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2.xml" ContentType="application/vnd.openxmlformats-officedocument.spreadsheetml.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0.xml" ContentType="application/vnd.ms-excel.person+xml"/>
  <Override PartName="/xl/persons/person2.xml" ContentType="application/vnd.ms-excel.person+xml"/>
  <Override PartName="/xl/persons/person1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delphistaffing-my.sharepoint.com/personal/fmyers_adelphistaffing_com/Documents/"/>
    </mc:Choice>
  </mc:AlternateContent>
  <xr:revisionPtr revIDLastSave="37" documentId="13_ncr:1_{453C6FD6-603F-4B37-A626-B68DB585F3A7}" xr6:coauthVersionLast="47" xr6:coauthVersionMax="47" xr10:uidLastSave="{5565D5AB-7C50-4A03-9F4F-91753A217E22}"/>
  <bookViews>
    <workbookView xWindow="-120" yWindow="-120" windowWidth="29040" windowHeight="15720" tabRatio="440" xr2:uid="{335865D0-5D97-4028-AF0A-A7C6C7A26A1D}"/>
  </bookViews>
  <sheets>
    <sheet name="v3.0" sheetId="1" r:id="rId1"/>
    <sheet name="Documentation" sheetId="10" r:id="rId2"/>
    <sheet name="Report" sheetId="7" r:id="rId3"/>
    <sheet name="Lookup-Rates" sheetId="12" r:id="rId4"/>
    <sheet name="Lookup-MinWage" sheetId="5" r:id="rId5"/>
    <sheet name="Lookup-SUTA" sheetId="13" r:id="rId6"/>
    <sheet name="Lookup-Professionals" sheetId="3" r:id="rId7"/>
    <sheet name="Specialty" sheetId="2" r:id="rId8"/>
    <sheet name="Bonus BreakDown" sheetId="8" r:id="rId9"/>
    <sheet name="Glossary" sheetId="6" r:id="rId10"/>
  </sheets>
  <externalReferences>
    <externalReference r:id="rId11"/>
  </externalReferences>
  <definedNames>
    <definedName name="_xlnm._FilterDatabase" localSheetId="6" hidden="1">'Lookup-Professionals'!$C$1:$J$282</definedName>
    <definedName name="_xlnm._FilterDatabase" localSheetId="7" hidden="1">Specialty!$B$1:$C$1</definedName>
    <definedName name="RNG_ALLIED">Specialty!$E$2:$E$98</definedName>
    <definedName name="RNG_CNA">Specialty!$K$2:$K$32</definedName>
    <definedName name="RNG_LPN_LVN">Specialty!$I$2:$I$77</definedName>
    <definedName name="RNG_NON_CLINICAL">Specialty!$M$2</definedName>
    <definedName name="RNG_RN">Specialty!$G$2:$G$77</definedName>
    <definedName name="RNG_SPECIALTY">#REF!</definedName>
    <definedName name="RNG_STATE_ABB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14" i="1" l="1"/>
  <c r="AP14" i="1"/>
  <c r="AO14" i="1"/>
  <c r="AN14" i="1"/>
  <c r="AM14" i="1"/>
  <c r="AK14" i="1"/>
  <c r="AR14" i="1" s="1"/>
  <c r="AK5" i="1"/>
  <c r="AK6" i="1"/>
  <c r="AK7" i="1"/>
  <c r="AK8" i="1"/>
  <c r="AK9" i="1"/>
  <c r="AK10" i="1"/>
  <c r="AK11" i="1"/>
  <c r="AK12" i="1"/>
  <c r="AK13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S14" i="1" l="1"/>
  <c r="P23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R102" i="12"/>
  <c r="R103" i="12"/>
  <c r="R104" i="12"/>
  <c r="R105" i="12"/>
  <c r="R106" i="12"/>
  <c r="R107" i="12"/>
  <c r="R108" i="12"/>
  <c r="R109" i="12"/>
  <c r="R110" i="12"/>
  <c r="R111" i="12"/>
  <c r="R112" i="12"/>
  <c r="R113" i="12"/>
  <c r="R114" i="12"/>
  <c r="R115" i="12"/>
  <c r="R116" i="12"/>
  <c r="R117" i="12"/>
  <c r="R118" i="12"/>
  <c r="R119" i="12"/>
  <c r="R120" i="12"/>
  <c r="R121" i="12"/>
  <c r="R122" i="12"/>
  <c r="R123" i="12"/>
  <c r="R124" i="12"/>
  <c r="R125" i="12"/>
  <c r="R126" i="12"/>
  <c r="R127" i="12"/>
  <c r="R128" i="12"/>
  <c r="R129" i="12"/>
  <c r="R130" i="12"/>
  <c r="R131" i="12"/>
  <c r="R132" i="12"/>
  <c r="R133" i="12"/>
  <c r="R134" i="12"/>
  <c r="R135" i="12"/>
  <c r="R136" i="12"/>
  <c r="R137" i="12"/>
  <c r="R138" i="12"/>
  <c r="R139" i="12"/>
  <c r="R140" i="12"/>
  <c r="R141" i="12"/>
  <c r="R142" i="12"/>
  <c r="R143" i="12"/>
  <c r="R144" i="12"/>
  <c r="R145" i="12"/>
  <c r="R146" i="12"/>
  <c r="R147" i="12"/>
  <c r="R148" i="12"/>
  <c r="R149" i="12"/>
  <c r="R150" i="12"/>
  <c r="R151" i="12"/>
  <c r="R152" i="12"/>
  <c r="R153" i="12"/>
  <c r="R154" i="12"/>
  <c r="R155" i="12"/>
  <c r="R156" i="12"/>
  <c r="R157" i="12"/>
  <c r="R158" i="12"/>
  <c r="R159" i="12"/>
  <c r="R160" i="12"/>
  <c r="R161" i="12"/>
  <c r="R162" i="12"/>
  <c r="R163" i="12"/>
  <c r="R164" i="12"/>
  <c r="R165" i="12"/>
  <c r="R166" i="12"/>
  <c r="R167" i="12"/>
  <c r="R168" i="12"/>
  <c r="R169" i="12"/>
  <c r="R170" i="12"/>
  <c r="R171" i="12"/>
  <c r="R172" i="12"/>
  <c r="R173" i="12"/>
  <c r="R174" i="12"/>
  <c r="R175" i="12"/>
  <c r="R176" i="12"/>
  <c r="R177" i="12"/>
  <c r="R178" i="12"/>
  <c r="R179" i="12"/>
  <c r="R180" i="12"/>
  <c r="R181" i="12"/>
  <c r="R182" i="12"/>
  <c r="R183" i="12"/>
  <c r="R184" i="12"/>
  <c r="R185" i="12"/>
  <c r="R186" i="12"/>
  <c r="R187" i="12"/>
  <c r="R188" i="12"/>
  <c r="R189" i="12"/>
  <c r="R190" i="12"/>
  <c r="R191" i="12"/>
  <c r="R192" i="12"/>
  <c r="R193" i="12"/>
  <c r="R194" i="12"/>
  <c r="R195" i="12"/>
  <c r="R196" i="12"/>
  <c r="R197" i="12"/>
  <c r="R198" i="12"/>
  <c r="R199" i="12"/>
  <c r="R200" i="12"/>
  <c r="R2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3" i="12"/>
  <c r="T4" i="12"/>
  <c r="T5" i="12"/>
  <c r="T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AZ14" i="1" l="1"/>
  <c r="BA14" i="1" s="1"/>
  <c r="CL14" i="1"/>
  <c r="AV14" i="1"/>
  <c r="CC14" i="1"/>
  <c r="BP14" i="1"/>
  <c r="BD14" i="1"/>
  <c r="AX14" i="1"/>
  <c r="AU14" i="1"/>
  <c r="CM14" i="1"/>
  <c r="BO14" i="1"/>
  <c r="BC14" i="1"/>
  <c r="BF14" i="1" s="1"/>
  <c r="AW14" i="1"/>
  <c r="AY14" i="1" s="1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H3" i="13"/>
  <c r="I3" i="13" s="1"/>
  <c r="H4" i="13"/>
  <c r="I4" i="13" s="1"/>
  <c r="H5" i="13"/>
  <c r="I5" i="13" s="1"/>
  <c r="H6" i="13"/>
  <c r="I6" i="13" s="1"/>
  <c r="H7" i="13"/>
  <c r="I7" i="13" s="1"/>
  <c r="H8" i="13"/>
  <c r="I8" i="13" s="1"/>
  <c r="H9" i="13"/>
  <c r="I9" i="13" s="1"/>
  <c r="H10" i="13"/>
  <c r="I10" i="13" s="1"/>
  <c r="H11" i="13"/>
  <c r="I11" i="13" s="1"/>
  <c r="H12" i="13"/>
  <c r="I12" i="13" s="1"/>
  <c r="H13" i="13"/>
  <c r="I13" i="13" s="1"/>
  <c r="H14" i="13"/>
  <c r="I14" i="13" s="1"/>
  <c r="H15" i="13"/>
  <c r="I15" i="13" s="1"/>
  <c r="H16" i="13"/>
  <c r="I16" i="13" s="1"/>
  <c r="H17" i="13"/>
  <c r="I17" i="13" s="1"/>
  <c r="H18" i="13"/>
  <c r="I18" i="13" s="1"/>
  <c r="H19" i="13"/>
  <c r="I19" i="13" s="1"/>
  <c r="H20" i="13"/>
  <c r="I20" i="13" s="1"/>
  <c r="H21" i="13"/>
  <c r="I21" i="13" s="1"/>
  <c r="H22" i="13"/>
  <c r="I22" i="13" s="1"/>
  <c r="H23" i="13"/>
  <c r="I23" i="13" s="1"/>
  <c r="H24" i="13"/>
  <c r="I24" i="13" s="1"/>
  <c r="H25" i="13"/>
  <c r="I25" i="13" s="1"/>
  <c r="H26" i="13"/>
  <c r="I26" i="13" s="1"/>
  <c r="H27" i="13"/>
  <c r="I27" i="13" s="1"/>
  <c r="H28" i="13"/>
  <c r="I28" i="13" s="1"/>
  <c r="H29" i="13"/>
  <c r="I29" i="13" s="1"/>
  <c r="H30" i="13"/>
  <c r="I30" i="13" s="1"/>
  <c r="H31" i="13"/>
  <c r="I31" i="13" s="1"/>
  <c r="H32" i="13"/>
  <c r="I32" i="13" s="1"/>
  <c r="H33" i="13"/>
  <c r="I33" i="13" s="1"/>
  <c r="H34" i="13"/>
  <c r="I34" i="13" s="1"/>
  <c r="H35" i="13"/>
  <c r="I35" i="13" s="1"/>
  <c r="H36" i="13"/>
  <c r="I36" i="13" s="1"/>
  <c r="H37" i="13"/>
  <c r="I37" i="13" s="1"/>
  <c r="H38" i="13"/>
  <c r="I38" i="13" s="1"/>
  <c r="H39" i="13"/>
  <c r="I39" i="13" s="1"/>
  <c r="H40" i="13"/>
  <c r="I40" i="13" s="1"/>
  <c r="H41" i="13"/>
  <c r="I41" i="13" s="1"/>
  <c r="H42" i="13"/>
  <c r="I42" i="13" s="1"/>
  <c r="H43" i="13"/>
  <c r="I43" i="13" s="1"/>
  <c r="H44" i="13"/>
  <c r="I44" i="13" s="1"/>
  <c r="H45" i="13"/>
  <c r="I45" i="13" s="1"/>
  <c r="H46" i="13"/>
  <c r="I46" i="13" s="1"/>
  <c r="H47" i="13"/>
  <c r="I47" i="13" s="1"/>
  <c r="H48" i="13"/>
  <c r="I48" i="13" s="1"/>
  <c r="H49" i="13"/>
  <c r="I49" i="13" s="1"/>
  <c r="H50" i="13"/>
  <c r="I50" i="13" s="1"/>
  <c r="H51" i="13"/>
  <c r="I51" i="13" s="1"/>
  <c r="H2" i="13"/>
  <c r="I2" i="13" s="1"/>
  <c r="AP5" i="1"/>
  <c r="AP6" i="1"/>
  <c r="AP7" i="1"/>
  <c r="AP8" i="1"/>
  <c r="AP9" i="1"/>
  <c r="AP10" i="1"/>
  <c r="AP11" i="1"/>
  <c r="AP12" i="1"/>
  <c r="AP13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N5" i="1"/>
  <c r="AN6" i="1"/>
  <c r="AN7" i="1"/>
  <c r="AN8" i="1"/>
  <c r="AN9" i="1"/>
  <c r="AN10" i="1"/>
  <c r="AN11" i="1"/>
  <c r="AN12" i="1"/>
  <c r="AN13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M5" i="1"/>
  <c r="AM6" i="1"/>
  <c r="AM7" i="1"/>
  <c r="AM8" i="1"/>
  <c r="AM9" i="1"/>
  <c r="AM10" i="1"/>
  <c r="AM11" i="1"/>
  <c r="AM12" i="1"/>
  <c r="AM13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BK14" i="1"/>
  <c r="BI14" i="1"/>
  <c r="BJ14" i="1"/>
  <c r="CD14" i="1" l="1"/>
  <c r="BB14" i="1"/>
  <c r="CT14" i="1" a="1"/>
  <c r="CT14" i="1" s="1"/>
  <c r="AF14" i="1"/>
  <c r="CQ14" i="1"/>
  <c r="BQ14" i="1"/>
  <c r="S14" i="1" s="1"/>
  <c r="T14" i="1" s="1"/>
  <c r="BL14" i="1"/>
  <c r="BM14" i="1"/>
  <c r="BN14" i="1" s="1"/>
  <c r="CS14" i="1"/>
  <c r="BE14" i="1"/>
  <c r="CO14" i="1"/>
  <c r="Z180" i="12"/>
  <c r="Z181" i="12"/>
  <c r="AB180" i="12"/>
  <c r="AA180" i="12"/>
  <c r="AA181" i="12"/>
  <c r="Y180" i="12"/>
  <c r="Y181" i="12"/>
  <c r="AB181" i="12"/>
  <c r="Z130" i="12"/>
  <c r="AB130" i="12"/>
  <c r="Y130" i="12"/>
  <c r="AA130" i="12"/>
  <c r="Z113" i="12"/>
  <c r="Z114" i="12"/>
  <c r="AB113" i="12"/>
  <c r="AB114" i="12"/>
  <c r="AA114" i="12"/>
  <c r="Y113" i="12"/>
  <c r="Y114" i="12"/>
  <c r="AA113" i="12"/>
  <c r="Z70" i="12"/>
  <c r="Z71" i="12"/>
  <c r="AB70" i="12"/>
  <c r="AB71" i="12"/>
  <c r="AA70" i="12"/>
  <c r="AA71" i="12"/>
  <c r="Y71" i="12"/>
  <c r="Y70" i="12"/>
  <c r="Z17" i="12"/>
  <c r="Z18" i="12"/>
  <c r="AB17" i="12"/>
  <c r="AB18" i="12"/>
  <c r="AA17" i="12"/>
  <c r="Y17" i="12"/>
  <c r="Y18" i="12"/>
  <c r="AA18" i="12"/>
  <c r="Z195" i="12"/>
  <c r="Z196" i="12"/>
  <c r="AB195" i="12"/>
  <c r="AB196" i="12"/>
  <c r="Y196" i="12"/>
  <c r="AA195" i="12"/>
  <c r="AA196" i="12"/>
  <c r="Y195" i="12"/>
  <c r="AB188" i="12"/>
  <c r="Z187" i="12"/>
  <c r="AA187" i="12"/>
  <c r="Z188" i="12"/>
  <c r="AA188" i="12"/>
  <c r="Y187" i="12"/>
  <c r="Y188" i="12"/>
  <c r="AB187" i="12"/>
  <c r="Z179" i="12"/>
  <c r="AB179" i="12"/>
  <c r="Y179" i="12"/>
  <c r="AA179" i="12"/>
  <c r="Z171" i="12"/>
  <c r="AB170" i="12"/>
  <c r="AB171" i="12"/>
  <c r="AA170" i="12"/>
  <c r="AA171" i="12"/>
  <c r="Y170" i="12"/>
  <c r="Y171" i="12"/>
  <c r="Z170" i="12"/>
  <c r="Z162" i="12"/>
  <c r="AB162" i="12"/>
  <c r="AA162" i="12"/>
  <c r="Y162" i="12"/>
  <c r="Z154" i="12"/>
  <c r="AB154" i="12"/>
  <c r="Y154" i="12"/>
  <c r="AA154" i="12"/>
  <c r="AB146" i="12"/>
  <c r="Z145" i="12"/>
  <c r="Z146" i="12"/>
  <c r="AA145" i="12"/>
  <c r="AA146" i="12"/>
  <c r="Y145" i="12"/>
  <c r="Y146" i="12"/>
  <c r="AB145" i="12"/>
  <c r="Z137" i="12"/>
  <c r="AB137" i="12"/>
  <c r="Y137" i="12"/>
  <c r="AA137" i="12"/>
  <c r="Z129" i="12"/>
  <c r="AB129" i="12"/>
  <c r="AA129" i="12"/>
  <c r="Y129" i="12"/>
  <c r="Z120" i="12"/>
  <c r="Z121" i="12"/>
  <c r="AB120" i="12"/>
  <c r="AB121" i="12"/>
  <c r="AA120" i="12"/>
  <c r="AA121" i="12"/>
  <c r="Y120" i="12"/>
  <c r="Y121" i="12"/>
  <c r="Z112" i="12"/>
  <c r="AB112" i="12"/>
  <c r="AA112" i="12"/>
  <c r="Y112" i="12"/>
  <c r="Z104" i="12"/>
  <c r="AB104" i="12"/>
  <c r="AA104" i="12"/>
  <c r="Y104" i="12"/>
  <c r="Z95" i="12"/>
  <c r="Z96" i="12"/>
  <c r="AB95" i="12"/>
  <c r="AB96" i="12"/>
  <c r="AA95" i="12"/>
  <c r="Y95" i="12"/>
  <c r="Y96" i="12"/>
  <c r="AA96" i="12"/>
  <c r="Z87" i="12"/>
  <c r="AB87" i="12"/>
  <c r="AA87" i="12"/>
  <c r="Y87" i="12"/>
  <c r="Z78" i="12"/>
  <c r="AB78" i="12"/>
  <c r="Y78" i="12"/>
  <c r="AA78" i="12"/>
  <c r="Z69" i="12"/>
  <c r="AB69" i="12"/>
  <c r="AA69" i="12"/>
  <c r="Y69" i="12"/>
  <c r="AA61" i="12"/>
  <c r="Z60" i="12"/>
  <c r="Z61" i="12"/>
  <c r="AB60" i="12"/>
  <c r="Y60" i="12"/>
  <c r="AB61" i="12"/>
  <c r="Y61" i="12"/>
  <c r="AA60" i="12"/>
  <c r="Z51" i="12"/>
  <c r="Z52" i="12"/>
  <c r="AB51" i="12"/>
  <c r="AB52" i="12"/>
  <c r="AA51" i="12"/>
  <c r="AA52" i="12"/>
  <c r="Y52" i="12"/>
  <c r="Y51" i="12"/>
  <c r="AA43" i="12"/>
  <c r="Z42" i="12"/>
  <c r="Z43" i="12"/>
  <c r="AB42" i="12"/>
  <c r="Y42" i="12"/>
  <c r="AA42" i="12"/>
  <c r="Y43" i="12"/>
  <c r="AB43" i="12"/>
  <c r="Z33" i="12"/>
  <c r="Z34" i="12"/>
  <c r="AB33" i="12"/>
  <c r="AB34" i="12"/>
  <c r="AA33" i="12"/>
  <c r="AA34" i="12"/>
  <c r="Y33" i="12"/>
  <c r="Y34" i="12"/>
  <c r="AA25" i="12"/>
  <c r="Z25" i="12"/>
  <c r="AB25" i="12"/>
  <c r="Y25" i="12"/>
  <c r="Z16" i="12"/>
  <c r="AB16" i="12"/>
  <c r="AA16" i="12"/>
  <c r="Y16" i="12"/>
  <c r="AA7" i="12"/>
  <c r="Z7" i="12"/>
  <c r="Y7" i="12"/>
  <c r="AB7" i="12"/>
  <c r="Z189" i="12"/>
  <c r="AB189" i="12"/>
  <c r="AA189" i="12"/>
  <c r="Y189" i="12"/>
  <c r="AB164" i="12"/>
  <c r="Z163" i="12"/>
  <c r="AB163" i="12"/>
  <c r="AA163" i="12"/>
  <c r="AA164" i="12"/>
  <c r="Y163" i="12"/>
  <c r="Y164" i="12"/>
  <c r="Z164" i="12"/>
  <c r="Z147" i="12"/>
  <c r="AB147" i="12"/>
  <c r="AA147" i="12"/>
  <c r="Y147" i="12"/>
  <c r="Z122" i="12"/>
  <c r="AB122" i="12"/>
  <c r="AA122" i="12"/>
  <c r="Y122" i="12"/>
  <c r="Z88" i="12"/>
  <c r="Z89" i="12"/>
  <c r="AB88" i="12"/>
  <c r="AB89" i="12"/>
  <c r="AA88" i="12"/>
  <c r="AA89" i="12"/>
  <c r="Y89" i="12"/>
  <c r="Y88" i="12"/>
  <c r="Z80" i="12"/>
  <c r="AB80" i="12"/>
  <c r="AA79" i="12"/>
  <c r="AA80" i="12"/>
  <c r="Z79" i="12"/>
  <c r="Y79" i="12"/>
  <c r="Y80" i="12"/>
  <c r="AB79" i="12"/>
  <c r="Z53" i="12"/>
  <c r="AB53" i="12"/>
  <c r="AA53" i="12"/>
  <c r="Y53" i="12"/>
  <c r="Z44" i="12"/>
  <c r="AB44" i="12"/>
  <c r="AA44" i="12"/>
  <c r="Y44" i="12"/>
  <c r="Z35" i="12"/>
  <c r="AB35" i="12"/>
  <c r="AA35" i="12"/>
  <c r="Y35" i="12"/>
  <c r="Z8" i="12"/>
  <c r="Z9" i="12"/>
  <c r="AB8" i="12"/>
  <c r="AB9" i="12"/>
  <c r="AA8" i="12"/>
  <c r="AA9" i="12"/>
  <c r="Y8" i="12"/>
  <c r="Y9" i="12"/>
  <c r="AB194" i="12"/>
  <c r="AA194" i="12"/>
  <c r="Z194" i="12"/>
  <c r="Y194" i="12"/>
  <c r="Z186" i="12"/>
  <c r="AB186" i="12"/>
  <c r="AA186" i="12"/>
  <c r="Y186" i="12"/>
  <c r="Z177" i="12"/>
  <c r="Z178" i="12"/>
  <c r="AB177" i="12"/>
  <c r="AB178" i="12"/>
  <c r="AA177" i="12"/>
  <c r="Y178" i="12"/>
  <c r="AA178" i="12"/>
  <c r="Y177" i="12"/>
  <c r="Z169" i="12"/>
  <c r="AA169" i="12"/>
  <c r="AB169" i="12"/>
  <c r="Y169" i="12"/>
  <c r="Z161" i="12"/>
  <c r="AB161" i="12"/>
  <c r="Y161" i="12"/>
  <c r="AA161" i="12"/>
  <c r="Z153" i="12"/>
  <c r="AB152" i="12"/>
  <c r="AB153" i="12"/>
  <c r="Z152" i="12"/>
  <c r="AA152" i="12"/>
  <c r="AA153" i="12"/>
  <c r="Y152" i="12"/>
  <c r="Y153" i="12"/>
  <c r="Z144" i="12"/>
  <c r="AB144" i="12"/>
  <c r="AA144" i="12"/>
  <c r="Y144" i="12"/>
  <c r="Z136" i="12"/>
  <c r="AB136" i="12"/>
  <c r="Y136" i="12"/>
  <c r="AA136" i="12"/>
  <c r="Z128" i="12"/>
  <c r="AB128" i="12"/>
  <c r="Z127" i="12"/>
  <c r="AB127" i="12"/>
  <c r="AA127" i="12"/>
  <c r="AA128" i="12"/>
  <c r="Y127" i="12"/>
  <c r="Y128" i="12"/>
  <c r="Z119" i="12"/>
  <c r="AB119" i="12"/>
  <c r="Y119" i="12"/>
  <c r="AA119" i="12"/>
  <c r="Z111" i="12"/>
  <c r="AB111" i="12"/>
  <c r="AA111" i="12"/>
  <c r="Y111" i="12"/>
  <c r="Z102" i="12"/>
  <c r="Z103" i="12"/>
  <c r="AB102" i="12"/>
  <c r="AA102" i="12"/>
  <c r="AA103" i="12"/>
  <c r="Y102" i="12"/>
  <c r="Y103" i="12"/>
  <c r="AB103" i="12"/>
  <c r="Z94" i="12"/>
  <c r="AB94" i="12"/>
  <c r="AA94" i="12"/>
  <c r="Y94" i="12"/>
  <c r="Z86" i="12"/>
  <c r="AB86" i="12"/>
  <c r="AA85" i="12"/>
  <c r="AA86" i="12"/>
  <c r="Z85" i="12"/>
  <c r="AB85" i="12"/>
  <c r="Y85" i="12"/>
  <c r="Y86" i="12"/>
  <c r="Z76" i="12"/>
  <c r="Z77" i="12"/>
  <c r="AB76" i="12"/>
  <c r="AB77" i="12"/>
  <c r="AA76" i="12"/>
  <c r="AA77" i="12"/>
  <c r="Y77" i="12"/>
  <c r="Y76" i="12"/>
  <c r="Z68" i="12"/>
  <c r="AB68" i="12"/>
  <c r="AA67" i="12"/>
  <c r="AA68" i="12"/>
  <c r="Z67" i="12"/>
  <c r="Y67" i="12"/>
  <c r="AB67" i="12"/>
  <c r="Y68" i="12"/>
  <c r="Z59" i="12"/>
  <c r="AB59" i="12"/>
  <c r="AA59" i="12"/>
  <c r="Y59" i="12"/>
  <c r="Z50" i="12"/>
  <c r="AB50" i="12"/>
  <c r="AA50" i="12"/>
  <c r="Y50" i="12"/>
  <c r="Z41" i="12"/>
  <c r="AB41" i="12"/>
  <c r="AA41" i="12"/>
  <c r="Y41" i="12"/>
  <c r="Z32" i="12"/>
  <c r="AB32" i="12"/>
  <c r="AA32" i="12"/>
  <c r="Y32" i="12"/>
  <c r="Z23" i="12"/>
  <c r="Z24" i="12"/>
  <c r="AB23" i="12"/>
  <c r="AB24" i="12"/>
  <c r="AA23" i="12"/>
  <c r="Y23" i="12"/>
  <c r="Y24" i="12"/>
  <c r="AA24" i="12"/>
  <c r="Z14" i="12"/>
  <c r="Z15" i="12"/>
  <c r="AB14" i="12"/>
  <c r="AB15" i="12"/>
  <c r="AA14" i="12"/>
  <c r="AA15" i="12"/>
  <c r="Y14" i="12"/>
  <c r="Y15" i="12"/>
  <c r="Z5" i="12"/>
  <c r="Z6" i="12"/>
  <c r="AB5" i="12"/>
  <c r="AB6" i="12"/>
  <c r="AA5" i="12"/>
  <c r="Y5" i="12"/>
  <c r="Y6" i="12"/>
  <c r="AA6" i="12"/>
  <c r="Z197" i="12"/>
  <c r="AB197" i="12"/>
  <c r="Y197" i="12"/>
  <c r="AA197" i="12"/>
  <c r="Z155" i="12"/>
  <c r="AB155" i="12"/>
  <c r="Y155" i="12"/>
  <c r="AA155" i="12"/>
  <c r="AA97" i="12"/>
  <c r="Z97" i="12"/>
  <c r="AB97" i="12"/>
  <c r="Y97" i="12"/>
  <c r="Z201" i="12"/>
  <c r="AB201" i="12"/>
  <c r="AA201" i="12"/>
  <c r="Y201" i="12"/>
  <c r="Z193" i="12"/>
  <c r="AB193" i="12"/>
  <c r="AA193" i="12"/>
  <c r="Y193" i="12"/>
  <c r="Z184" i="12"/>
  <c r="Z185" i="12"/>
  <c r="AB184" i="12"/>
  <c r="AB185" i="12"/>
  <c r="Y185" i="12"/>
  <c r="Y184" i="12"/>
  <c r="AA184" i="12"/>
  <c r="AA185" i="12"/>
  <c r="AB176" i="12"/>
  <c r="Z176" i="12"/>
  <c r="AA176" i="12"/>
  <c r="Y176" i="12"/>
  <c r="Z168" i="12"/>
  <c r="AB168" i="12"/>
  <c r="AA168" i="12"/>
  <c r="Y168" i="12"/>
  <c r="Z159" i="12"/>
  <c r="Z160" i="12"/>
  <c r="AB159" i="12"/>
  <c r="AB160" i="12"/>
  <c r="Y160" i="12"/>
  <c r="AA159" i="12"/>
  <c r="AA160" i="12"/>
  <c r="Y159" i="12"/>
  <c r="Z151" i="12"/>
  <c r="AA151" i="12"/>
  <c r="Y151" i="12"/>
  <c r="AB151" i="12"/>
  <c r="Z143" i="12"/>
  <c r="AB143" i="12"/>
  <c r="Y143" i="12"/>
  <c r="AA143" i="12"/>
  <c r="Z134" i="12"/>
  <c r="Z135" i="12"/>
  <c r="AB134" i="12"/>
  <c r="AB135" i="12"/>
  <c r="AA134" i="12"/>
  <c r="AA135" i="12"/>
  <c r="Y134" i="12"/>
  <c r="Y135" i="12"/>
  <c r="Z126" i="12"/>
  <c r="AB126" i="12"/>
  <c r="AA126" i="12"/>
  <c r="Y126" i="12"/>
  <c r="Z117" i="12"/>
  <c r="Z118" i="12"/>
  <c r="AB117" i="12"/>
  <c r="AB118" i="12"/>
  <c r="Y118" i="12"/>
  <c r="AA117" i="12"/>
  <c r="AA118" i="12"/>
  <c r="Y117" i="12"/>
  <c r="Z110" i="12"/>
  <c r="AB110" i="12"/>
  <c r="AA110" i="12"/>
  <c r="Z109" i="12"/>
  <c r="Y109" i="12"/>
  <c r="Y110" i="12"/>
  <c r="AB109" i="12"/>
  <c r="AA109" i="12"/>
  <c r="Z101" i="12"/>
  <c r="AB101" i="12"/>
  <c r="AA101" i="12"/>
  <c r="Y101" i="12"/>
  <c r="Z92" i="12"/>
  <c r="Z93" i="12"/>
  <c r="AB92" i="12"/>
  <c r="AB93" i="12"/>
  <c r="AA92" i="12"/>
  <c r="AA93" i="12"/>
  <c r="Y92" i="12"/>
  <c r="Y93" i="12"/>
  <c r="Z84" i="12"/>
  <c r="AB84" i="12"/>
  <c r="Y84" i="12"/>
  <c r="AA84" i="12"/>
  <c r="Z75" i="12"/>
  <c r="AB75" i="12"/>
  <c r="AA75" i="12"/>
  <c r="Y75" i="12"/>
  <c r="Z66" i="12"/>
  <c r="AB66" i="12"/>
  <c r="AA66" i="12"/>
  <c r="Y66" i="12"/>
  <c r="Z57" i="12"/>
  <c r="Z58" i="12"/>
  <c r="AB57" i="12"/>
  <c r="AB58" i="12"/>
  <c r="AA57" i="12"/>
  <c r="AA58" i="12"/>
  <c r="Y58" i="12"/>
  <c r="Y57" i="12"/>
  <c r="AA49" i="12"/>
  <c r="Z48" i="12"/>
  <c r="Z49" i="12"/>
  <c r="AB48" i="12"/>
  <c r="AB49" i="12"/>
  <c r="Y48" i="12"/>
  <c r="Y49" i="12"/>
  <c r="AA48" i="12"/>
  <c r="Z39" i="12"/>
  <c r="Z40" i="12"/>
  <c r="AB39" i="12"/>
  <c r="AB40" i="12"/>
  <c r="AA39" i="12"/>
  <c r="AA40" i="12"/>
  <c r="Y40" i="12"/>
  <c r="Y39" i="12"/>
  <c r="AA31" i="12"/>
  <c r="Z31" i="12"/>
  <c r="Y31" i="12"/>
  <c r="AB31" i="12"/>
  <c r="Z22" i="12"/>
  <c r="AB22" i="12"/>
  <c r="AA22" i="12"/>
  <c r="Y22" i="12"/>
  <c r="AA13" i="12"/>
  <c r="Z13" i="12"/>
  <c r="AB13" i="12"/>
  <c r="Y13" i="12"/>
  <c r="Z4" i="12"/>
  <c r="AB4" i="12"/>
  <c r="AA4" i="12"/>
  <c r="Y4" i="12"/>
  <c r="Z172" i="12"/>
  <c r="AB172" i="12"/>
  <c r="AA172" i="12"/>
  <c r="Y172" i="12"/>
  <c r="Z138" i="12"/>
  <c r="Z139" i="12"/>
  <c r="AB138" i="12"/>
  <c r="AA138" i="12"/>
  <c r="AA139" i="12"/>
  <c r="Y138" i="12"/>
  <c r="Y139" i="12"/>
  <c r="AB139" i="12"/>
  <c r="Z105" i="12"/>
  <c r="AB105" i="12"/>
  <c r="AA105" i="12"/>
  <c r="Y105" i="12"/>
  <c r="Z62" i="12"/>
  <c r="AB62" i="12"/>
  <c r="AA62" i="12"/>
  <c r="Y62" i="12"/>
  <c r="Z26" i="12"/>
  <c r="Z27" i="12"/>
  <c r="AB26" i="12"/>
  <c r="AB27" i="12"/>
  <c r="AA26" i="12"/>
  <c r="AA27" i="12"/>
  <c r="Y26" i="12"/>
  <c r="Y27" i="12"/>
  <c r="AB200" i="12"/>
  <c r="AA200" i="12"/>
  <c r="Y200" i="12"/>
  <c r="Z200" i="12"/>
  <c r="Z191" i="12"/>
  <c r="Z192" i="12"/>
  <c r="AB191" i="12"/>
  <c r="AB192" i="12"/>
  <c r="AA192" i="12"/>
  <c r="Y191" i="12"/>
  <c r="Y192" i="12"/>
  <c r="AA191" i="12"/>
  <c r="Z183" i="12"/>
  <c r="AB183" i="12"/>
  <c r="AA183" i="12"/>
  <c r="Y183" i="12"/>
  <c r="Z175" i="12"/>
  <c r="AA175" i="12"/>
  <c r="Y175" i="12"/>
  <c r="AB175" i="12"/>
  <c r="Z166" i="12"/>
  <c r="Z167" i="12"/>
  <c r="AB166" i="12"/>
  <c r="AB167" i="12"/>
  <c r="Y167" i="12"/>
  <c r="Y166" i="12"/>
  <c r="AA166" i="12"/>
  <c r="AA167" i="12"/>
  <c r="AB158" i="12"/>
  <c r="AA158" i="12"/>
  <c r="Z158" i="12"/>
  <c r="Y158" i="12"/>
  <c r="Z150" i="12"/>
  <c r="AB150" i="12"/>
  <c r="AA150" i="12"/>
  <c r="Y150" i="12"/>
  <c r="Z141" i="12"/>
  <c r="Z142" i="12"/>
  <c r="AB141" i="12"/>
  <c r="AB142" i="12"/>
  <c r="AA141" i="12"/>
  <c r="AA142" i="12"/>
  <c r="Y141" i="12"/>
  <c r="Y142" i="12"/>
  <c r="Z133" i="12"/>
  <c r="AA133" i="12"/>
  <c r="AB133" i="12"/>
  <c r="Y133" i="12"/>
  <c r="Z124" i="12"/>
  <c r="Z125" i="12"/>
  <c r="AB124" i="12"/>
  <c r="AB125" i="12"/>
  <c r="Y125" i="12"/>
  <c r="Y124" i="12"/>
  <c r="AA124" i="12"/>
  <c r="AA125" i="12"/>
  <c r="Z116" i="12"/>
  <c r="AB116" i="12"/>
  <c r="AA116" i="12"/>
  <c r="Y116" i="12"/>
  <c r="Z108" i="12"/>
  <c r="AB108" i="12"/>
  <c r="Y108" i="12"/>
  <c r="AA108" i="12"/>
  <c r="Z99" i="12"/>
  <c r="Z100" i="12"/>
  <c r="AB99" i="12"/>
  <c r="AB100" i="12"/>
  <c r="AA99" i="12"/>
  <c r="AA100" i="12"/>
  <c r="Y100" i="12"/>
  <c r="Y99" i="12"/>
  <c r="AA91" i="12"/>
  <c r="Z91" i="12"/>
  <c r="AB91" i="12"/>
  <c r="Y91" i="12"/>
  <c r="Z82" i="12"/>
  <c r="Z83" i="12"/>
  <c r="AB82" i="12"/>
  <c r="AB83" i="12"/>
  <c r="AA82" i="12"/>
  <c r="AA83" i="12"/>
  <c r="Y83" i="12"/>
  <c r="Y82" i="12"/>
  <c r="Z74" i="12"/>
  <c r="AB74" i="12"/>
  <c r="AA73" i="12"/>
  <c r="AA74" i="12"/>
  <c r="Z73" i="12"/>
  <c r="Y73" i="12"/>
  <c r="Y74" i="12"/>
  <c r="AB73" i="12"/>
  <c r="Z64" i="12"/>
  <c r="Z65" i="12"/>
  <c r="AB64" i="12"/>
  <c r="AB65" i="12"/>
  <c r="AA64" i="12"/>
  <c r="AA65" i="12"/>
  <c r="Y65" i="12"/>
  <c r="Y64" i="12"/>
  <c r="Z56" i="12"/>
  <c r="AB56" i="12"/>
  <c r="AA56" i="12"/>
  <c r="Y56" i="12"/>
  <c r="Z47" i="12"/>
  <c r="AB47" i="12"/>
  <c r="AA47" i="12"/>
  <c r="Y47" i="12"/>
  <c r="Z38" i="12"/>
  <c r="AB38" i="12"/>
  <c r="AA38" i="12"/>
  <c r="Y38" i="12"/>
  <c r="Z29" i="12"/>
  <c r="Z30" i="12"/>
  <c r="AB29" i="12"/>
  <c r="AB30" i="12"/>
  <c r="AA29" i="12"/>
  <c r="AA30" i="12"/>
  <c r="Y29" i="12"/>
  <c r="Y30" i="12"/>
  <c r="Z20" i="12"/>
  <c r="Z21" i="12"/>
  <c r="AB20" i="12"/>
  <c r="AB21" i="12"/>
  <c r="AA20" i="12"/>
  <c r="AA21" i="12"/>
  <c r="Y20" i="12"/>
  <c r="Y21" i="12"/>
  <c r="Z11" i="12"/>
  <c r="Z12" i="12"/>
  <c r="AB11" i="12"/>
  <c r="AB12" i="12"/>
  <c r="AA11" i="12"/>
  <c r="Y11" i="12"/>
  <c r="Y12" i="12"/>
  <c r="AA12" i="12"/>
  <c r="Z3" i="12"/>
  <c r="AB3" i="12"/>
  <c r="AA3" i="12"/>
  <c r="Y3" i="12"/>
  <c r="Z198" i="12"/>
  <c r="Z199" i="12"/>
  <c r="AB198" i="12"/>
  <c r="AA198" i="12"/>
  <c r="AB199" i="12"/>
  <c r="AA199" i="12"/>
  <c r="Y198" i="12"/>
  <c r="Y199" i="12"/>
  <c r="Z190" i="12"/>
  <c r="AB190" i="12"/>
  <c r="Y190" i="12"/>
  <c r="AA190" i="12"/>
  <c r="AB182" i="12"/>
  <c r="Z182" i="12"/>
  <c r="AA182" i="12"/>
  <c r="Y182" i="12"/>
  <c r="Z173" i="12"/>
  <c r="Z174" i="12"/>
  <c r="AB173" i="12"/>
  <c r="AB174" i="12"/>
  <c r="AA174" i="12"/>
  <c r="Y173" i="12"/>
  <c r="Y174" i="12"/>
  <c r="AA173" i="12"/>
  <c r="Z165" i="12"/>
  <c r="AB165" i="12"/>
  <c r="AA165" i="12"/>
  <c r="Y165" i="12"/>
  <c r="Z156" i="12"/>
  <c r="Z157" i="12"/>
  <c r="AB156" i="12"/>
  <c r="AB157" i="12"/>
  <c r="AA156" i="12"/>
  <c r="AA157" i="12"/>
  <c r="Y156" i="12"/>
  <c r="Y157" i="12"/>
  <c r="Z148" i="12"/>
  <c r="Z149" i="12"/>
  <c r="AB148" i="12"/>
  <c r="AB149" i="12"/>
  <c r="Y149" i="12"/>
  <c r="Y148" i="12"/>
  <c r="AA148" i="12"/>
  <c r="AA149" i="12"/>
  <c r="Z140" i="12"/>
  <c r="AB140" i="12"/>
  <c r="AA140" i="12"/>
  <c r="Y140" i="12"/>
  <c r="Z131" i="12"/>
  <c r="Z132" i="12"/>
  <c r="AB131" i="12"/>
  <c r="AB132" i="12"/>
  <c r="AA132" i="12"/>
  <c r="Y131" i="12"/>
  <c r="Y132" i="12"/>
  <c r="AA131" i="12"/>
  <c r="Z123" i="12"/>
  <c r="AB123" i="12"/>
  <c r="AA123" i="12"/>
  <c r="Y123" i="12"/>
  <c r="Z115" i="12"/>
  <c r="AA115" i="12"/>
  <c r="Y115" i="12"/>
  <c r="AB115" i="12"/>
  <c r="Z106" i="12"/>
  <c r="Z107" i="12"/>
  <c r="AB106" i="12"/>
  <c r="AB107" i="12"/>
  <c r="AA106" i="12"/>
  <c r="Y107" i="12"/>
  <c r="Y106" i="12"/>
  <c r="AA107" i="12"/>
  <c r="Z98" i="12"/>
  <c r="AB98" i="12"/>
  <c r="AA98" i="12"/>
  <c r="Y98" i="12"/>
  <c r="Z90" i="12"/>
  <c r="AB90" i="12"/>
  <c r="Y90" i="12"/>
  <c r="AA90" i="12"/>
  <c r="Z81" i="12"/>
  <c r="AB81" i="12"/>
  <c r="AA81" i="12"/>
  <c r="Y81" i="12"/>
  <c r="Z72" i="12"/>
  <c r="AB72" i="12"/>
  <c r="AA72" i="12"/>
  <c r="Y72" i="12"/>
  <c r="Z63" i="12"/>
  <c r="AB63" i="12"/>
  <c r="AA63" i="12"/>
  <c r="Y63" i="12"/>
  <c r="AA55" i="12"/>
  <c r="Z54" i="12"/>
  <c r="Z55" i="12"/>
  <c r="AB54" i="12"/>
  <c r="AB55" i="12"/>
  <c r="Y54" i="12"/>
  <c r="Y55" i="12"/>
  <c r="AA54" i="12"/>
  <c r="Z45" i="12"/>
  <c r="Z46" i="12"/>
  <c r="AB45" i="12"/>
  <c r="AB46" i="12"/>
  <c r="AA45" i="12"/>
  <c r="AA46" i="12"/>
  <c r="Y46" i="12"/>
  <c r="Y45" i="12"/>
  <c r="AA37" i="12"/>
  <c r="Z36" i="12"/>
  <c r="Z37" i="12"/>
  <c r="AB36" i="12"/>
  <c r="AA36" i="12"/>
  <c r="Y36" i="12"/>
  <c r="Y37" i="12"/>
  <c r="AB37" i="12"/>
  <c r="Z28" i="12"/>
  <c r="AB28" i="12"/>
  <c r="AA28" i="12"/>
  <c r="Y28" i="12"/>
  <c r="AA19" i="12"/>
  <c r="Z19" i="12"/>
  <c r="AB19" i="12"/>
  <c r="Y19" i="12"/>
  <c r="Z10" i="12"/>
  <c r="AB10" i="12"/>
  <c r="AA10" i="12"/>
  <c r="Y10" i="12"/>
  <c r="X56" i="12"/>
  <c r="W56" i="12"/>
  <c r="W53" i="12"/>
  <c r="X53" i="12"/>
  <c r="X20" i="12"/>
  <c r="X21" i="12"/>
  <c r="W20" i="12"/>
  <c r="W21" i="12"/>
  <c r="W186" i="12"/>
  <c r="X186" i="12"/>
  <c r="X158" i="12"/>
  <c r="W158" i="12"/>
  <c r="W130" i="12"/>
  <c r="X130" i="12"/>
  <c r="X103" i="12"/>
  <c r="W102" i="12"/>
  <c r="X102" i="12"/>
  <c r="W103" i="12"/>
  <c r="W73" i="12"/>
  <c r="X73" i="12"/>
  <c r="W74" i="12"/>
  <c r="X74" i="12"/>
  <c r="W44" i="12"/>
  <c r="X44" i="12"/>
  <c r="X15" i="12"/>
  <c r="W14" i="12"/>
  <c r="X14" i="12"/>
  <c r="W15" i="12"/>
  <c r="X143" i="12"/>
  <c r="W143" i="12"/>
  <c r="X168" i="12"/>
  <c r="W168" i="12"/>
  <c r="W170" i="12"/>
  <c r="X170" i="12"/>
  <c r="W171" i="12"/>
  <c r="X171" i="12"/>
  <c r="W28" i="12"/>
  <c r="X28" i="12"/>
  <c r="W141" i="12"/>
  <c r="W142" i="12"/>
  <c r="X141" i="12"/>
  <c r="X142" i="12"/>
  <c r="W25" i="12"/>
  <c r="X25" i="12"/>
  <c r="W194" i="12"/>
  <c r="X194" i="12"/>
  <c r="X83" i="12"/>
  <c r="W82" i="12"/>
  <c r="X82" i="12"/>
  <c r="W83" i="12"/>
  <c r="W81" i="12"/>
  <c r="X81" i="12"/>
  <c r="X163" i="12"/>
  <c r="W164" i="12"/>
  <c r="X164" i="12"/>
  <c r="W163" i="12"/>
  <c r="W50" i="12"/>
  <c r="X50" i="12"/>
  <c r="W162" i="12"/>
  <c r="X162" i="12"/>
  <c r="W78" i="12"/>
  <c r="X78" i="12"/>
  <c r="W133" i="12"/>
  <c r="X133" i="12"/>
  <c r="X187" i="12"/>
  <c r="W188" i="12"/>
  <c r="X188" i="12"/>
  <c r="W187" i="12"/>
  <c r="X75" i="12"/>
  <c r="W75" i="12"/>
  <c r="X43" i="12"/>
  <c r="W42" i="12"/>
  <c r="X42" i="12"/>
  <c r="W43" i="12"/>
  <c r="X87" i="12"/>
  <c r="W87" i="12"/>
  <c r="W169" i="12"/>
  <c r="X169" i="12"/>
  <c r="X196" i="12"/>
  <c r="W196" i="12"/>
  <c r="W195" i="12"/>
  <c r="X195" i="12"/>
  <c r="X140" i="12"/>
  <c r="W140" i="12"/>
  <c r="W139" i="12"/>
  <c r="X139" i="12"/>
  <c r="W138" i="12"/>
  <c r="X138" i="12"/>
  <c r="W191" i="12"/>
  <c r="X192" i="12"/>
  <c r="X191" i="12"/>
  <c r="W192" i="12"/>
  <c r="W136" i="12"/>
  <c r="X136" i="12"/>
  <c r="W190" i="12"/>
  <c r="X190" i="12"/>
  <c r="X135" i="12"/>
  <c r="W134" i="12"/>
  <c r="X134" i="12"/>
  <c r="W135" i="12"/>
  <c r="X47" i="12"/>
  <c r="W47" i="12"/>
  <c r="W131" i="12"/>
  <c r="X132" i="12"/>
  <c r="X131" i="12"/>
  <c r="W132" i="12"/>
  <c r="W13" i="12"/>
  <c r="X13" i="12"/>
  <c r="W99" i="12"/>
  <c r="W100" i="12"/>
  <c r="X100" i="12"/>
  <c r="X99" i="12"/>
  <c r="X98" i="12"/>
  <c r="W98" i="12"/>
  <c r="W181" i="12"/>
  <c r="X180" i="12"/>
  <c r="X181" i="12"/>
  <c r="W180" i="12"/>
  <c r="X8" i="12"/>
  <c r="W9" i="12"/>
  <c r="W8" i="12"/>
  <c r="X9" i="12"/>
  <c r="X179" i="12"/>
  <c r="W179" i="12"/>
  <c r="X37" i="12"/>
  <c r="W37" i="12"/>
  <c r="W36" i="12"/>
  <c r="X36" i="12"/>
  <c r="W150" i="12"/>
  <c r="X150" i="12"/>
  <c r="W5" i="12"/>
  <c r="X5" i="12"/>
  <c r="W6" i="12"/>
  <c r="X6" i="12"/>
  <c r="W176" i="12"/>
  <c r="X176" i="12"/>
  <c r="W149" i="12"/>
  <c r="W148" i="12"/>
  <c r="X148" i="12"/>
  <c r="X149" i="12"/>
  <c r="W120" i="12"/>
  <c r="X121" i="12"/>
  <c r="X120" i="12"/>
  <c r="W121" i="12"/>
  <c r="W92" i="12"/>
  <c r="X92" i="12"/>
  <c r="W93" i="12"/>
  <c r="X93" i="12"/>
  <c r="X63" i="12"/>
  <c r="W63" i="12"/>
  <c r="W33" i="12"/>
  <c r="X33" i="12"/>
  <c r="W34" i="12"/>
  <c r="X34" i="12"/>
  <c r="W4" i="12"/>
  <c r="X4" i="12"/>
  <c r="X58" i="12"/>
  <c r="W58" i="12"/>
  <c r="X57" i="12"/>
  <c r="W57" i="12"/>
  <c r="W197" i="12"/>
  <c r="X197" i="12"/>
  <c r="W26" i="12"/>
  <c r="X26" i="12"/>
  <c r="X27" i="12"/>
  <c r="W27" i="12"/>
  <c r="W84" i="12"/>
  <c r="X84" i="12"/>
  <c r="W111" i="12"/>
  <c r="X111" i="12"/>
  <c r="W165" i="12"/>
  <c r="X165" i="12"/>
  <c r="W51" i="12"/>
  <c r="X52" i="12"/>
  <c r="X51" i="12"/>
  <c r="W52" i="12"/>
  <c r="W79" i="12"/>
  <c r="X80" i="12"/>
  <c r="X79" i="12"/>
  <c r="W80" i="12"/>
  <c r="X19" i="12"/>
  <c r="W19" i="12"/>
  <c r="W189" i="12"/>
  <c r="X189" i="12"/>
  <c r="W76" i="12"/>
  <c r="W77" i="12"/>
  <c r="X76" i="12"/>
  <c r="X77" i="12"/>
  <c r="X16" i="12"/>
  <c r="W16" i="12"/>
  <c r="X157" i="12"/>
  <c r="W157" i="12"/>
  <c r="W156" i="12"/>
  <c r="X156" i="12"/>
  <c r="X72" i="12"/>
  <c r="W72" i="12"/>
  <c r="X127" i="12"/>
  <c r="W128" i="12"/>
  <c r="W127" i="12"/>
  <c r="X128" i="12"/>
  <c r="X12" i="12"/>
  <c r="W11" i="12"/>
  <c r="X11" i="12"/>
  <c r="W12" i="12"/>
  <c r="W154" i="12"/>
  <c r="X154" i="12"/>
  <c r="W69" i="12"/>
  <c r="X69" i="12"/>
  <c r="X97" i="12"/>
  <c r="W97" i="12"/>
  <c r="W151" i="12"/>
  <c r="X151" i="12"/>
  <c r="X177" i="12"/>
  <c r="X178" i="12"/>
  <c r="W178" i="12"/>
  <c r="W177" i="12"/>
  <c r="W94" i="12"/>
  <c r="X94" i="12"/>
  <c r="X175" i="12"/>
  <c r="W175" i="12"/>
  <c r="W147" i="12"/>
  <c r="X147" i="12"/>
  <c r="W119" i="12"/>
  <c r="X119" i="12"/>
  <c r="W91" i="12"/>
  <c r="X91" i="12"/>
  <c r="W62" i="12"/>
  <c r="X62" i="12"/>
  <c r="W32" i="12"/>
  <c r="X32" i="12"/>
  <c r="X3" i="12"/>
  <c r="W3" i="12"/>
  <c r="X199" i="12"/>
  <c r="W198" i="12"/>
  <c r="X198" i="12"/>
  <c r="W199" i="12"/>
  <c r="W115" i="12"/>
  <c r="X115" i="12"/>
  <c r="W85" i="12"/>
  <c r="X85" i="12"/>
  <c r="W86" i="12"/>
  <c r="X86" i="12"/>
  <c r="X112" i="12"/>
  <c r="W112" i="12"/>
  <c r="W193" i="12"/>
  <c r="X193" i="12"/>
  <c r="W109" i="12"/>
  <c r="X109" i="12"/>
  <c r="W110" i="12"/>
  <c r="X110" i="12"/>
  <c r="W48" i="12"/>
  <c r="X48" i="12"/>
  <c r="W49" i="12"/>
  <c r="X49" i="12"/>
  <c r="W105" i="12"/>
  <c r="X105" i="12"/>
  <c r="W45" i="12"/>
  <c r="X45" i="12"/>
  <c r="W46" i="12"/>
  <c r="X46" i="12"/>
  <c r="W184" i="12"/>
  <c r="X184" i="12"/>
  <c r="W185" i="12"/>
  <c r="X185" i="12"/>
  <c r="X183" i="12"/>
  <c r="W183" i="12"/>
  <c r="W70" i="12"/>
  <c r="X70" i="12"/>
  <c r="W71" i="12"/>
  <c r="X71" i="12"/>
  <c r="W126" i="12"/>
  <c r="X126" i="12"/>
  <c r="W10" i="12"/>
  <c r="X10" i="12"/>
  <c r="W124" i="12"/>
  <c r="X124" i="12"/>
  <c r="W125" i="12"/>
  <c r="X125" i="12"/>
  <c r="W68" i="12"/>
  <c r="W67" i="12"/>
  <c r="X67" i="12"/>
  <c r="X68" i="12"/>
  <c r="X123" i="12"/>
  <c r="W123" i="12"/>
  <c r="W66" i="12"/>
  <c r="X66" i="12"/>
  <c r="W122" i="12"/>
  <c r="X122" i="12"/>
  <c r="X35" i="12"/>
  <c r="W35" i="12"/>
  <c r="X201" i="12"/>
  <c r="W201" i="12"/>
  <c r="W173" i="12"/>
  <c r="X173" i="12"/>
  <c r="W174" i="12"/>
  <c r="X174" i="12"/>
  <c r="W145" i="12"/>
  <c r="X145" i="12"/>
  <c r="W146" i="12"/>
  <c r="X146" i="12"/>
  <c r="W118" i="12"/>
  <c r="W117" i="12"/>
  <c r="X117" i="12"/>
  <c r="X118" i="12"/>
  <c r="W90" i="12"/>
  <c r="X90" i="12"/>
  <c r="W61" i="12"/>
  <c r="W60" i="12"/>
  <c r="X60" i="12"/>
  <c r="X61" i="12"/>
  <c r="W31" i="12"/>
  <c r="X31" i="12"/>
  <c r="W113" i="12"/>
  <c r="X113" i="12"/>
  <c r="W114" i="12"/>
  <c r="X114" i="12"/>
  <c r="W54" i="12"/>
  <c r="X54" i="12"/>
  <c r="W55" i="12"/>
  <c r="X55" i="12"/>
  <c r="X167" i="12"/>
  <c r="W166" i="12"/>
  <c r="X166" i="12"/>
  <c r="W167" i="12"/>
  <c r="X23" i="12"/>
  <c r="W24" i="12"/>
  <c r="X24" i="12"/>
  <c r="W23" i="12"/>
  <c r="W137" i="12"/>
  <c r="X137" i="12"/>
  <c r="W22" i="12"/>
  <c r="X22" i="12"/>
  <c r="X108" i="12"/>
  <c r="W108" i="12"/>
  <c r="X107" i="12"/>
  <c r="W106" i="12"/>
  <c r="X106" i="12"/>
  <c r="W107" i="12"/>
  <c r="X161" i="12"/>
  <c r="W161" i="12"/>
  <c r="X17" i="12"/>
  <c r="W18" i="12"/>
  <c r="X18" i="12"/>
  <c r="W17" i="12"/>
  <c r="W159" i="12"/>
  <c r="X159" i="12"/>
  <c r="X160" i="12"/>
  <c r="W160" i="12"/>
  <c r="W104" i="12"/>
  <c r="X104" i="12"/>
  <c r="W129" i="12"/>
  <c r="X129" i="12"/>
  <c r="X101" i="12"/>
  <c r="W101" i="12"/>
  <c r="X155" i="12"/>
  <c r="W155" i="12"/>
  <c r="X41" i="12"/>
  <c r="W41" i="12"/>
  <c r="W182" i="12"/>
  <c r="X182" i="12"/>
  <c r="X39" i="12"/>
  <c r="W39" i="12"/>
  <c r="X40" i="12"/>
  <c r="W40" i="12"/>
  <c r="W152" i="12"/>
  <c r="X152" i="12"/>
  <c r="W153" i="12"/>
  <c r="X153" i="12"/>
  <c r="X38" i="12"/>
  <c r="W38" i="12"/>
  <c r="X95" i="12"/>
  <c r="W96" i="12"/>
  <c r="X96" i="12"/>
  <c r="W95" i="12"/>
  <c r="X7" i="12"/>
  <c r="W7" i="12"/>
  <c r="W64" i="12"/>
  <c r="X64" i="12"/>
  <c r="W65" i="12"/>
  <c r="X65" i="12"/>
  <c r="W200" i="12"/>
  <c r="X200" i="12"/>
  <c r="X172" i="12"/>
  <c r="W172" i="12"/>
  <c r="W144" i="12"/>
  <c r="X144" i="12"/>
  <c r="X116" i="12"/>
  <c r="W116" i="12"/>
  <c r="W89" i="12"/>
  <c r="W88" i="12"/>
  <c r="X88" i="12"/>
  <c r="X89" i="12"/>
  <c r="W59" i="12"/>
  <c r="X59" i="12"/>
  <c r="W29" i="12"/>
  <c r="X29" i="12"/>
  <c r="W30" i="12"/>
  <c r="X30" i="12"/>
  <c r="AQ33" i="1"/>
  <c r="AO33" i="1"/>
  <c r="AL33" i="1"/>
  <c r="AR33" i="1"/>
  <c r="AQ32" i="1"/>
  <c r="AO32" i="1"/>
  <c r="AL32" i="1"/>
  <c r="AR32" i="1"/>
  <c r="AQ31" i="1"/>
  <c r="AO31" i="1"/>
  <c r="AL31" i="1"/>
  <c r="AR31" i="1"/>
  <c r="AQ30" i="1"/>
  <c r="AO30" i="1"/>
  <c r="AL30" i="1"/>
  <c r="AR30" i="1"/>
  <c r="AQ29" i="1"/>
  <c r="AO29" i="1"/>
  <c r="AL29" i="1"/>
  <c r="AR29" i="1"/>
  <c r="AQ28" i="1"/>
  <c r="AO28" i="1"/>
  <c r="AL28" i="1"/>
  <c r="AR28" i="1"/>
  <c r="AQ27" i="1"/>
  <c r="AO27" i="1"/>
  <c r="AL27" i="1"/>
  <c r="AR27" i="1"/>
  <c r="AQ26" i="1"/>
  <c r="AO26" i="1"/>
  <c r="AL26" i="1"/>
  <c r="AR26" i="1"/>
  <c r="AQ25" i="1"/>
  <c r="AO25" i="1"/>
  <c r="AL25" i="1"/>
  <c r="AR25" i="1"/>
  <c r="AQ24" i="1"/>
  <c r="AO24" i="1"/>
  <c r="AL24" i="1"/>
  <c r="AR24" i="1"/>
  <c r="AQ23" i="1"/>
  <c r="AO23" i="1"/>
  <c r="AL23" i="1"/>
  <c r="AR23" i="1"/>
  <c r="AQ22" i="1"/>
  <c r="AO22" i="1"/>
  <c r="AL22" i="1"/>
  <c r="AR22" i="1"/>
  <c r="AQ21" i="1"/>
  <c r="AO21" i="1"/>
  <c r="AL21" i="1"/>
  <c r="AR21" i="1"/>
  <c r="AQ20" i="1"/>
  <c r="AO20" i="1"/>
  <c r="AL20" i="1"/>
  <c r="AR20" i="1"/>
  <c r="AQ19" i="1"/>
  <c r="AO19" i="1"/>
  <c r="AL19" i="1"/>
  <c r="AR19" i="1"/>
  <c r="AQ18" i="1"/>
  <c r="AO18" i="1"/>
  <c r="AL18" i="1"/>
  <c r="AR18" i="1"/>
  <c r="AQ17" i="1"/>
  <c r="AO17" i="1"/>
  <c r="AL17" i="1"/>
  <c r="AR17" i="1"/>
  <c r="AQ16" i="1"/>
  <c r="AO16" i="1"/>
  <c r="AL16" i="1"/>
  <c r="AR16" i="1"/>
  <c r="AQ15" i="1"/>
  <c r="AO15" i="1"/>
  <c r="AL15" i="1"/>
  <c r="AR15" i="1"/>
  <c r="AS24" i="1" l="1"/>
  <c r="CD24" i="1" s="1"/>
  <c r="AS15" i="1"/>
  <c r="AS27" i="1"/>
  <c r="BJ27" i="1" s="1"/>
  <c r="X14" i="1"/>
  <c r="AJ14" i="1"/>
  <c r="BR14" i="1"/>
  <c r="AD14" i="1"/>
  <c r="BG14" i="1"/>
  <c r="BH14" i="1"/>
  <c r="BS14" i="1" s="1"/>
  <c r="AS22" i="1"/>
  <c r="BI22" i="1" s="1"/>
  <c r="AS19" i="1"/>
  <c r="BK19" i="1" s="1"/>
  <c r="AS20" i="1"/>
  <c r="BK20" i="1" s="1"/>
  <c r="AS17" i="1"/>
  <c r="BK17" i="1" s="1"/>
  <c r="AS16" i="1"/>
  <c r="AS26" i="1"/>
  <c r="AS21" i="1"/>
  <c r="AS31" i="1"/>
  <c r="BI31" i="1" s="1"/>
  <c r="AS25" i="1"/>
  <c r="AS29" i="1"/>
  <c r="AS18" i="1"/>
  <c r="AS23" i="1"/>
  <c r="AS28" i="1"/>
  <c r="AS33" i="1"/>
  <c r="AS32" i="1"/>
  <c r="AS30" i="1"/>
  <c r="CJ24" i="1" l="1"/>
  <c r="BU24" i="1"/>
  <c r="BI24" i="1"/>
  <c r="BK24" i="1"/>
  <c r="R24" i="1"/>
  <c r="BL24" i="1"/>
  <c r="S24" i="1"/>
  <c r="BB24" i="1"/>
  <c r="BT24" i="1"/>
  <c r="CH27" i="1"/>
  <c r="BL27" i="1"/>
  <c r="BQ27" i="1"/>
  <c r="CD27" i="1"/>
  <c r="U27" i="1"/>
  <c r="BO27" i="1"/>
  <c r="CO27" i="1"/>
  <c r="BZ24" i="1"/>
  <c r="U24" i="1"/>
  <c r="BQ24" i="1"/>
  <c r="BJ24" i="1"/>
  <c r="BB27" i="1"/>
  <c r="CJ27" i="1"/>
  <c r="BY24" i="1"/>
  <c r="BP15" i="1"/>
  <c r="BO24" i="1"/>
  <c r="CO24" i="1"/>
  <c r="CC27" i="1"/>
  <c r="BI27" i="1"/>
  <c r="AJ24" i="1"/>
  <c r="CC24" i="1"/>
  <c r="CH24" i="1"/>
  <c r="R27" i="1"/>
  <c r="BZ27" i="1"/>
  <c r="S27" i="1"/>
  <c r="BP24" i="1"/>
  <c r="CP24" i="1"/>
  <c r="BK27" i="1"/>
  <c r="CD15" i="1"/>
  <c r="CP27" i="1"/>
  <c r="BN27" i="1"/>
  <c r="CC15" i="1"/>
  <c r="BY27" i="1"/>
  <c r="BT27" i="1"/>
  <c r="BU27" i="1"/>
  <c r="BP27" i="1"/>
  <c r="BO15" i="1"/>
  <c r="CH19" i="1"/>
  <c r="R19" i="1"/>
  <c r="CC19" i="1"/>
  <c r="S19" i="1"/>
  <c r="BB19" i="1"/>
  <c r="BY19" i="1"/>
  <c r="BO19" i="1"/>
  <c r="BJ19" i="1"/>
  <c r="CO19" i="1"/>
  <c r="U19" i="1"/>
  <c r="BP19" i="1"/>
  <c r="CP19" i="1"/>
  <c r="BQ19" i="1"/>
  <c r="BL19" i="1"/>
  <c r="BT19" i="1"/>
  <c r="CD19" i="1"/>
  <c r="CJ19" i="1"/>
  <c r="BZ19" i="1"/>
  <c r="BU19" i="1"/>
  <c r="BI19" i="1"/>
  <c r="CJ22" i="1"/>
  <c r="BQ22" i="1"/>
  <c r="BK22" i="1"/>
  <c r="U22" i="1"/>
  <c r="BO22" i="1"/>
  <c r="BB22" i="1"/>
  <c r="CD22" i="1"/>
  <c r="R22" i="1"/>
  <c r="BL22" i="1"/>
  <c r="CO22" i="1"/>
  <c r="CH22" i="1"/>
  <c r="BJ22" i="1"/>
  <c r="BZ22" i="1"/>
  <c r="BP22" i="1"/>
  <c r="CP22" i="1"/>
  <c r="CC22" i="1"/>
  <c r="BT22" i="1"/>
  <c r="AD22" i="1"/>
  <c r="BY22" i="1"/>
  <c r="BU22" i="1"/>
  <c r="S22" i="1"/>
  <c r="CJ17" i="1"/>
  <c r="CO17" i="1"/>
  <c r="U20" i="1"/>
  <c r="BP20" i="1"/>
  <c r="BL17" i="1"/>
  <c r="CJ20" i="1"/>
  <c r="CH20" i="1"/>
  <c r="CC20" i="1"/>
  <c r="AW17" i="1"/>
  <c r="R20" i="1"/>
  <c r="S17" i="1"/>
  <c r="CP17" i="1"/>
  <c r="CP20" i="1"/>
  <c r="U17" i="1"/>
  <c r="BB17" i="1"/>
  <c r="CD20" i="1"/>
  <c r="BZ17" i="1"/>
  <c r="S20" i="1"/>
  <c r="BU20" i="1"/>
  <c r="BO20" i="1"/>
  <c r="BT17" i="1"/>
  <c r="BQ17" i="1"/>
  <c r="BB20" i="1"/>
  <c r="R17" i="1"/>
  <c r="BY17" i="1"/>
  <c r="BT20" i="1"/>
  <c r="BJ17" i="1"/>
  <c r="BI17" i="1"/>
  <c r="CC17" i="1"/>
  <c r="CH17" i="1"/>
  <c r="BZ20" i="1"/>
  <c r="BU17" i="1"/>
  <c r="BP17" i="1"/>
  <c r="BO17" i="1"/>
  <c r="BJ20" i="1"/>
  <c r="BI20" i="1"/>
  <c r="CD17" i="1"/>
  <c r="BL20" i="1"/>
  <c r="BY20" i="1"/>
  <c r="BQ20" i="1"/>
  <c r="CO20" i="1"/>
  <c r="BK18" i="1"/>
  <c r="BI18" i="1"/>
  <c r="BK16" i="1"/>
  <c r="BI16" i="1"/>
  <c r="BK23" i="1"/>
  <c r="BI23" i="1"/>
  <c r="BK26" i="1"/>
  <c r="BI26" i="1"/>
  <c r="BK30" i="1"/>
  <c r="BI30" i="1"/>
  <c r="BK33" i="1"/>
  <c r="BI33" i="1"/>
  <c r="BK28" i="1"/>
  <c r="BI28" i="1"/>
  <c r="BK29" i="1"/>
  <c r="BI29" i="1"/>
  <c r="BK25" i="1"/>
  <c r="BI25" i="1"/>
  <c r="BK32" i="1"/>
  <c r="BI32" i="1"/>
  <c r="BK21" i="1"/>
  <c r="BI21" i="1"/>
  <c r="BJ31" i="1"/>
  <c r="BK31" i="1"/>
  <c r="CO18" i="1"/>
  <c r="BJ18" i="1"/>
  <c r="CO21" i="1"/>
  <c r="BJ21" i="1"/>
  <c r="CO25" i="1"/>
  <c r="BJ25" i="1"/>
  <c r="CO26" i="1"/>
  <c r="BJ26" i="1"/>
  <c r="CO28" i="1"/>
  <c r="BJ28" i="1"/>
  <c r="CO29" i="1"/>
  <c r="BJ29" i="1"/>
  <c r="CO32" i="1"/>
  <c r="BJ32" i="1"/>
  <c r="CO16" i="1"/>
  <c r="BJ16" i="1"/>
  <c r="CO23" i="1"/>
  <c r="BJ23" i="1"/>
  <c r="CO30" i="1"/>
  <c r="BJ30" i="1"/>
  <c r="CO33" i="1"/>
  <c r="BJ33" i="1"/>
  <c r="S26" i="1"/>
  <c r="CD21" i="1"/>
  <c r="R26" i="1"/>
  <c r="BU21" i="1"/>
  <c r="BB26" i="1"/>
  <c r="R21" i="1"/>
  <c r="CH26" i="1"/>
  <c r="CC26" i="1"/>
  <c r="BZ26" i="1"/>
  <c r="CJ21" i="1"/>
  <c r="BB21" i="1"/>
  <c r="CD26" i="1"/>
  <c r="S21" i="1"/>
  <c r="BP26" i="1"/>
  <c r="BO26" i="1"/>
  <c r="W21" i="1"/>
  <c r="CH21" i="1"/>
  <c r="BZ21" i="1"/>
  <c r="BU26" i="1"/>
  <c r="CP26" i="1"/>
  <c r="BT26" i="1"/>
  <c r="AF16" i="1"/>
  <c r="BT16" i="1"/>
  <c r="R16" i="1"/>
  <c r="BO16" i="1"/>
  <c r="CH16" i="1"/>
  <c r="BL26" i="1"/>
  <c r="U26" i="1"/>
  <c r="BL16" i="1"/>
  <c r="CJ16" i="1"/>
  <c r="CD16" i="1"/>
  <c r="BZ16" i="1"/>
  <c r="BB16" i="1"/>
  <c r="CC16" i="1"/>
  <c r="CJ26" i="1"/>
  <c r="BY16" i="1"/>
  <c r="BY26" i="1"/>
  <c r="BQ16" i="1"/>
  <c r="S16" i="1"/>
  <c r="CC21" i="1"/>
  <c r="BY21" i="1"/>
  <c r="BT21" i="1"/>
  <c r="BU16" i="1"/>
  <c r="BP16" i="1"/>
  <c r="U16" i="1"/>
  <c r="BQ26" i="1"/>
  <c r="BL21" i="1"/>
  <c r="CP16" i="1"/>
  <c r="BQ21" i="1"/>
  <c r="BO21" i="1"/>
  <c r="CP21" i="1"/>
  <c r="U21" i="1"/>
  <c r="BP21" i="1"/>
  <c r="CO31" i="1"/>
  <c r="CD31" i="1"/>
  <c r="BO28" i="1"/>
  <c r="BQ28" i="1"/>
  <c r="BY31" i="1"/>
  <c r="CJ31" i="1"/>
  <c r="BO23" i="1"/>
  <c r="BQ23" i="1"/>
  <c r="BZ31" i="1"/>
  <c r="BP31" i="1"/>
  <c r="BQ31" i="1"/>
  <c r="BL31" i="1"/>
  <c r="BU31" i="1"/>
  <c r="BO32" i="1"/>
  <c r="BQ32" i="1"/>
  <c r="BO18" i="1"/>
  <c r="BQ18" i="1"/>
  <c r="BO29" i="1"/>
  <c r="BQ29" i="1"/>
  <c r="BO30" i="1"/>
  <c r="BQ30" i="1"/>
  <c r="BO33" i="1"/>
  <c r="BQ33" i="1"/>
  <c r="BO25" i="1"/>
  <c r="BQ25" i="1"/>
  <c r="CH31" i="1"/>
  <c r="R31" i="1"/>
  <c r="CC31" i="1"/>
  <c r="BT31" i="1"/>
  <c r="BO31" i="1"/>
  <c r="CS31" i="1"/>
  <c r="BB31" i="1"/>
  <c r="CP29" i="1"/>
  <c r="CP30" i="1"/>
  <c r="CP33" i="1"/>
  <c r="CP28" i="1"/>
  <c r="U31" i="1"/>
  <c r="CP23" i="1"/>
  <c r="CP18" i="1"/>
  <c r="S31" i="1"/>
  <c r="CP32" i="1"/>
  <c r="CP31" i="1"/>
  <c r="CH25" i="1"/>
  <c r="CP25" i="1"/>
  <c r="CD25" i="1"/>
  <c r="CJ25" i="1"/>
  <c r="CC25" i="1"/>
  <c r="BY25" i="1"/>
  <c r="BZ25" i="1"/>
  <c r="BT25" i="1"/>
  <c r="BL25" i="1"/>
  <c r="S25" i="1"/>
  <c r="R25" i="1"/>
  <c r="BU25" i="1"/>
  <c r="CU25" i="1"/>
  <c r="BB25" i="1"/>
  <c r="U25" i="1"/>
  <c r="BP25" i="1"/>
  <c r="BP18" i="1"/>
  <c r="BP29" i="1"/>
  <c r="BP30" i="1"/>
  <c r="BP33" i="1"/>
  <c r="BP28" i="1"/>
  <c r="BP32" i="1"/>
  <c r="BP23" i="1"/>
  <c r="U30" i="1"/>
  <c r="U32" i="1"/>
  <c r="U28" i="1"/>
  <c r="U23" i="1"/>
  <c r="U33" i="1"/>
  <c r="U18" i="1"/>
  <c r="U29" i="1"/>
  <c r="BU29" i="1"/>
  <c r="BU33" i="1"/>
  <c r="BU32" i="1"/>
  <c r="BU18" i="1"/>
  <c r="BU30" i="1"/>
  <c r="BU28" i="1"/>
  <c r="BU23" i="1"/>
  <c r="BT29" i="1"/>
  <c r="S29" i="1"/>
  <c r="BT32" i="1"/>
  <c r="S32" i="1"/>
  <c r="BT23" i="1"/>
  <c r="S23" i="1"/>
  <c r="BT18" i="1"/>
  <c r="S18" i="1"/>
  <c r="BT30" i="1"/>
  <c r="S30" i="1"/>
  <c r="BT33" i="1"/>
  <c r="S33" i="1"/>
  <c r="BT28" i="1"/>
  <c r="S28" i="1"/>
  <c r="BY23" i="1"/>
  <c r="BZ23" i="1"/>
  <c r="BY30" i="1"/>
  <c r="BZ30" i="1"/>
  <c r="BY32" i="1"/>
  <c r="BZ32" i="1"/>
  <c r="BY28" i="1"/>
  <c r="BZ28" i="1"/>
  <c r="BY18" i="1"/>
  <c r="BZ18" i="1"/>
  <c r="BY29" i="1"/>
  <c r="BZ29" i="1"/>
  <c r="BY33" i="1"/>
  <c r="BZ33" i="1"/>
  <c r="BL28" i="1"/>
  <c r="BL30" i="1"/>
  <c r="BL23" i="1"/>
  <c r="BL18" i="1"/>
  <c r="BL32" i="1"/>
  <c r="BL29" i="1"/>
  <c r="BL33" i="1"/>
  <c r="R23" i="1"/>
  <c r="R29" i="1"/>
  <c r="R30" i="1"/>
  <c r="R18" i="1"/>
  <c r="R33" i="1"/>
  <c r="R32" i="1"/>
  <c r="R28" i="1"/>
  <c r="CJ18" i="1"/>
  <c r="CJ32" i="1"/>
  <c r="CJ33" i="1"/>
  <c r="CJ29" i="1"/>
  <c r="CJ28" i="1"/>
  <c r="CJ30" i="1"/>
  <c r="CJ23" i="1"/>
  <c r="CH29" i="1"/>
  <c r="CC29" i="1"/>
  <c r="BB29" i="1"/>
  <c r="CD29" i="1"/>
  <c r="CD28" i="1"/>
  <c r="CH28" i="1"/>
  <c r="CD30" i="1"/>
  <c r="CH30" i="1"/>
  <c r="CD23" i="1"/>
  <c r="CH23" i="1"/>
  <c r="CD18" i="1"/>
  <c r="CH18" i="1"/>
  <c r="CD33" i="1"/>
  <c r="CH33" i="1"/>
  <c r="CD32" i="1"/>
  <c r="CH32" i="1"/>
  <c r="CC33" i="1"/>
  <c r="CC18" i="1"/>
  <c r="CC23" i="1"/>
  <c r="CC30" i="1"/>
  <c r="CC28" i="1"/>
  <c r="CC32" i="1"/>
  <c r="BB33" i="1"/>
  <c r="BB23" i="1"/>
  <c r="BB32" i="1"/>
  <c r="BB28" i="1"/>
  <c r="BB18" i="1"/>
  <c r="BB30" i="1"/>
  <c r="AG18" i="1"/>
  <c r="CT33" i="1" a="1"/>
  <c r="CT33" i="1" s="1"/>
  <c r="CE18" i="1"/>
  <c r="BM18" i="1"/>
  <c r="AI28" i="1"/>
  <c r="Y28" i="1"/>
  <c r="AF28" i="1"/>
  <c r="AX28" i="1"/>
  <c r="AD16" i="1"/>
  <c r="CB16" i="1"/>
  <c r="CS16" i="1"/>
  <c r="AU16" i="1"/>
  <c r="AJ16" i="1"/>
  <c r="CE16" i="1"/>
  <c r="CF16" i="1"/>
  <c r="AZ16" i="1"/>
  <c r="AT16" i="1"/>
  <c r="CR16" i="1"/>
  <c r="BD16" i="1"/>
  <c r="BM16" i="1"/>
  <c r="CT16" i="1" a="1"/>
  <c r="CT16" i="1" s="1"/>
  <c r="BA16" i="1"/>
  <c r="BH16" i="1"/>
  <c r="BR16" i="1"/>
  <c r="BW16" i="1"/>
  <c r="Y16" i="1"/>
  <c r="CK16" i="1"/>
  <c r="AE16" i="1"/>
  <c r="BN16" i="1"/>
  <c r="X16" i="1"/>
  <c r="W16" i="1"/>
  <c r="V16" i="1"/>
  <c r="AA16" i="1"/>
  <c r="AI16" i="1"/>
  <c r="BV16" i="1"/>
  <c r="BE16" i="1"/>
  <c r="Z16" i="1"/>
  <c r="CM16" i="1"/>
  <c r="BF16" i="1"/>
  <c r="CG16" i="1"/>
  <c r="BG16" i="1"/>
  <c r="CU16" i="1"/>
  <c r="CQ16" i="1"/>
  <c r="AB16" i="1"/>
  <c r="AW16" i="1"/>
  <c r="BC16" i="1"/>
  <c r="BS16" i="1"/>
  <c r="AY16" i="1"/>
  <c r="AC16" i="1"/>
  <c r="CN16" i="1"/>
  <c r="BE31" i="1"/>
  <c r="AG16" i="1"/>
  <c r="AV16" i="1"/>
  <c r="CI16" i="1"/>
  <c r="AH16" i="1"/>
  <c r="BX16" i="1"/>
  <c r="CA16" i="1"/>
  <c r="CL16" i="1"/>
  <c r="BD28" i="1"/>
  <c r="AX16" i="1"/>
  <c r="BS31" i="1"/>
  <c r="Z31" i="1"/>
  <c r="CS28" i="1"/>
  <c r="CM27" i="1"/>
  <c r="BR25" i="1"/>
  <c r="AY25" i="1"/>
  <c r="AZ27" i="1"/>
  <c r="Z25" i="1"/>
  <c r="AU33" i="1"/>
  <c r="T33" i="1"/>
  <c r="V33" i="1"/>
  <c r="AV33" i="1"/>
  <c r="CS33" i="1"/>
  <c r="BR33" i="1"/>
  <c r="BH33" i="1"/>
  <c r="CI33" i="1"/>
  <c r="CL33" i="1"/>
  <c r="Y33" i="1"/>
  <c r="CB31" i="1"/>
  <c r="BM31" i="1"/>
  <c r="AC31" i="1"/>
  <c r="AV31" i="1"/>
  <c r="BG26" i="1"/>
  <c r="AW31" i="1"/>
  <c r="BS28" i="1"/>
  <c r="AC22" i="1"/>
  <c r="AD18" i="1"/>
  <c r="AE18" i="1"/>
  <c r="AY18" i="1"/>
  <c r="AU18" i="1"/>
  <c r="CN22" i="1"/>
  <c r="BV18" i="1"/>
  <c r="T16" i="1"/>
  <c r="BH18" i="1"/>
  <c r="Y18" i="1"/>
  <c r="T18" i="1"/>
  <c r="CN18" i="1"/>
  <c r="AF22" i="1"/>
  <c r="BA18" i="1"/>
  <c r="CT18" i="1" a="1"/>
  <c r="CT18" i="1" s="1"/>
  <c r="AE22" i="1"/>
  <c r="AA18" i="1"/>
  <c r="CI18" i="1"/>
  <c r="AH18" i="1"/>
  <c r="AZ22" i="1"/>
  <c r="W22" i="1"/>
  <c r="BG18" i="1"/>
  <c r="AZ18" i="1"/>
  <c r="V18" i="1"/>
  <c r="BC18" i="1"/>
  <c r="BV22" i="1"/>
  <c r="AU22" i="1"/>
  <c r="Z18" i="1"/>
  <c r="AV22" i="1"/>
  <c r="CL22" i="1"/>
  <c r="BN18" i="1"/>
  <c r="CR18" i="1"/>
  <c r="CF18" i="1"/>
  <c r="CM18" i="1"/>
  <c r="BM22" i="1"/>
  <c r="W18" i="1"/>
  <c r="AV18" i="1"/>
  <c r="BX18" i="1"/>
  <c r="BR18" i="1"/>
  <c r="AI18" i="1"/>
  <c r="BC22" i="1"/>
  <c r="CU18" i="1"/>
  <c r="AX18" i="1"/>
  <c r="AF18" i="1"/>
  <c r="CA18" i="1"/>
  <c r="AT18" i="1"/>
  <c r="BD18" i="1"/>
  <c r="AJ22" i="1"/>
  <c r="BF18" i="1"/>
  <c r="CG18" i="1"/>
  <c r="BW18" i="1"/>
  <c r="CQ18" i="1"/>
  <c r="AB18" i="1"/>
  <c r="CK22" i="1"/>
  <c r="CK18" i="1"/>
  <c r="AC18" i="1"/>
  <c r="BE22" i="1"/>
  <c r="BW22" i="1"/>
  <c r="CS18" i="1"/>
  <c r="CF22" i="1"/>
  <c r="AW18" i="1"/>
  <c r="CB18" i="1"/>
  <c r="BS18" i="1"/>
  <c r="AJ18" i="1"/>
  <c r="X18" i="1"/>
  <c r="Y22" i="1"/>
  <c r="CL18" i="1"/>
  <c r="BE18" i="1"/>
  <c r="BG22" i="1"/>
  <c r="X22" i="1"/>
  <c r="BH22" i="1"/>
  <c r="AB22" i="1"/>
  <c r="AD33" i="1"/>
  <c r="AD31" i="1"/>
  <c r="CL31" i="1"/>
  <c r="AX33" i="1"/>
  <c r="AH31" i="1"/>
  <c r="AH33" i="1"/>
  <c r="AI31" i="1"/>
  <c r="CQ33" i="1"/>
  <c r="BD33" i="1"/>
  <c r="BV27" i="1"/>
  <c r="AY31" i="1"/>
  <c r="AA33" i="1"/>
  <c r="CE33" i="1"/>
  <c r="AB33" i="1"/>
  <c r="BM33" i="1"/>
  <c r="AJ31" i="1"/>
  <c r="CR27" i="1"/>
  <c r="AV21" i="1"/>
  <c r="CU27" i="1"/>
  <c r="CK21" i="1"/>
  <c r="BH27" i="1"/>
  <c r="AD21" i="1"/>
  <c r="AX21" i="1"/>
  <c r="CA27" i="1"/>
  <c r="CQ21" i="1"/>
  <c r="Z27" i="1"/>
  <c r="BA21" i="1"/>
  <c r="AJ21" i="1"/>
  <c r="V26" i="1"/>
  <c r="AA21" i="1"/>
  <c r="AV26" i="1"/>
  <c r="CS21" i="1"/>
  <c r="BN31" i="1"/>
  <c r="CM28" i="1"/>
  <c r="AC21" i="1"/>
  <c r="AG33" i="1"/>
  <c r="AY28" i="1"/>
  <c r="BW33" i="1"/>
  <c r="V31" i="1"/>
  <c r="CN28" i="1"/>
  <c r="AF25" i="1"/>
  <c r="AB25" i="1"/>
  <c r="AC25" i="1"/>
  <c r="Y25" i="1"/>
  <c r="AZ25" i="1"/>
  <c r="CF25" i="1"/>
  <c r="BV25" i="1"/>
  <c r="AG22" i="1"/>
  <c r="AA22" i="1"/>
  <c r="CI22" i="1"/>
  <c r="CN25" i="1"/>
  <c r="BA22" i="1"/>
  <c r="V22" i="1"/>
  <c r="BS22" i="1"/>
  <c r="AT25" i="1"/>
  <c r="BW25" i="1"/>
  <c r="CQ22" i="1"/>
  <c r="CA22" i="1"/>
  <c r="BR22" i="1"/>
  <c r="CS25" i="1"/>
  <c r="AJ25" i="1"/>
  <c r="CR22" i="1"/>
  <c r="W25" i="1"/>
  <c r="CT25" i="1" a="1"/>
  <c r="CT25" i="1" s="1"/>
  <c r="AI22" i="1"/>
  <c r="CB22" i="1"/>
  <c r="BM28" i="1"/>
  <c r="CF27" i="1"/>
  <c r="AU25" i="1"/>
  <c r="AH25" i="1"/>
  <c r="BD22" i="1"/>
  <c r="CU22" i="1"/>
  <c r="CF28" i="1"/>
  <c r="AG25" i="1"/>
  <c r="T25" i="1"/>
  <c r="CE28" i="1"/>
  <c r="CI27" i="1"/>
  <c r="BX25" i="1"/>
  <c r="AB31" i="1"/>
  <c r="BC31" i="1"/>
  <c r="CI25" i="1"/>
  <c r="CR25" i="1"/>
  <c r="CS22" i="1"/>
  <c r="CE22" i="1"/>
  <c r="CG28" i="1"/>
  <c r="AX27" i="1"/>
  <c r="V25" i="1"/>
  <c r="BF25" i="1"/>
  <c r="BN22" i="1"/>
  <c r="BA33" i="1"/>
  <c r="AW22" i="1"/>
  <c r="AX25" i="1"/>
  <c r="AY22" i="1"/>
  <c r="CT22" i="1" a="1"/>
  <c r="CT22" i="1" s="1"/>
  <c r="BF26" i="1"/>
  <c r="X25" i="1"/>
  <c r="AD25" i="1"/>
  <c r="CE31" i="1"/>
  <c r="CK28" i="1"/>
  <c r="AE25" i="1"/>
  <c r="BF22" i="1"/>
  <c r="AT22" i="1"/>
  <c r="BA27" i="1"/>
  <c r="CM22" i="1"/>
  <c r="AG27" i="1"/>
  <c r="AC27" i="1"/>
  <c r="BH25" i="1"/>
  <c r="BW27" i="1"/>
  <c r="BG25" i="1"/>
  <c r="CF31" i="1"/>
  <c r="AE31" i="1"/>
  <c r="W27" i="1"/>
  <c r="AH27" i="1"/>
  <c r="AU27" i="1"/>
  <c r="BX27" i="1"/>
  <c r="AA25" i="1"/>
  <c r="BF31" i="1"/>
  <c r="AT31" i="1"/>
  <c r="CN31" i="1"/>
  <c r="CA25" i="1"/>
  <c r="AV25" i="1"/>
  <c r="BA25" i="1"/>
  <c r="AV27" i="1"/>
  <c r="BD27" i="1"/>
  <c r="BR27" i="1"/>
  <c r="CS27" i="1"/>
  <c r="X31" i="1"/>
  <c r="CU31" i="1"/>
  <c r="BV31" i="1"/>
  <c r="CK25" i="1"/>
  <c r="CQ25" i="1"/>
  <c r="CK27" i="1"/>
  <c r="AJ27" i="1"/>
  <c r="AG31" i="1"/>
  <c r="BF27" i="1"/>
  <c r="AF31" i="1"/>
  <c r="W31" i="1"/>
  <c r="Y31" i="1"/>
  <c r="AU31" i="1"/>
  <c r="BA31" i="1"/>
  <c r="AW25" i="1"/>
  <c r="AI25" i="1"/>
  <c r="AE28" i="1"/>
  <c r="AW27" i="1"/>
  <c r="BH31" i="1"/>
  <c r="BC25" i="1"/>
  <c r="AA31" i="1"/>
  <c r="T31" i="1"/>
  <c r="CQ31" i="1"/>
  <c r="CE25" i="1"/>
  <c r="BS25" i="1"/>
  <c r="BD25" i="1"/>
  <c r="BS27" i="1"/>
  <c r="BG27" i="1"/>
  <c r="CB25" i="1"/>
  <c r="CI31" i="1"/>
  <c r="AZ31" i="1"/>
  <c r="BM25" i="1"/>
  <c r="CL25" i="1"/>
  <c r="CL27" i="1"/>
  <c r="X27" i="1"/>
  <c r="BR31" i="1"/>
  <c r="BX31" i="1"/>
  <c r="BN25" i="1"/>
  <c r="BE25" i="1"/>
  <c r="BC28" i="1"/>
  <c r="AE27" i="1"/>
  <c r="Y27" i="1"/>
  <c r="CA31" i="1"/>
  <c r="CK31" i="1"/>
  <c r="CR31" i="1"/>
  <c r="CG25" i="1"/>
  <c r="CM25" i="1"/>
  <c r="CR28" i="1"/>
  <c r="AF27" i="1"/>
  <c r="AA27" i="1"/>
  <c r="Z33" i="1"/>
  <c r="CK33" i="1"/>
  <c r="BC33" i="1"/>
  <c r="AT17" i="1"/>
  <c r="BX33" i="1"/>
  <c r="CA33" i="1"/>
  <c r="CR17" i="1"/>
  <c r="CL17" i="1"/>
  <c r="AW33" i="1"/>
  <c r="CR33" i="1"/>
  <c r="AC33" i="1"/>
  <c r="AD17" i="1"/>
  <c r="CB33" i="1"/>
  <c r="BS33" i="1"/>
  <c r="AI33" i="1"/>
  <c r="CF33" i="1"/>
  <c r="CM33" i="1"/>
  <c r="BN33" i="1"/>
  <c r="AE33" i="1"/>
  <c r="BF33" i="1"/>
  <c r="CT28" i="1" a="1"/>
  <c r="CT28" i="1" s="1"/>
  <c r="CG33" i="1"/>
  <c r="W28" i="1"/>
  <c r="BF28" i="1"/>
  <c r="AJ33" i="1"/>
  <c r="AF33" i="1"/>
  <c r="BG33" i="1"/>
  <c r="AU28" i="1"/>
  <c r="AZ33" i="1"/>
  <c r="X33" i="1"/>
  <c r="BW31" i="1"/>
  <c r="T28" i="1"/>
  <c r="BG28" i="1"/>
  <c r="W33" i="1"/>
  <c r="BV33" i="1"/>
  <c r="CU33" i="1"/>
  <c r="AV28" i="1"/>
  <c r="X28" i="1"/>
  <c r="BN24" i="1"/>
  <c r="CN24" i="1"/>
  <c r="BH17" i="1"/>
  <c r="AY17" i="1"/>
  <c r="AZ26" i="1"/>
  <c r="CA26" i="1"/>
  <c r="AC26" i="1"/>
  <c r="BE24" i="1"/>
  <c r="BF24" i="1"/>
  <c r="CG24" i="1"/>
  <c r="AE24" i="1"/>
  <c r="Y17" i="1"/>
  <c r="CN17" i="1"/>
  <c r="BG29" i="1"/>
  <c r="CU29" i="1"/>
  <c r="CB26" i="1"/>
  <c r="AG26" i="1"/>
  <c r="AF24" i="1"/>
  <c r="AA17" i="1"/>
  <c r="BV17" i="1"/>
  <c r="AV24" i="1"/>
  <c r="CK17" i="1"/>
  <c r="BV26" i="1"/>
  <c r="CB29" i="1"/>
  <c r="CE29" i="1"/>
  <c r="BM26" i="1"/>
  <c r="BA26" i="1"/>
  <c r="AW28" i="1"/>
  <c r="BN28" i="1"/>
  <c r="BX17" i="1"/>
  <c r="BG24" i="1"/>
  <c r="AT24" i="1"/>
  <c r="AZ24" i="1"/>
  <c r="CU17" i="1"/>
  <c r="BW26" i="1"/>
  <c r="X24" i="1"/>
  <c r="BV24" i="1"/>
  <c r="Z17" i="1"/>
  <c r="AX17" i="1"/>
  <c r="AE29" i="1"/>
  <c r="CG29" i="1"/>
  <c r="CQ26" i="1"/>
  <c r="CL28" i="1"/>
  <c r="AJ28" i="1"/>
  <c r="CU24" i="1"/>
  <c r="CM24" i="1"/>
  <c r="AT29" i="1"/>
  <c r="W26" i="1"/>
  <c r="BC26" i="1"/>
  <c r="AD28" i="1"/>
  <c r="BE28" i="1"/>
  <c r="BD24" i="1"/>
  <c r="BH24" i="1"/>
  <c r="W24" i="1"/>
  <c r="AY24" i="1"/>
  <c r="AC17" i="1"/>
  <c r="X29" i="1"/>
  <c r="CS17" i="1"/>
  <c r="AU26" i="1"/>
  <c r="CR26" i="1"/>
  <c r="Y24" i="1"/>
  <c r="AU24" i="1"/>
  <c r="AG24" i="1"/>
  <c r="AH17" i="1"/>
  <c r="T26" i="1"/>
  <c r="AJ26" i="1"/>
  <c r="AA24" i="1"/>
  <c r="T24" i="1"/>
  <c r="BA24" i="1"/>
  <c r="CF17" i="1"/>
  <c r="V24" i="1"/>
  <c r="BS29" i="1"/>
  <c r="CI26" i="1"/>
  <c r="CT26" i="1" a="1"/>
  <c r="CT26" i="1" s="1"/>
  <c r="CI24" i="1"/>
  <c r="BW24" i="1"/>
  <c r="BN17" i="1"/>
  <c r="X26" i="1"/>
  <c r="CM17" i="1"/>
  <c r="AW26" i="1"/>
  <c r="BH26" i="1"/>
  <c r="Z28" i="1"/>
  <c r="AC24" i="1"/>
  <c r="AU17" i="1"/>
  <c r="AI17" i="1"/>
  <c r="CL26" i="1"/>
  <c r="Y26" i="1"/>
  <c r="AZ28" i="1"/>
  <c r="AB28" i="1"/>
  <c r="CL24" i="1"/>
  <c r="AJ17" i="1"/>
  <c r="T17" i="1"/>
  <c r="BR24" i="1"/>
  <c r="AI24" i="1"/>
  <c r="CA24" i="1"/>
  <c r="CK24" i="1"/>
  <c r="CR24" i="1"/>
  <c r="W17" i="1"/>
  <c r="BV29" i="1"/>
  <c r="AG29" i="1"/>
  <c r="AT33" i="1"/>
  <c r="AY33" i="1"/>
  <c r="BE33" i="1"/>
  <c r="CT31" i="1" a="1"/>
  <c r="CT31" i="1" s="1"/>
  <c r="AX31" i="1"/>
  <c r="BD31" i="1"/>
  <c r="AH22" i="1"/>
  <c r="Z22" i="1"/>
  <c r="T22" i="1"/>
  <c r="CT24" i="1" a="1"/>
  <c r="CT24" i="1" s="1"/>
  <c r="AE26" i="1"/>
  <c r="AA26" i="1"/>
  <c r="BV28" i="1"/>
  <c r="T27" i="1"/>
  <c r="CQ27" i="1"/>
  <c r="CB24" i="1"/>
  <c r="AD24" i="1"/>
  <c r="BE17" i="1"/>
  <c r="CI17" i="1"/>
  <c r="Z24" i="1"/>
  <c r="AB24" i="1"/>
  <c r="AY29" i="1"/>
  <c r="CK26" i="1"/>
  <c r="BS17" i="1"/>
  <c r="CS29" i="1"/>
  <c r="CN26" i="1"/>
  <c r="CA28" i="1"/>
  <c r="BM24" i="1"/>
  <c r="AX24" i="1"/>
  <c r="V17" i="1"/>
  <c r="CQ24" i="1"/>
  <c r="BR26" i="1"/>
  <c r="AH24" i="1"/>
  <c r="CU26" i="1"/>
  <c r="BE29" i="1"/>
  <c r="CN33" i="1"/>
  <c r="BG31" i="1"/>
  <c r="CG31" i="1"/>
  <c r="CM31" i="1"/>
  <c r="BX22" i="1"/>
  <c r="CG22" i="1"/>
  <c r="BC17" i="1"/>
  <c r="AF26" i="1"/>
  <c r="Z26" i="1"/>
  <c r="BW28" i="1"/>
  <c r="AC28" i="1"/>
  <c r="CG27" i="1"/>
  <c r="V27" i="1"/>
  <c r="BC27" i="1"/>
  <c r="CF24" i="1"/>
  <c r="BR17" i="1"/>
  <c r="AX22" i="1"/>
  <c r="CA21" i="1"/>
  <c r="BE21" i="1"/>
  <c r="BA29" i="1"/>
  <c r="BH29" i="1"/>
  <c r="W29" i="1"/>
  <c r="CM21" i="1"/>
  <c r="BW29" i="1"/>
  <c r="Y29" i="1"/>
  <c r="AU29" i="1"/>
  <c r="AE21" i="1"/>
  <c r="CT21" i="1" a="1"/>
  <c r="CT21" i="1" s="1"/>
  <c r="CE21" i="1"/>
  <c r="CQ29" i="1"/>
  <c r="AA29" i="1"/>
  <c r="T29" i="1"/>
  <c r="AY21" i="1"/>
  <c r="BF21" i="1"/>
  <c r="BM21" i="1"/>
  <c r="AU21" i="1"/>
  <c r="AH29" i="1"/>
  <c r="CI29" i="1"/>
  <c r="CF21" i="1"/>
  <c r="BC29" i="1"/>
  <c r="Z29" i="1"/>
  <c r="CN21" i="1"/>
  <c r="BG21" i="1"/>
  <c r="CB21" i="1"/>
  <c r="BX29" i="1"/>
  <c r="AB29" i="1"/>
  <c r="V29" i="1"/>
  <c r="AF21" i="1"/>
  <c r="X21" i="1"/>
  <c r="AT21" i="1"/>
  <c r="CR29" i="1"/>
  <c r="AV29" i="1"/>
  <c r="AZ21" i="1"/>
  <c r="CU21" i="1"/>
  <c r="BN21" i="1"/>
  <c r="AI29" i="1"/>
  <c r="CA29" i="1"/>
  <c r="BR29" i="1"/>
  <c r="BV21" i="1"/>
  <c r="AI21" i="1"/>
  <c r="CG21" i="1"/>
  <c r="CI21" i="1"/>
  <c r="AD29" i="1"/>
  <c r="BD29" i="1"/>
  <c r="AC29" i="1"/>
  <c r="CK29" i="1"/>
  <c r="BH21" i="1"/>
  <c r="T21" i="1"/>
  <c r="AX29" i="1"/>
  <c r="V21" i="1"/>
  <c r="AG21" i="1"/>
  <c r="Y21" i="1"/>
  <c r="AD27" i="1"/>
  <c r="AI27" i="1"/>
  <c r="AB27" i="1"/>
  <c r="AB17" i="1"/>
  <c r="AE17" i="1"/>
  <c r="CM29" i="1"/>
  <c r="AJ29" i="1"/>
  <c r="AW29" i="1"/>
  <c r="BR21" i="1"/>
  <c r="BW21" i="1"/>
  <c r="BD21" i="1"/>
  <c r="BM27" i="1"/>
  <c r="CB27" i="1"/>
  <c r="CA17" i="1"/>
  <c r="AH21" i="1"/>
  <c r="CL29" i="1"/>
  <c r="CN29" i="1"/>
  <c r="CT29" i="1" a="1"/>
  <c r="CT29" i="1" s="1"/>
  <c r="CF29" i="1"/>
  <c r="AW21" i="1"/>
  <c r="BC21" i="1"/>
  <c r="Z21" i="1"/>
  <c r="BX28" i="1"/>
  <c r="AT27" i="1"/>
  <c r="AY27" i="1"/>
  <c r="BE27" i="1"/>
  <c r="CE27" i="1"/>
  <c r="AW24" i="1"/>
  <c r="BC24" i="1"/>
  <c r="CB17" i="1"/>
  <c r="BA17" i="1"/>
  <c r="CS24" i="1"/>
  <c r="AF29" i="1"/>
  <c r="BF29" i="1"/>
  <c r="BS21" i="1"/>
  <c r="BX21" i="1"/>
  <c r="AB21" i="1"/>
  <c r="CB28" i="1"/>
  <c r="CE24" i="1"/>
  <c r="BS24" i="1"/>
  <c r="BX24" i="1"/>
  <c r="CE17" i="1"/>
  <c r="BW17" i="1"/>
  <c r="BM29" i="1"/>
  <c r="AZ29" i="1"/>
  <c r="BN29" i="1"/>
  <c r="CL21" i="1"/>
  <c r="CR21" i="1"/>
  <c r="CN27" i="1"/>
  <c r="CT27" i="1" a="1"/>
  <c r="CT27" i="1" s="1"/>
  <c r="BD17" i="1"/>
  <c r="BM17" i="1"/>
  <c r="CQ17" i="1"/>
  <c r="AV17" i="1"/>
  <c r="AH26" i="1"/>
  <c r="CE26" i="1"/>
  <c r="BS26" i="1"/>
  <c r="BX26" i="1"/>
  <c r="AB26" i="1"/>
  <c r="CF26" i="1"/>
  <c r="AD26" i="1"/>
  <c r="AI26" i="1"/>
  <c r="AX26" i="1"/>
  <c r="BD26" i="1"/>
  <c r="BN26" i="1"/>
  <c r="CI28" i="1"/>
  <c r="AG28" i="1"/>
  <c r="CU28" i="1"/>
  <c r="AT28" i="1"/>
  <c r="CT17" i="1" a="1"/>
  <c r="CT17" i="1" s="1"/>
  <c r="AF17" i="1"/>
  <c r="CG26" i="1"/>
  <c r="CM26" i="1"/>
  <c r="CS26" i="1"/>
  <c r="V28" i="1"/>
  <c r="BA28" i="1"/>
  <c r="BH28" i="1"/>
  <c r="BF17" i="1"/>
  <c r="AZ17" i="1"/>
  <c r="AT26" i="1"/>
  <c r="AY26" i="1"/>
  <c r="BE26" i="1"/>
  <c r="BR28" i="1"/>
  <c r="CQ28" i="1"/>
  <c r="AA28" i="1"/>
  <c r="BG17" i="1"/>
  <c r="CG17" i="1"/>
  <c r="AH28" i="1"/>
  <c r="X17" i="1"/>
  <c r="AG17" i="1"/>
  <c r="CN23" i="1"/>
  <c r="AY23" i="1"/>
  <c r="AE23" i="1"/>
  <c r="CK23" i="1"/>
  <c r="AV23" i="1"/>
  <c r="CM23" i="1"/>
  <c r="AX23" i="1"/>
  <c r="AD23" i="1"/>
  <c r="V23" i="1"/>
  <c r="CL23" i="1"/>
  <c r="BS23" i="1"/>
  <c r="AW23" i="1"/>
  <c r="BR23" i="1"/>
  <c r="CI23" i="1"/>
  <c r="T23" i="1"/>
  <c r="AU23" i="1"/>
  <c r="W23" i="1"/>
  <c r="AT23" i="1"/>
  <c r="CG23" i="1"/>
  <c r="BN23" i="1"/>
  <c r="CF23" i="1"/>
  <c r="BM23" i="1"/>
  <c r="CE23" i="1"/>
  <c r="AC23" i="1"/>
  <c r="CB23" i="1"/>
  <c r="CA23" i="1"/>
  <c r="AB23" i="1"/>
  <c r="Z23" i="1"/>
  <c r="AA23" i="1"/>
  <c r="Y23" i="1"/>
  <c r="BH23" i="1"/>
  <c r="CU23" i="1"/>
  <c r="X23" i="1"/>
  <c r="BG23" i="1"/>
  <c r="BF23" i="1"/>
  <c r="CT23" i="1" a="1"/>
  <c r="CT23" i="1" s="1"/>
  <c r="BE23" i="1"/>
  <c r="AJ23" i="1"/>
  <c r="CS23" i="1"/>
  <c r="BD23" i="1"/>
  <c r="AI23" i="1"/>
  <c r="CR23" i="1"/>
  <c r="BX23" i="1"/>
  <c r="BC23" i="1"/>
  <c r="AH23" i="1"/>
  <c r="CQ23" i="1"/>
  <c r="BW23" i="1"/>
  <c r="BV23" i="1"/>
  <c r="BA23" i="1"/>
  <c r="AZ23" i="1"/>
  <c r="AG23" i="1"/>
  <c r="AF23" i="1"/>
  <c r="AU15" i="1"/>
  <c r="BD15" i="1"/>
  <c r="BC15" i="1"/>
  <c r="BF15" i="1" s="1"/>
  <c r="AZ15" i="1"/>
  <c r="BB15" i="1" s="1"/>
  <c r="CM15" i="1"/>
  <c r="AX15" i="1"/>
  <c r="AW15" i="1"/>
  <c r="AY15" i="1" s="1"/>
  <c r="CL15" i="1"/>
  <c r="AV15" i="1"/>
  <c r="AA19" i="1"/>
  <c r="Y19" i="1"/>
  <c r="BH19" i="1"/>
  <c r="CU19" i="1"/>
  <c r="X19" i="1"/>
  <c r="BG19" i="1"/>
  <c r="BF19" i="1"/>
  <c r="CS19" i="1"/>
  <c r="CR19" i="1"/>
  <c r="BX19" i="1"/>
  <c r="BC19" i="1"/>
  <c r="AH19" i="1"/>
  <c r="BS19" i="1"/>
  <c r="CQ19" i="1"/>
  <c r="BW19" i="1"/>
  <c r="BA19" i="1"/>
  <c r="AG19" i="1"/>
  <c r="CL19" i="1"/>
  <c r="BV19" i="1"/>
  <c r="AZ19" i="1"/>
  <c r="AF19" i="1"/>
  <c r="CN19" i="1"/>
  <c r="AY19" i="1"/>
  <c r="AE19" i="1"/>
  <c r="CM19" i="1"/>
  <c r="AX19" i="1"/>
  <c r="AD19" i="1"/>
  <c r="AW19" i="1"/>
  <c r="CK19" i="1"/>
  <c r="BR19" i="1"/>
  <c r="AV19" i="1"/>
  <c r="V19" i="1"/>
  <c r="CI19" i="1"/>
  <c r="T19" i="1"/>
  <c r="AU19" i="1"/>
  <c r="W19" i="1"/>
  <c r="AT19" i="1"/>
  <c r="CG19" i="1"/>
  <c r="BN19" i="1"/>
  <c r="CF19" i="1"/>
  <c r="BM19" i="1"/>
  <c r="CE19" i="1"/>
  <c r="CB19" i="1"/>
  <c r="AJ19" i="1"/>
  <c r="AC19" i="1"/>
  <c r="AI19" i="1"/>
  <c r="AB19" i="1"/>
  <c r="CT19" i="1" a="1"/>
  <c r="CT19" i="1" s="1"/>
  <c r="CA19" i="1"/>
  <c r="Z19" i="1"/>
  <c r="BE19" i="1"/>
  <c r="BD19" i="1"/>
  <c r="BV30" i="1"/>
  <c r="AZ30" i="1"/>
  <c r="AF30" i="1"/>
  <c r="CL30" i="1"/>
  <c r="CN30" i="1"/>
  <c r="AY30" i="1"/>
  <c r="AE30" i="1"/>
  <c r="AW30" i="1"/>
  <c r="CM30" i="1"/>
  <c r="AX30" i="1"/>
  <c r="AD30" i="1"/>
  <c r="BS30" i="1"/>
  <c r="CK30" i="1"/>
  <c r="BR30" i="1"/>
  <c r="AV30" i="1"/>
  <c r="V30" i="1"/>
  <c r="CI30" i="1"/>
  <c r="T30" i="1"/>
  <c r="AU30" i="1"/>
  <c r="W30" i="1"/>
  <c r="AT30" i="1"/>
  <c r="CG30" i="1"/>
  <c r="BN30" i="1"/>
  <c r="CF30" i="1"/>
  <c r="BM30" i="1"/>
  <c r="CE30" i="1"/>
  <c r="CB30" i="1"/>
  <c r="AC30" i="1"/>
  <c r="CA30" i="1"/>
  <c r="AB30" i="1"/>
  <c r="Z30" i="1"/>
  <c r="AA30" i="1"/>
  <c r="Y30" i="1"/>
  <c r="BH30" i="1"/>
  <c r="CU30" i="1"/>
  <c r="X30" i="1"/>
  <c r="BG30" i="1"/>
  <c r="BF30" i="1"/>
  <c r="CT30" i="1" a="1"/>
  <c r="CT30" i="1" s="1"/>
  <c r="BE30" i="1"/>
  <c r="AJ30" i="1"/>
  <c r="CS30" i="1"/>
  <c r="BD30" i="1"/>
  <c r="AI30" i="1"/>
  <c r="CQ30" i="1"/>
  <c r="BW30" i="1"/>
  <c r="BA30" i="1"/>
  <c r="AG30" i="1"/>
  <c r="CR30" i="1"/>
  <c r="BX30" i="1"/>
  <c r="BC30" i="1"/>
  <c r="AH30" i="1"/>
  <c r="CU32" i="1"/>
  <c r="X32" i="1"/>
  <c r="BG32" i="1"/>
  <c r="BF32" i="1"/>
  <c r="BD32" i="1"/>
  <c r="CT32" i="1" a="1"/>
  <c r="CT32" i="1" s="1"/>
  <c r="BE32" i="1"/>
  <c r="AJ32" i="1"/>
  <c r="CS32" i="1"/>
  <c r="AI32" i="1"/>
  <c r="CR32" i="1"/>
  <c r="BX32" i="1"/>
  <c r="BC32" i="1"/>
  <c r="AH32" i="1"/>
  <c r="CQ32" i="1"/>
  <c r="BW32" i="1"/>
  <c r="BA32" i="1"/>
  <c r="AG32" i="1"/>
  <c r="BV32" i="1"/>
  <c r="AZ32" i="1"/>
  <c r="AF32" i="1"/>
  <c r="CN32" i="1"/>
  <c r="AY32" i="1"/>
  <c r="AE32" i="1"/>
  <c r="CM32" i="1"/>
  <c r="AX32" i="1"/>
  <c r="AD32" i="1"/>
  <c r="CL32" i="1"/>
  <c r="BS32" i="1"/>
  <c r="AW32" i="1"/>
  <c r="CK32" i="1"/>
  <c r="BR32" i="1"/>
  <c r="AV32" i="1"/>
  <c r="V32" i="1"/>
  <c r="CI32" i="1"/>
  <c r="T32" i="1"/>
  <c r="AU32" i="1"/>
  <c r="W32" i="1"/>
  <c r="AT32" i="1"/>
  <c r="CG32" i="1"/>
  <c r="BN32" i="1"/>
  <c r="CF32" i="1"/>
  <c r="BM32" i="1"/>
  <c r="CE32" i="1"/>
  <c r="CB32" i="1"/>
  <c r="AC32" i="1"/>
  <c r="CA32" i="1"/>
  <c r="Z32" i="1"/>
  <c r="AA32" i="1"/>
  <c r="Y32" i="1"/>
  <c r="BH32" i="1"/>
  <c r="AB32" i="1"/>
  <c r="CB20" i="1"/>
  <c r="AC20" i="1"/>
  <c r="CA20" i="1"/>
  <c r="AB20" i="1"/>
  <c r="Z20" i="1"/>
  <c r="Y20" i="1"/>
  <c r="CU20" i="1"/>
  <c r="X20" i="1"/>
  <c r="BG20" i="1"/>
  <c r="BF20" i="1"/>
  <c r="AF20" i="1"/>
  <c r="CT20" i="1" a="1"/>
  <c r="CT20" i="1" s="1"/>
  <c r="BE20" i="1"/>
  <c r="AJ20" i="1"/>
  <c r="CS20" i="1"/>
  <c r="BD20" i="1"/>
  <c r="AI20" i="1"/>
  <c r="CR20" i="1"/>
  <c r="BX20" i="1"/>
  <c r="BC20" i="1"/>
  <c r="AH20" i="1"/>
  <c r="BV20" i="1"/>
  <c r="CQ20" i="1"/>
  <c r="BW20" i="1"/>
  <c r="BA20" i="1"/>
  <c r="AG20" i="1"/>
  <c r="AZ20" i="1"/>
  <c r="CN20" i="1"/>
  <c r="AY20" i="1"/>
  <c r="AE20" i="1"/>
  <c r="CM20" i="1"/>
  <c r="AX20" i="1"/>
  <c r="AD20" i="1"/>
  <c r="CL20" i="1"/>
  <c r="BS20" i="1"/>
  <c r="AW20" i="1"/>
  <c r="CK20" i="1"/>
  <c r="BR20" i="1"/>
  <c r="AV20" i="1"/>
  <c r="V20" i="1"/>
  <c r="CI20" i="1"/>
  <c r="T20" i="1"/>
  <c r="AU20" i="1"/>
  <c r="W20" i="1"/>
  <c r="AT20" i="1"/>
  <c r="CG20" i="1"/>
  <c r="BN20" i="1"/>
  <c r="AA20" i="1"/>
  <c r="BH20" i="1"/>
  <c r="CF20" i="1"/>
  <c r="CE20" i="1"/>
  <c r="BM20" i="1"/>
  <c r="BK15" i="1"/>
  <c r="BJ15" i="1"/>
  <c r="BI15" i="1"/>
  <c r="BE15" i="1" l="1"/>
  <c r="BL15" i="1"/>
  <c r="BM15" i="1"/>
  <c r="BN15" i="1" s="1"/>
  <c r="BH15" i="1"/>
  <c r="BQ15" i="1"/>
  <c r="S15" i="1" s="1"/>
  <c r="BA15" i="1"/>
  <c r="CT15" i="1" a="1"/>
  <c r="CT15" i="1" s="1"/>
  <c r="BG15" i="1"/>
  <c r="CQ15" i="1"/>
  <c r="AQ5" i="1"/>
  <c r="AQ6" i="1"/>
  <c r="AQ7" i="1"/>
  <c r="AQ8" i="1"/>
  <c r="AQ9" i="1"/>
  <c r="AQ10" i="1"/>
  <c r="AQ11" i="1"/>
  <c r="AQ12" i="1"/>
  <c r="AQ13" i="1"/>
  <c r="AJ15" i="1" l="1"/>
  <c r="X15" i="1"/>
  <c r="AD15" i="1"/>
  <c r="BS15" i="1"/>
  <c r="BT15" i="1" s="1"/>
  <c r="BR15" i="1"/>
  <c r="T15" i="1"/>
  <c r="CO15" i="1"/>
  <c r="AF15" i="1"/>
  <c r="CS15" i="1"/>
  <c r="AR5" i="1"/>
  <c r="AR6" i="1"/>
  <c r="AR7" i="1"/>
  <c r="AR8" i="1"/>
  <c r="AR9" i="1"/>
  <c r="AR10" i="1"/>
  <c r="AR11" i="1"/>
  <c r="AR12" i="1"/>
  <c r="AR13" i="1"/>
  <c r="AO5" i="1"/>
  <c r="AO6" i="1"/>
  <c r="AO7" i="1"/>
  <c r="AO8" i="1"/>
  <c r="AO9" i="1"/>
  <c r="AO10" i="1"/>
  <c r="AO11" i="1"/>
  <c r="AO12" i="1"/>
  <c r="AO13" i="1"/>
  <c r="E12" i="10"/>
  <c r="G12" i="10" s="1"/>
  <c r="A2" i="10" a="1"/>
  <c r="A2" i="10" s="1"/>
  <c r="A3" i="10" a="1"/>
  <c r="A3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16" i="10" a="1"/>
  <c r="A16" i="10" s="1"/>
  <c r="A17" i="10" a="1"/>
  <c r="A17" i="10" s="1"/>
  <c r="A18" i="10" a="1"/>
  <c r="A18" i="10" s="1"/>
  <c r="A19" i="10" a="1"/>
  <c r="A19" i="10" s="1"/>
  <c r="A20" i="10" a="1"/>
  <c r="A20" i="10" s="1"/>
  <c r="A21" i="10" a="1"/>
  <c r="A21" i="10" s="1"/>
  <c r="A22" i="10" a="1"/>
  <c r="A22" i="10" s="1"/>
  <c r="A23" i="10" a="1"/>
  <c r="A23" i="10" s="1"/>
  <c r="A24" i="10" a="1"/>
  <c r="A24" i="10" s="1"/>
  <c r="A25" i="10" a="1"/>
  <c r="A25" i="10" s="1"/>
  <c r="A26" i="10" a="1"/>
  <c r="A26" i="10" s="1"/>
  <c r="A27" i="10" a="1"/>
  <c r="A27" i="10" s="1"/>
  <c r="A28" i="10" a="1"/>
  <c r="A28" i="10" s="1"/>
  <c r="A29" i="10" a="1"/>
  <c r="A29" i="10" s="1"/>
  <c r="A30" i="10" a="1"/>
  <c r="A30" i="10" s="1"/>
  <c r="A31" i="10" a="1"/>
  <c r="A31" i="10" s="1"/>
  <c r="A32" i="10" a="1"/>
  <c r="A32" i="10" s="1"/>
  <c r="A33" i="10" a="1"/>
  <c r="A33" i="10" s="1"/>
  <c r="A34" i="10" a="1"/>
  <c r="A34" i="10" s="1"/>
  <c r="A35" i="10" a="1"/>
  <c r="A35" i="10" s="1"/>
  <c r="A36" i="10" a="1"/>
  <c r="A36" i="10" s="1"/>
  <c r="A37" i="10" a="1"/>
  <c r="A37" i="10" s="1"/>
  <c r="A38" i="10" a="1"/>
  <c r="A38" i="10" s="1"/>
  <c r="A39" i="10" a="1"/>
  <c r="A39" i="10" s="1"/>
  <c r="A40" i="10" a="1"/>
  <c r="A40" i="10" s="1"/>
  <c r="A41" i="10" a="1"/>
  <c r="A41" i="10" s="1"/>
  <c r="A42" i="10" a="1"/>
  <c r="A42" i="10" s="1"/>
  <c r="A43" i="10" a="1"/>
  <c r="A43" i="10" s="1"/>
  <c r="A44" i="10" a="1"/>
  <c r="A44" i="10" s="1"/>
  <c r="A45" i="10" a="1"/>
  <c r="A45" i="10" s="1"/>
  <c r="A46" i="10" a="1"/>
  <c r="A46" i="10" s="1"/>
  <c r="A47" i="10" a="1"/>
  <c r="A47" i="10" s="1"/>
  <c r="A48" i="10" a="1"/>
  <c r="A48" i="10" s="1"/>
  <c r="A49" i="10" a="1"/>
  <c r="A49" i="10" s="1"/>
  <c r="A50" i="10" a="1"/>
  <c r="A50" i="10" s="1"/>
  <c r="A51" i="10" a="1"/>
  <c r="A51" i="10" s="1"/>
  <c r="A52" i="10" a="1"/>
  <c r="A52" i="10" s="1"/>
  <c r="A53" i="10" a="1"/>
  <c r="A53" i="10" s="1"/>
  <c r="A54" i="10" a="1"/>
  <c r="A54" i="10" s="1"/>
  <c r="A55" i="10" a="1"/>
  <c r="A55" i="10" s="1"/>
  <c r="A56" i="10" a="1"/>
  <c r="A56" i="10" s="1"/>
  <c r="A57" i="10" a="1"/>
  <c r="A57" i="10" s="1"/>
  <c r="A58" i="10" a="1"/>
  <c r="A58" i="10" s="1"/>
  <c r="A59" i="10" a="1"/>
  <c r="A59" i="10" s="1"/>
  <c r="A60" i="10" a="1"/>
  <c r="A60" i="10" s="1"/>
  <c r="A61" i="10" a="1"/>
  <c r="A61" i="10" s="1"/>
  <c r="A62" i="10" a="1"/>
  <c r="A62" i="10" s="1"/>
  <c r="A63" i="10" a="1"/>
  <c r="A63" i="10" s="1"/>
  <c r="A64" i="10" a="1"/>
  <c r="A64" i="10" s="1"/>
  <c r="A65" i="10" a="1"/>
  <c r="A65" i="10" s="1"/>
  <c r="A66" i="10" a="1"/>
  <c r="A66" i="10" s="1"/>
  <c r="A67" i="10" a="1"/>
  <c r="A67" i="10" s="1"/>
  <c r="A68" i="10" a="1"/>
  <c r="A68" i="10" s="1"/>
  <c r="A69" i="10" a="1"/>
  <c r="A69" i="10" s="1"/>
  <c r="A70" i="10" a="1"/>
  <c r="A70" i="10" s="1"/>
  <c r="A71" i="10" a="1"/>
  <c r="A71" i="10" s="1"/>
  <c r="A72" i="10" a="1"/>
  <c r="A72" i="10" s="1"/>
  <c r="A73" i="10" a="1"/>
  <c r="A73" i="10" s="1"/>
  <c r="A74" i="10" a="1"/>
  <c r="A74" i="10" s="1"/>
  <c r="A75" i="10" a="1"/>
  <c r="A75" i="10" s="1"/>
  <c r="A76" i="10" a="1"/>
  <c r="A76" i="10" s="1"/>
  <c r="A77" i="10" a="1"/>
  <c r="A77" i="10" s="1"/>
  <c r="A78" i="10" a="1"/>
  <c r="A78" i="10" s="1"/>
  <c r="A79" i="10" a="1"/>
  <c r="A79" i="10" s="1"/>
  <c r="A80" i="10" a="1"/>
  <c r="A80" i="10" s="1"/>
  <c r="A81" i="10" a="1"/>
  <c r="A81" i="10" s="1"/>
  <c r="A82" i="10" a="1"/>
  <c r="A82" i="10" s="1"/>
  <c r="A83" i="10" a="1"/>
  <c r="A83" i="10" s="1"/>
  <c r="A84" i="10" a="1"/>
  <c r="A84" i="10" s="1"/>
  <c r="A85" i="10" a="1"/>
  <c r="A85" i="10" s="1"/>
  <c r="A86" i="10" a="1"/>
  <c r="A86" i="10" s="1"/>
  <c r="A87" i="10" a="1"/>
  <c r="A87" i="10" s="1"/>
  <c r="A88" i="10" a="1"/>
  <c r="A88" i="10" s="1"/>
  <c r="A89" i="10" a="1"/>
  <c r="A89" i="10" s="1"/>
  <c r="A90" i="10" a="1"/>
  <c r="A90" i="10" s="1"/>
  <c r="A91" i="10" a="1"/>
  <c r="A91" i="10" s="1"/>
  <c r="A92" i="10" a="1"/>
  <c r="A92" i="10" s="1"/>
  <c r="A93" i="10" a="1"/>
  <c r="A93" i="10" s="1"/>
  <c r="A94" i="10" a="1"/>
  <c r="A94" i="10" s="1"/>
  <c r="A95" i="10" a="1"/>
  <c r="A95" i="10" s="1"/>
  <c r="A96" i="10" a="1"/>
  <c r="A96" i="10" s="1"/>
  <c r="A97" i="10" a="1"/>
  <c r="A97" i="10" s="1"/>
  <c r="A98" i="10" a="1"/>
  <c r="A98" i="10" s="1"/>
  <c r="A99" i="10" a="1"/>
  <c r="A99" i="10" s="1"/>
  <c r="A100" i="10" a="1"/>
  <c r="A100" i="10" s="1"/>
  <c r="A101" i="10" a="1"/>
  <c r="A101" i="10" s="1"/>
  <c r="A102" i="10" a="1"/>
  <c r="A102" i="10" s="1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BV15" i="1" l="1"/>
  <c r="BU15" i="1"/>
  <c r="BW15" i="1"/>
  <c r="CN15" i="1"/>
  <c r="AS13" i="1"/>
  <c r="AS7" i="1"/>
  <c r="F12" i="10"/>
  <c r="AS12" i="1"/>
  <c r="AS11" i="1"/>
  <c r="AS10" i="1"/>
  <c r="AS9" i="1"/>
  <c r="AS8" i="1"/>
  <c r="AS6" i="1"/>
  <c r="AS5" i="1"/>
  <c r="E30" i="8"/>
  <c r="F30" i="8" s="1"/>
  <c r="G30" i="8" s="1"/>
  <c r="I30" i="8" s="1"/>
  <c r="J30" i="8" s="1"/>
  <c r="E31" i="8"/>
  <c r="F31" i="8" s="1"/>
  <c r="G31" i="8" s="1"/>
  <c r="I31" i="8" s="1"/>
  <c r="J31" i="8" s="1"/>
  <c r="E28" i="8"/>
  <c r="F28" i="8" s="1"/>
  <c r="G28" i="8" s="1"/>
  <c r="K28" i="8" s="1"/>
  <c r="E36" i="8"/>
  <c r="F36" i="8" s="1"/>
  <c r="G36" i="8" s="1"/>
  <c r="E20" i="8"/>
  <c r="F20" i="8" s="1"/>
  <c r="G20" i="8" s="1"/>
  <c r="E29" i="8"/>
  <c r="F29" i="8" s="1"/>
  <c r="G29" i="8" s="1"/>
  <c r="E23" i="8"/>
  <c r="F23" i="8" s="1"/>
  <c r="G23" i="8" s="1"/>
  <c r="I23" i="8" s="1"/>
  <c r="J23" i="8" s="1"/>
  <c r="E22" i="8"/>
  <c r="F22" i="8" s="1"/>
  <c r="G22" i="8" s="1"/>
  <c r="E21" i="8"/>
  <c r="F21" i="8" s="1"/>
  <c r="G21" i="8" s="1"/>
  <c r="E37" i="8"/>
  <c r="F37" i="8" s="1"/>
  <c r="G37" i="8" s="1"/>
  <c r="E34" i="8"/>
  <c r="F34" i="8" s="1"/>
  <c r="G34" i="8" s="1"/>
  <c r="K34" i="8" s="1"/>
  <c r="E35" i="8"/>
  <c r="F35" i="8" s="1"/>
  <c r="G35" i="8" s="1"/>
  <c r="E27" i="8"/>
  <c r="F27" i="8" s="1"/>
  <c r="G27" i="8" s="1"/>
  <c r="E26" i="8"/>
  <c r="F26" i="8" s="1"/>
  <c r="G26" i="8" s="1"/>
  <c r="K26" i="8" s="1"/>
  <c r="E33" i="8"/>
  <c r="F33" i="8" s="1"/>
  <c r="G33" i="8" s="1"/>
  <c r="E25" i="8"/>
  <c r="F25" i="8" s="1"/>
  <c r="G25" i="8" s="1"/>
  <c r="E32" i="8"/>
  <c r="F32" i="8" s="1"/>
  <c r="G32" i="8" s="1"/>
  <c r="E24" i="8"/>
  <c r="F24" i="8" s="1"/>
  <c r="G24" i="8" s="1"/>
  <c r="AT15" i="1" l="1"/>
  <c r="CG15" i="1"/>
  <c r="CH15" i="1"/>
  <c r="Y15" i="1"/>
  <c r="CR15" i="1"/>
  <c r="CU15" i="1" s="1"/>
  <c r="CK15" i="1"/>
  <c r="CP15" i="1" s="1"/>
  <c r="CF15" i="1"/>
  <c r="AE15" i="1"/>
  <c r="CE15" i="1"/>
  <c r="CI15" i="1" s="1"/>
  <c r="BX15" i="1"/>
  <c r="BK6" i="1"/>
  <c r="BI6" i="1"/>
  <c r="BK8" i="1"/>
  <c r="BI8" i="1"/>
  <c r="CO8" i="1"/>
  <c r="BJ8" i="1"/>
  <c r="CO6" i="1"/>
  <c r="BJ6" i="1"/>
  <c r="CC13" i="1"/>
  <c r="BP13" i="1"/>
  <c r="CD13" i="1"/>
  <c r="BO13" i="1"/>
  <c r="BO5" i="1"/>
  <c r="BO10" i="1"/>
  <c r="BO6" i="1"/>
  <c r="BO11" i="1"/>
  <c r="BO8" i="1"/>
  <c r="BO12" i="1"/>
  <c r="BO9" i="1"/>
  <c r="BO7" i="1"/>
  <c r="BP9" i="1"/>
  <c r="BP5" i="1"/>
  <c r="BP10" i="1"/>
  <c r="BP7" i="1"/>
  <c r="BP6" i="1"/>
  <c r="BP11" i="1"/>
  <c r="BP8" i="1"/>
  <c r="BP12" i="1"/>
  <c r="CD8" i="1"/>
  <c r="CD12" i="1"/>
  <c r="CD11" i="1"/>
  <c r="CD5" i="1"/>
  <c r="CD6" i="1"/>
  <c r="CD9" i="1"/>
  <c r="CD10" i="1"/>
  <c r="CD7" i="1"/>
  <c r="CC5" i="1"/>
  <c r="CC11" i="1"/>
  <c r="CC6" i="1"/>
  <c r="CC9" i="1"/>
  <c r="CC7" i="1"/>
  <c r="CC8" i="1"/>
  <c r="CC10" i="1"/>
  <c r="CC12" i="1"/>
  <c r="CM6" i="1"/>
  <c r="CM8" i="1"/>
  <c r="CM10" i="1"/>
  <c r="CM9" i="1"/>
  <c r="CM11" i="1"/>
  <c r="CM7" i="1"/>
  <c r="CM5" i="1"/>
  <c r="CM12" i="1"/>
  <c r="CM13" i="1"/>
  <c r="CL7" i="1"/>
  <c r="CL6" i="1"/>
  <c r="CL8" i="1"/>
  <c r="CL11" i="1"/>
  <c r="CL9" i="1"/>
  <c r="CL5" i="1"/>
  <c r="CL10" i="1"/>
  <c r="CL13" i="1"/>
  <c r="CL12" i="1"/>
  <c r="AX12" i="1"/>
  <c r="AX13" i="1"/>
  <c r="BQ13" i="1" s="1"/>
  <c r="S13" i="1" s="1"/>
  <c r="AX10" i="1"/>
  <c r="AW9" i="1"/>
  <c r="AY9" i="1" s="1"/>
  <c r="AW5" i="1"/>
  <c r="AY5" i="1" s="1"/>
  <c r="AW10" i="1"/>
  <c r="AY10" i="1" s="1"/>
  <c r="AW12" i="1"/>
  <c r="AY12" i="1" s="1"/>
  <c r="AW8" i="1"/>
  <c r="AY8" i="1" s="1"/>
  <c r="AW11" i="1"/>
  <c r="AY11" i="1" s="1"/>
  <c r="AW13" i="1"/>
  <c r="AY13" i="1" s="1"/>
  <c r="AW7" i="1"/>
  <c r="AY7" i="1" s="1"/>
  <c r="AW6" i="1"/>
  <c r="AY6" i="1" s="1"/>
  <c r="AZ6" i="1"/>
  <c r="BB6" i="1" s="1"/>
  <c r="K29" i="8"/>
  <c r="I29" i="8"/>
  <c r="J29" i="8" s="1"/>
  <c r="I35" i="8"/>
  <c r="J35" i="8" s="1"/>
  <c r="K35" i="8"/>
  <c r="K21" i="8"/>
  <c r="I21" i="8"/>
  <c r="J21" i="8" s="1"/>
  <c r="I37" i="8"/>
  <c r="J37" i="8" s="1"/>
  <c r="K37" i="8"/>
  <c r="I34" i="8"/>
  <c r="J34" i="8" s="1"/>
  <c r="I26" i="8"/>
  <c r="J26" i="8" s="1"/>
  <c r="K20" i="8"/>
  <c r="I20" i="8"/>
  <c r="J20" i="8" s="1"/>
  <c r="I36" i="8"/>
  <c r="J36" i="8" s="1"/>
  <c r="K36" i="8"/>
  <c r="I28" i="8"/>
  <c r="J28" i="8" s="1"/>
  <c r="K23" i="8"/>
  <c r="I22" i="8"/>
  <c r="J22" i="8" s="1"/>
  <c r="K22" i="8"/>
  <c r="K27" i="8"/>
  <c r="I27" i="8"/>
  <c r="J27" i="8" s="1"/>
  <c r="K30" i="8"/>
  <c r="K31" i="8"/>
  <c r="AA15" i="1" l="1"/>
  <c r="CJ15" i="1"/>
  <c r="W15" i="1"/>
  <c r="AH15" i="1"/>
  <c r="Z15" i="1"/>
  <c r="BY15" i="1"/>
  <c r="CA15" i="1" s="1"/>
  <c r="BQ12" i="1"/>
  <c r="S12" i="1" s="1"/>
  <c r="BR12" i="1" s="1"/>
  <c r="CQ13" i="1"/>
  <c r="BR13" i="1"/>
  <c r="T13" i="1"/>
  <c r="BQ10" i="1"/>
  <c r="S10" i="1" s="1"/>
  <c r="CQ12" i="1"/>
  <c r="CQ10" i="1"/>
  <c r="AX11" i="1"/>
  <c r="BQ11" i="1" s="1"/>
  <c r="AX7" i="1"/>
  <c r="BQ7" i="1" s="1"/>
  <c r="AX6" i="1"/>
  <c r="BQ6" i="1" s="1"/>
  <c r="AX9" i="1"/>
  <c r="BQ9" i="1" s="1"/>
  <c r="AX8" i="1"/>
  <c r="BQ8" i="1" s="1"/>
  <c r="AX5" i="1"/>
  <c r="BQ5" i="1" s="1"/>
  <c r="I24" i="8"/>
  <c r="J24" i="8" s="1"/>
  <c r="K24" i="8"/>
  <c r="K25" i="8"/>
  <c r="I25" i="8"/>
  <c r="J25" i="8" s="1"/>
  <c r="K32" i="8"/>
  <c r="I32" i="8"/>
  <c r="J32" i="8" s="1"/>
  <c r="K33" i="8"/>
  <c r="I33" i="8"/>
  <c r="J33" i="8" s="1"/>
  <c r="BZ15" i="1" l="1"/>
  <c r="CB15" i="1" s="1"/>
  <c r="AB15" i="1"/>
  <c r="AC15" i="1"/>
  <c r="T12" i="1"/>
  <c r="S5" i="1"/>
  <c r="S11" i="1"/>
  <c r="S8" i="1"/>
  <c r="S9" i="1"/>
  <c r="S6" i="1"/>
  <c r="S7" i="1"/>
  <c r="CQ9" i="1"/>
  <c r="CQ8" i="1"/>
  <c r="CQ6" i="1"/>
  <c r="CQ11" i="1"/>
  <c r="CQ5" i="1"/>
  <c r="CQ7" i="1"/>
  <c r="H2" i="8"/>
  <c r="H3" i="8"/>
  <c r="H4" i="8"/>
  <c r="H5" i="8"/>
  <c r="U15" i="1" l="1"/>
  <c r="AG15" i="1"/>
  <c r="V15" i="1" s="1"/>
  <c r="C2" i="8"/>
  <c r="C3" i="8"/>
  <c r="C4" i="8"/>
  <c r="C5" i="8"/>
  <c r="B2" i="8"/>
  <c r="B3" i="8"/>
  <c r="B4" i="8"/>
  <c r="B5" i="8"/>
  <c r="AI15" i="1" l="1"/>
  <c r="R15" i="1"/>
  <c r="E4" i="8"/>
  <c r="F4" i="8" s="1"/>
  <c r="G4" i="8" s="1"/>
  <c r="E2" i="8"/>
  <c r="F2" i="8" s="1"/>
  <c r="G2" i="8" s="1"/>
  <c r="E5" i="8"/>
  <c r="F5" i="8" s="1"/>
  <c r="G5" i="8" s="1"/>
  <c r="E3" i="8"/>
  <c r="F3" i="8" s="1"/>
  <c r="G3" i="8" s="1"/>
  <c r="H7" i="8"/>
  <c r="H6" i="8"/>
  <c r="C7" i="8"/>
  <c r="C6" i="8"/>
  <c r="B6" i="8"/>
  <c r="B7" i="8"/>
  <c r="H8" i="8"/>
  <c r="K5" i="8" l="1"/>
  <c r="K4" i="8"/>
  <c r="E6" i="8"/>
  <c r="F6" i="8" s="1"/>
  <c r="G6" i="8" s="1"/>
  <c r="E7" i="8"/>
  <c r="F7" i="8" s="1"/>
  <c r="G7" i="8" s="1"/>
  <c r="B8" i="8"/>
  <c r="C8" i="8"/>
  <c r="H9" i="8"/>
  <c r="AU5" i="1"/>
  <c r="BI5" i="1"/>
  <c r="BJ5" i="1"/>
  <c r="BK5" i="1"/>
  <c r="BL5" i="1" l="1"/>
  <c r="K6" i="8"/>
  <c r="K3" i="8"/>
  <c r="I3" i="8"/>
  <c r="J3" i="8" s="1"/>
  <c r="I2" i="8"/>
  <c r="J2" i="8" s="1"/>
  <c r="K2" i="8"/>
  <c r="K7" i="8"/>
  <c r="E8" i="8"/>
  <c r="F8" i="8" s="1"/>
  <c r="G8" i="8" s="1"/>
  <c r="C9" i="8"/>
  <c r="B9" i="8"/>
  <c r="I4" i="8"/>
  <c r="J4" i="8" s="1"/>
  <c r="H10" i="8"/>
  <c r="BD5" i="1"/>
  <c r="BC5" i="1"/>
  <c r="AZ5" i="1"/>
  <c r="BA5" i="1" s="1"/>
  <c r="AV5" i="1"/>
  <c r="J14" i="7"/>
  <c r="I14" i="7"/>
  <c r="H14" i="7"/>
  <c r="G14" i="7"/>
  <c r="F14" i="7"/>
  <c r="E14" i="7"/>
  <c r="D14" i="7"/>
  <c r="C14" i="7"/>
  <c r="J13" i="7"/>
  <c r="I13" i="7"/>
  <c r="H13" i="7"/>
  <c r="G13" i="7"/>
  <c r="F13" i="7"/>
  <c r="E13" i="7"/>
  <c r="D13" i="7"/>
  <c r="C13" i="7"/>
  <c r="J12" i="7"/>
  <c r="I12" i="7"/>
  <c r="H12" i="7"/>
  <c r="G12" i="7"/>
  <c r="F12" i="7"/>
  <c r="E12" i="7"/>
  <c r="D12" i="7"/>
  <c r="C12" i="7"/>
  <c r="J11" i="7"/>
  <c r="I11" i="7"/>
  <c r="H11" i="7"/>
  <c r="G11" i="7"/>
  <c r="F11" i="7"/>
  <c r="E11" i="7"/>
  <c r="D11" i="7"/>
  <c r="C11" i="7"/>
  <c r="J10" i="7"/>
  <c r="I10" i="7"/>
  <c r="H10" i="7"/>
  <c r="G10" i="7"/>
  <c r="F10" i="7"/>
  <c r="E10" i="7"/>
  <c r="D10" i="7"/>
  <c r="C10" i="7"/>
  <c r="J9" i="7"/>
  <c r="I9" i="7"/>
  <c r="H9" i="7"/>
  <c r="G9" i="7"/>
  <c r="F9" i="7"/>
  <c r="E9" i="7"/>
  <c r="D9" i="7"/>
  <c r="C9" i="7"/>
  <c r="J8" i="7"/>
  <c r="I8" i="7"/>
  <c r="H8" i="7"/>
  <c r="G8" i="7"/>
  <c r="F8" i="7"/>
  <c r="E8" i="7"/>
  <c r="D8" i="7"/>
  <c r="C8" i="7"/>
  <c r="J7" i="7"/>
  <c r="I7" i="7"/>
  <c r="H7" i="7"/>
  <c r="G7" i="7"/>
  <c r="F7" i="7"/>
  <c r="E7" i="7"/>
  <c r="D7" i="7"/>
  <c r="C7" i="7"/>
  <c r="J6" i="7"/>
  <c r="I6" i="7"/>
  <c r="H6" i="7"/>
  <c r="G6" i="7"/>
  <c r="F6" i="7"/>
  <c r="E6" i="7"/>
  <c r="D6" i="7"/>
  <c r="C6" i="7"/>
  <c r="J5" i="7"/>
  <c r="I5" i="7"/>
  <c r="H5" i="7"/>
  <c r="G5" i="7"/>
  <c r="F5" i="7"/>
  <c r="E5" i="7"/>
  <c r="D5" i="7"/>
  <c r="C5" i="7"/>
  <c r="J4" i="7"/>
  <c r="I4" i="7"/>
  <c r="H4" i="7"/>
  <c r="G4" i="7"/>
  <c r="F4" i="7"/>
  <c r="E4" i="7"/>
  <c r="D4" i="7"/>
  <c r="C4" i="7"/>
  <c r="J3" i="7"/>
  <c r="I3" i="7"/>
  <c r="H3" i="7"/>
  <c r="G3" i="7"/>
  <c r="F3" i="7"/>
  <c r="E3" i="7"/>
  <c r="D3" i="7"/>
  <c r="C3" i="7"/>
  <c r="J2" i="7"/>
  <c r="I2" i="7"/>
  <c r="H2" i="7"/>
  <c r="G2" i="7"/>
  <c r="F2" i="7"/>
  <c r="E2" i="7"/>
  <c r="D2" i="7"/>
  <c r="C2" i="7"/>
  <c r="J1" i="7"/>
  <c r="I1" i="7"/>
  <c r="H1" i="7"/>
  <c r="G1" i="7"/>
  <c r="F1" i="7"/>
  <c r="E1" i="7"/>
  <c r="D1" i="7"/>
  <c r="C1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" i="7"/>
  <c r="A3" i="7"/>
  <c r="A4" i="7"/>
  <c r="A5" i="7"/>
  <c r="A6" i="7"/>
  <c r="A7" i="7"/>
  <c r="A8" i="7"/>
  <c r="A9" i="7"/>
  <c r="A10" i="7"/>
  <c r="A11" i="7"/>
  <c r="A12" i="7"/>
  <c r="A1" i="7"/>
  <c r="K257" i="3"/>
  <c r="K237" i="3"/>
  <c r="K56" i="3"/>
  <c r="K78" i="3"/>
  <c r="K79" i="3"/>
  <c r="K63" i="3"/>
  <c r="K17" i="3"/>
  <c r="K38" i="3"/>
  <c r="K36" i="3"/>
  <c r="K67" i="3"/>
  <c r="K19" i="3"/>
  <c r="K12" i="3"/>
  <c r="K68" i="3"/>
  <c r="K31" i="3"/>
  <c r="K25" i="3"/>
  <c r="K82" i="3"/>
  <c r="K83" i="3"/>
  <c r="K39" i="3"/>
  <c r="K9" i="3"/>
  <c r="K54" i="3"/>
  <c r="K84" i="3"/>
  <c r="K57" i="3"/>
  <c r="K85" i="3"/>
  <c r="K86" i="3"/>
  <c r="K58" i="3"/>
  <c r="K69" i="3"/>
  <c r="K96" i="3"/>
  <c r="K26" i="3"/>
  <c r="K43" i="3"/>
  <c r="K44" i="3"/>
  <c r="K27" i="3"/>
  <c r="K87" i="3"/>
  <c r="K45" i="3"/>
  <c r="K98" i="3"/>
  <c r="K30" i="3"/>
  <c r="K70" i="3"/>
  <c r="K11" i="3"/>
  <c r="K49" i="3"/>
  <c r="K20" i="3"/>
  <c r="K14" i="3"/>
  <c r="K32" i="3"/>
  <c r="K33" i="3"/>
  <c r="K59" i="3"/>
  <c r="K60" i="3"/>
  <c r="K80" i="3"/>
  <c r="K71" i="3"/>
  <c r="K34" i="3"/>
  <c r="K7" i="3"/>
  <c r="K2" i="3"/>
  <c r="K35" i="3"/>
  <c r="K88" i="3"/>
  <c r="K72" i="3"/>
  <c r="K89" i="3"/>
  <c r="K28" i="3"/>
  <c r="K73" i="3"/>
  <c r="K55" i="3"/>
  <c r="K21" i="3"/>
  <c r="K61" i="3"/>
  <c r="K15" i="3"/>
  <c r="K46" i="3"/>
  <c r="K64" i="3"/>
  <c r="K74" i="3"/>
  <c r="K65" i="3"/>
  <c r="K8" i="3"/>
  <c r="K4" i="3"/>
  <c r="K75" i="3"/>
  <c r="K40" i="3"/>
  <c r="K97" i="3"/>
  <c r="K95" i="3"/>
  <c r="K90" i="3"/>
  <c r="K5" i="3"/>
  <c r="K3" i="3"/>
  <c r="K91" i="3"/>
  <c r="K92" i="3"/>
  <c r="K93" i="3"/>
  <c r="K16" i="3"/>
  <c r="K47" i="3"/>
  <c r="K62" i="3"/>
  <c r="K50" i="3"/>
  <c r="K22" i="3"/>
  <c r="K23" i="3"/>
  <c r="K13" i="3"/>
  <c r="K6" i="3"/>
  <c r="K24" i="3"/>
  <c r="K48" i="3"/>
  <c r="K76" i="3"/>
  <c r="K51" i="3"/>
  <c r="K37" i="3"/>
  <c r="K52" i="3"/>
  <c r="K41" i="3"/>
  <c r="K53" i="3"/>
  <c r="K42" i="3"/>
  <c r="K29" i="3"/>
  <c r="K18" i="3"/>
  <c r="K94" i="3"/>
  <c r="K10" i="3"/>
  <c r="K77" i="3"/>
  <c r="K66" i="3"/>
  <c r="K81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8" i="3"/>
  <c r="K277" i="3"/>
  <c r="K218" i="3"/>
  <c r="K263" i="3"/>
  <c r="K207" i="3"/>
  <c r="K282" i="3"/>
  <c r="K261" i="3"/>
  <c r="K216" i="3"/>
  <c r="K221" i="3"/>
  <c r="K244" i="3"/>
  <c r="K223" i="3"/>
  <c r="K226" i="3"/>
  <c r="K209" i="3"/>
  <c r="K242" i="3"/>
  <c r="K281" i="3"/>
  <c r="K252" i="3"/>
  <c r="K235" i="3"/>
  <c r="K224" i="3"/>
  <c r="K269" i="3"/>
  <c r="K253" i="3"/>
  <c r="K249" i="3"/>
  <c r="K215" i="3"/>
  <c r="K274" i="3"/>
  <c r="K212" i="3"/>
  <c r="K219" i="3"/>
  <c r="K251" i="3"/>
  <c r="K236" i="3"/>
  <c r="K232" i="3"/>
  <c r="K260" i="3"/>
  <c r="K259" i="3"/>
  <c r="K279" i="3"/>
  <c r="K275" i="3"/>
  <c r="K227" i="3"/>
  <c r="K225" i="3"/>
  <c r="K268" i="3"/>
  <c r="K217" i="3"/>
  <c r="K228" i="3"/>
  <c r="K273" i="3"/>
  <c r="K272" i="3"/>
  <c r="K278" i="3"/>
  <c r="K262" i="3"/>
  <c r="K230" i="3"/>
  <c r="K229" i="3"/>
  <c r="K248" i="3"/>
  <c r="K238" i="3"/>
  <c r="K241" i="3"/>
  <c r="K211" i="3"/>
  <c r="K264" i="3"/>
  <c r="K280" i="3"/>
  <c r="K258" i="3"/>
  <c r="K239" i="3"/>
  <c r="K271" i="3"/>
  <c r="K220" i="3"/>
  <c r="K222" i="3"/>
  <c r="K255" i="3"/>
  <c r="K256" i="3"/>
  <c r="K240" i="3"/>
  <c r="K250" i="3"/>
  <c r="K233" i="3"/>
  <c r="K213" i="3"/>
  <c r="K247" i="3"/>
  <c r="K243" i="3"/>
  <c r="K245" i="3"/>
  <c r="K265" i="3"/>
  <c r="K210" i="3"/>
  <c r="K214" i="3"/>
  <c r="K270" i="3"/>
  <c r="K231" i="3"/>
  <c r="K276" i="3"/>
  <c r="K266" i="3"/>
  <c r="K234" i="3"/>
  <c r="K254" i="3"/>
  <c r="K246" i="3"/>
  <c r="K267" i="3"/>
  <c r="BB5" i="1" l="1"/>
  <c r="BE5" i="1"/>
  <c r="BF5" i="1"/>
  <c r="K8" i="8"/>
  <c r="E9" i="8"/>
  <c r="F9" i="8" s="1"/>
  <c r="G9" i="8" s="1"/>
  <c r="C10" i="8"/>
  <c r="B10" i="8"/>
  <c r="I5" i="8"/>
  <c r="J5" i="8" s="1"/>
  <c r="H11" i="8"/>
  <c r="BM5" i="1"/>
  <c r="BN5" i="1" s="1"/>
  <c r="AV11" i="1"/>
  <c r="AV8" i="1"/>
  <c r="AV12" i="1"/>
  <c r="AV7" i="1"/>
  <c r="AV9" i="1"/>
  <c r="AV13" i="1"/>
  <c r="AV10" i="1"/>
  <c r="AV6" i="1"/>
  <c r="F15" i="7"/>
  <c r="I15" i="7"/>
  <c r="E15" i="7"/>
  <c r="J15" i="7"/>
  <c r="H15" i="7"/>
  <c r="G15" i="7"/>
  <c r="AZ11" i="1"/>
  <c r="BC11" i="1"/>
  <c r="BC8" i="1"/>
  <c r="BD9" i="1"/>
  <c r="AZ7" i="1"/>
  <c r="AU12" i="1"/>
  <c r="BC6" i="1"/>
  <c r="BD11" i="1"/>
  <c r="AZ12" i="1"/>
  <c r="BD6" i="1"/>
  <c r="BC12" i="1"/>
  <c r="BD7" i="1"/>
  <c r="BD8" i="1"/>
  <c r="BD10" i="1"/>
  <c r="BC7" i="1"/>
  <c r="AU11" i="1"/>
  <c r="BD13" i="1"/>
  <c r="AU13" i="1"/>
  <c r="BC13" i="1"/>
  <c r="AZ13" i="1"/>
  <c r="AU9" i="1"/>
  <c r="AU10" i="1"/>
  <c r="AU8" i="1"/>
  <c r="AZ9" i="1"/>
  <c r="AZ10" i="1"/>
  <c r="AU7" i="1"/>
  <c r="AZ8" i="1"/>
  <c r="AU6" i="1"/>
  <c r="BC9" i="1"/>
  <c r="BC10" i="1"/>
  <c r="BD12" i="1"/>
  <c r="M23" i="3"/>
  <c r="M13" i="3"/>
  <c r="M38" i="3"/>
  <c r="M68" i="3"/>
  <c r="M86" i="3"/>
  <c r="M87" i="3"/>
  <c r="M98" i="3"/>
  <c r="M30" i="3"/>
  <c r="M11" i="3"/>
  <c r="M33" i="3"/>
  <c r="M34" i="3"/>
  <c r="M2" i="3"/>
  <c r="M28" i="3"/>
  <c r="M61" i="3"/>
  <c r="M64" i="3"/>
  <c r="M90" i="3"/>
  <c r="M91" i="3"/>
  <c r="M52" i="3"/>
  <c r="M81" i="3"/>
  <c r="M257" i="3"/>
  <c r="C23" i="3"/>
  <c r="C13" i="3"/>
  <c r="C257" i="3"/>
  <c r="C206" i="3"/>
  <c r="M206" i="3"/>
  <c r="C68" i="3"/>
  <c r="C82" i="3"/>
  <c r="C86" i="3"/>
  <c r="C87" i="3"/>
  <c r="C98" i="3"/>
  <c r="C30" i="3"/>
  <c r="C11" i="3"/>
  <c r="C33" i="3"/>
  <c r="C34" i="3"/>
  <c r="C2" i="3"/>
  <c r="C28" i="3"/>
  <c r="C61" i="3"/>
  <c r="C64" i="3"/>
  <c r="C90" i="3"/>
  <c r="C91" i="3"/>
  <c r="C52" i="3"/>
  <c r="C81" i="3"/>
  <c r="M82" i="3"/>
  <c r="C38" i="3"/>
  <c r="C56" i="3"/>
  <c r="C78" i="3"/>
  <c r="C79" i="3"/>
  <c r="C14" i="3"/>
  <c r="C63" i="3"/>
  <c r="C17" i="3"/>
  <c r="C36" i="3"/>
  <c r="C67" i="3"/>
  <c r="C19" i="3"/>
  <c r="C12" i="3"/>
  <c r="C31" i="3"/>
  <c r="C25" i="3"/>
  <c r="C83" i="3"/>
  <c r="C39" i="3"/>
  <c r="C9" i="3"/>
  <c r="C54" i="3"/>
  <c r="C84" i="3"/>
  <c r="C57" i="3"/>
  <c r="C85" i="3"/>
  <c r="C58" i="3"/>
  <c r="C69" i="3"/>
  <c r="C96" i="3"/>
  <c r="C26" i="3"/>
  <c r="C43" i="3"/>
  <c r="C44" i="3"/>
  <c r="C27" i="3"/>
  <c r="C45" i="3"/>
  <c r="C70" i="3"/>
  <c r="C49" i="3"/>
  <c r="C20" i="3"/>
  <c r="C32" i="3"/>
  <c r="C59" i="3"/>
  <c r="C60" i="3"/>
  <c r="C80" i="3"/>
  <c r="C71" i="3"/>
  <c r="C7" i="3"/>
  <c r="C35" i="3"/>
  <c r="C88" i="3"/>
  <c r="C72" i="3"/>
  <c r="C89" i="3"/>
  <c r="C73" i="3"/>
  <c r="C55" i="3"/>
  <c r="C21" i="3"/>
  <c r="C15" i="3"/>
  <c r="C46" i="3"/>
  <c r="C74" i="3"/>
  <c r="C65" i="3"/>
  <c r="C8" i="3"/>
  <c r="C4" i="3"/>
  <c r="C75" i="3"/>
  <c r="C40" i="3"/>
  <c r="C97" i="3"/>
  <c r="C95" i="3"/>
  <c r="C5" i="3"/>
  <c r="C3" i="3"/>
  <c r="C92" i="3"/>
  <c r="C93" i="3"/>
  <c r="C16" i="3"/>
  <c r="C47" i="3"/>
  <c r="C62" i="3"/>
  <c r="C50" i="3"/>
  <c r="C22" i="3"/>
  <c r="C24" i="3"/>
  <c r="C48" i="3"/>
  <c r="C76" i="3"/>
  <c r="C51" i="3"/>
  <c r="C37" i="3"/>
  <c r="C41" i="3"/>
  <c r="C53" i="3"/>
  <c r="C42" i="3"/>
  <c r="C29" i="3"/>
  <c r="C18" i="3"/>
  <c r="C94" i="3"/>
  <c r="C10" i="3"/>
  <c r="C77" i="3"/>
  <c r="C66" i="3"/>
  <c r="C6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208" i="3"/>
  <c r="C277" i="3"/>
  <c r="C218" i="3"/>
  <c r="C263" i="3"/>
  <c r="C207" i="3"/>
  <c r="C282" i="3"/>
  <c r="C261" i="3"/>
  <c r="C216" i="3"/>
  <c r="C221" i="3"/>
  <c r="C244" i="3"/>
  <c r="C223" i="3"/>
  <c r="C226" i="3"/>
  <c r="C209" i="3"/>
  <c r="C242" i="3"/>
  <c r="C281" i="3"/>
  <c r="C252" i="3"/>
  <c r="C235" i="3"/>
  <c r="C224" i="3"/>
  <c r="C269" i="3"/>
  <c r="C253" i="3"/>
  <c r="C249" i="3"/>
  <c r="C215" i="3"/>
  <c r="C274" i="3"/>
  <c r="C212" i="3"/>
  <c r="C219" i="3"/>
  <c r="C251" i="3"/>
  <c r="C236" i="3"/>
  <c r="C237" i="3"/>
  <c r="C232" i="3"/>
  <c r="C260" i="3"/>
  <c r="C259" i="3"/>
  <c r="C279" i="3"/>
  <c r="C275" i="3"/>
  <c r="C227" i="3"/>
  <c r="C225" i="3"/>
  <c r="C268" i="3"/>
  <c r="C217" i="3"/>
  <c r="C228" i="3"/>
  <c r="C273" i="3"/>
  <c r="C272" i="3"/>
  <c r="C278" i="3"/>
  <c r="C262" i="3"/>
  <c r="C230" i="3"/>
  <c r="C229" i="3"/>
  <c r="C248" i="3"/>
  <c r="C238" i="3"/>
  <c r="C241" i="3"/>
  <c r="C211" i="3"/>
  <c r="C264" i="3"/>
  <c r="C280" i="3"/>
  <c r="C258" i="3"/>
  <c r="C239" i="3"/>
  <c r="C271" i="3"/>
  <c r="C220" i="3"/>
  <c r="C222" i="3"/>
  <c r="C255" i="3"/>
  <c r="C256" i="3"/>
  <c r="C240" i="3"/>
  <c r="C250" i="3"/>
  <c r="C233" i="3"/>
  <c r="C213" i="3"/>
  <c r="C247" i="3"/>
  <c r="C243" i="3"/>
  <c r="C245" i="3"/>
  <c r="C265" i="3"/>
  <c r="C210" i="3"/>
  <c r="C214" i="3"/>
  <c r="C270" i="3"/>
  <c r="C231" i="3"/>
  <c r="C276" i="3"/>
  <c r="C266" i="3"/>
  <c r="C234" i="3"/>
  <c r="C254" i="3"/>
  <c r="C246" i="3"/>
  <c r="C267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M134" i="3"/>
  <c r="M137" i="3"/>
  <c r="M142" i="3"/>
  <c r="M145" i="3"/>
  <c r="M150" i="3"/>
  <c r="M153" i="3"/>
  <c r="M158" i="3"/>
  <c r="M161" i="3"/>
  <c r="M166" i="3"/>
  <c r="M169" i="3"/>
  <c r="M174" i="3"/>
  <c r="M177" i="3"/>
  <c r="M182" i="3"/>
  <c r="M185" i="3"/>
  <c r="M190" i="3"/>
  <c r="M193" i="3"/>
  <c r="M198" i="3"/>
  <c r="M201" i="3"/>
  <c r="M130" i="3"/>
  <c r="M131" i="3"/>
  <c r="M132" i="3"/>
  <c r="M133" i="3"/>
  <c r="M135" i="3"/>
  <c r="M136" i="3"/>
  <c r="M138" i="3"/>
  <c r="M139" i="3"/>
  <c r="M140" i="3"/>
  <c r="M141" i="3"/>
  <c r="M143" i="3"/>
  <c r="M144" i="3"/>
  <c r="M146" i="3"/>
  <c r="M147" i="3"/>
  <c r="M148" i="3"/>
  <c r="M149" i="3"/>
  <c r="M151" i="3"/>
  <c r="M152" i="3"/>
  <c r="M154" i="3"/>
  <c r="M155" i="3"/>
  <c r="M156" i="3"/>
  <c r="M157" i="3"/>
  <c r="M159" i="3"/>
  <c r="M160" i="3"/>
  <c r="M162" i="3"/>
  <c r="M163" i="3"/>
  <c r="M164" i="3"/>
  <c r="M165" i="3"/>
  <c r="M167" i="3"/>
  <c r="M168" i="3"/>
  <c r="M170" i="3"/>
  <c r="M171" i="3"/>
  <c r="M172" i="3"/>
  <c r="M173" i="3"/>
  <c r="M175" i="3"/>
  <c r="M176" i="3"/>
  <c r="M178" i="3"/>
  <c r="M179" i="3"/>
  <c r="M180" i="3"/>
  <c r="M181" i="3"/>
  <c r="M183" i="3"/>
  <c r="M184" i="3"/>
  <c r="M186" i="3"/>
  <c r="M187" i="3"/>
  <c r="M188" i="3"/>
  <c r="M189" i="3"/>
  <c r="M191" i="3"/>
  <c r="M192" i="3"/>
  <c r="M194" i="3"/>
  <c r="M195" i="3"/>
  <c r="M196" i="3"/>
  <c r="M197" i="3"/>
  <c r="M199" i="3"/>
  <c r="M200" i="3"/>
  <c r="M202" i="3"/>
  <c r="M203" i="3"/>
  <c r="M204" i="3"/>
  <c r="M205" i="3"/>
  <c r="BK7" i="1"/>
  <c r="BJ11" i="1"/>
  <c r="BI11" i="1"/>
  <c r="BK13" i="1"/>
  <c r="BK9" i="1"/>
  <c r="BJ12" i="1"/>
  <c r="BI10" i="1"/>
  <c r="BK12" i="1"/>
  <c r="BK11" i="1"/>
  <c r="BI12" i="1"/>
  <c r="BJ13" i="1"/>
  <c r="BJ7" i="1"/>
  <c r="BJ10" i="1"/>
  <c r="BI7" i="1"/>
  <c r="BK10" i="1"/>
  <c r="BJ9" i="1"/>
  <c r="BI9" i="1"/>
  <c r="BI13" i="1"/>
  <c r="BL13" i="1" l="1"/>
  <c r="BB13" i="1"/>
  <c r="BE13" i="1"/>
  <c r="BF13" i="1"/>
  <c r="BL12" i="1"/>
  <c r="BF12" i="1"/>
  <c r="BE12" i="1"/>
  <c r="BB12" i="1"/>
  <c r="AL11" i="1"/>
  <c r="CT5" i="1" a="1"/>
  <c r="CT5" i="1" s="1"/>
  <c r="CO5" i="1"/>
  <c r="BL11" i="1"/>
  <c r="BL8" i="1"/>
  <c r="BL9" i="1"/>
  <c r="BL6" i="1"/>
  <c r="BL7" i="1"/>
  <c r="BL10" i="1"/>
  <c r="BB8" i="1"/>
  <c r="BB7" i="1"/>
  <c r="BB9" i="1"/>
  <c r="BB11" i="1"/>
  <c r="BB10" i="1"/>
  <c r="CS5" i="1"/>
  <c r="AD5" i="1"/>
  <c r="AF5" i="1"/>
  <c r="BF10" i="1"/>
  <c r="BE10" i="1"/>
  <c r="BA7" i="1"/>
  <c r="BF7" i="1"/>
  <c r="BE7" i="1"/>
  <c r="BG5" i="1"/>
  <c r="BH5" i="1" s="1"/>
  <c r="BE8" i="1"/>
  <c r="BE9" i="1"/>
  <c r="BE6" i="1"/>
  <c r="BE11" i="1"/>
  <c r="BF9" i="1"/>
  <c r="BF6" i="1"/>
  <c r="BF8" i="1"/>
  <c r="BF11" i="1"/>
  <c r="BM12" i="1"/>
  <c r="BN12" i="1" s="1"/>
  <c r="BM13" i="1"/>
  <c r="BN13" i="1" s="1"/>
  <c r="BM11" i="1"/>
  <c r="BN11" i="1" s="1"/>
  <c r="BM10" i="1"/>
  <c r="BN10" i="1" s="1"/>
  <c r="BA11" i="1"/>
  <c r="BM9" i="1"/>
  <c r="BN9" i="1" s="1"/>
  <c r="BM8" i="1"/>
  <c r="BN8" i="1" s="1"/>
  <c r="K9" i="8"/>
  <c r="E10" i="8"/>
  <c r="F10" i="8" s="1"/>
  <c r="G10" i="8" s="1"/>
  <c r="C11" i="8"/>
  <c r="B11" i="8"/>
  <c r="I6" i="8"/>
  <c r="J6" i="8" s="1"/>
  <c r="H12" i="8"/>
  <c r="BM7" i="1"/>
  <c r="BN7" i="1" s="1"/>
  <c r="BM6" i="1"/>
  <c r="BN6" i="1" s="1"/>
  <c r="BA9" i="1"/>
  <c r="BA12" i="1"/>
  <c r="BA6" i="1"/>
  <c r="CT6" i="1" s="1" a="1"/>
  <c r="CT6" i="1" s="1"/>
  <c r="BA10" i="1"/>
  <c r="BA13" i="1"/>
  <c r="BA8" i="1"/>
  <c r="CT8" i="1" s="1" a="1"/>
  <c r="CT8" i="1" s="1"/>
  <c r="BG13" i="1" l="1"/>
  <c r="AF13" i="1"/>
  <c r="CT13" i="1" a="1"/>
  <c r="CT13" i="1" s="1"/>
  <c r="CS13" i="1"/>
  <c r="CO13" i="1"/>
  <c r="AD13" i="1"/>
  <c r="BG12" i="1"/>
  <c r="CT12" i="1" a="1"/>
  <c r="CT12" i="1" s="1"/>
  <c r="CS12" i="1"/>
  <c r="AF12" i="1"/>
  <c r="CO12" i="1"/>
  <c r="AD12" i="1"/>
  <c r="CT11" i="1" a="1"/>
  <c r="CT11" i="1" s="1"/>
  <c r="CO11" i="1"/>
  <c r="CT7" i="1" a="1"/>
  <c r="CT7" i="1" s="1"/>
  <c r="CO7" i="1"/>
  <c r="CT9" i="1" a="1"/>
  <c r="CT9" i="1" s="1"/>
  <c r="CO9" i="1"/>
  <c r="CT10" i="1" a="1"/>
  <c r="CT10" i="1" s="1"/>
  <c r="CO10" i="1"/>
  <c r="CS7" i="1"/>
  <c r="CS10" i="1"/>
  <c r="CS8" i="1"/>
  <c r="CS11" i="1"/>
  <c r="CS6" i="1"/>
  <c r="CS9" i="1"/>
  <c r="AD7" i="1"/>
  <c r="AF7" i="1"/>
  <c r="AD10" i="1"/>
  <c r="AF10" i="1"/>
  <c r="AD11" i="1"/>
  <c r="AF11" i="1"/>
  <c r="AD9" i="1"/>
  <c r="AF9" i="1"/>
  <c r="AD8" i="1"/>
  <c r="AF8" i="1"/>
  <c r="AD6" i="1"/>
  <c r="AF6" i="1"/>
  <c r="BG10" i="1"/>
  <c r="BG7" i="1"/>
  <c r="BG8" i="1"/>
  <c r="BG9" i="1"/>
  <c r="BG11" i="1"/>
  <c r="BG6" i="1"/>
  <c r="K10" i="8"/>
  <c r="E11" i="8"/>
  <c r="F11" i="8" s="1"/>
  <c r="G11" i="8" s="1"/>
  <c r="C12" i="8"/>
  <c r="B12" i="8"/>
  <c r="I7" i="8"/>
  <c r="J7" i="8" s="1"/>
  <c r="H13" i="8"/>
  <c r="M79" i="3"/>
  <c r="M55" i="3"/>
  <c r="M89" i="3"/>
  <c r="M85" i="3"/>
  <c r="M76" i="3"/>
  <c r="M75" i="3"/>
  <c r="M77" i="3"/>
  <c r="M58" i="3"/>
  <c r="M46" i="3"/>
  <c r="M42" i="3"/>
  <c r="M281" i="3"/>
  <c r="M21" i="3"/>
  <c r="M279" i="3"/>
  <c r="M14" i="3"/>
  <c r="M277" i="3"/>
  <c r="M16" i="3"/>
  <c r="M276" i="3"/>
  <c r="M275" i="3"/>
  <c r="M274" i="3"/>
  <c r="M273" i="3"/>
  <c r="M272" i="3"/>
  <c r="M271" i="3"/>
  <c r="M270" i="3"/>
  <c r="M269" i="3"/>
  <c r="M268" i="3"/>
  <c r="AL12" i="1" s="1"/>
  <c r="M267" i="3"/>
  <c r="M266" i="3"/>
  <c r="M265" i="3"/>
  <c r="M264" i="3"/>
  <c r="M262" i="3"/>
  <c r="M261" i="3"/>
  <c r="M260" i="3"/>
  <c r="M259" i="3"/>
  <c r="M258" i="3"/>
  <c r="M255" i="3"/>
  <c r="M254" i="3"/>
  <c r="M252" i="3"/>
  <c r="M253" i="3"/>
  <c r="M251" i="3"/>
  <c r="M249" i="3"/>
  <c r="M248" i="3"/>
  <c r="M250" i="3"/>
  <c r="M247" i="3"/>
  <c r="M244" i="3"/>
  <c r="M245" i="3"/>
  <c r="M246" i="3"/>
  <c r="M243" i="3"/>
  <c r="M242" i="3"/>
  <c r="M241" i="3"/>
  <c r="M240" i="3"/>
  <c r="M235" i="3"/>
  <c r="M236" i="3"/>
  <c r="M238" i="3"/>
  <c r="M232" i="3"/>
  <c r="M230" i="3"/>
  <c r="M233" i="3"/>
  <c r="M231" i="3"/>
  <c r="M234" i="3"/>
  <c r="M223" i="3"/>
  <c r="M226" i="3"/>
  <c r="M224" i="3"/>
  <c r="M227" i="3"/>
  <c r="AL6" i="1" s="1"/>
  <c r="M225" i="3"/>
  <c r="M228" i="3"/>
  <c r="M229" i="3"/>
  <c r="M218" i="3"/>
  <c r="M221" i="3"/>
  <c r="M219" i="3"/>
  <c r="M217" i="3"/>
  <c r="M220" i="3"/>
  <c r="M222" i="3"/>
  <c r="M216" i="3"/>
  <c r="M237" i="3"/>
  <c r="M215" i="3"/>
  <c r="M212" i="3"/>
  <c r="M213" i="3"/>
  <c r="M214" i="3"/>
  <c r="M211" i="3"/>
  <c r="M210" i="3"/>
  <c r="M209" i="3"/>
  <c r="M208" i="3"/>
  <c r="M207" i="3"/>
  <c r="M256" i="3"/>
  <c r="M8" i="3"/>
  <c r="M99" i="3"/>
  <c r="M100" i="3"/>
  <c r="M101" i="3"/>
  <c r="M102" i="3"/>
  <c r="M103" i="3"/>
  <c r="M104" i="3"/>
  <c r="AL10" i="1" s="1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C3" i="2"/>
  <c r="C2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M56" i="3"/>
  <c r="M96" i="3"/>
  <c r="M22" i="3"/>
  <c r="D255" i="3"/>
  <c r="AL13" i="1" l="1"/>
  <c r="AL8" i="1"/>
  <c r="AL7" i="1"/>
  <c r="T5" i="1"/>
  <c r="BR5" i="1"/>
  <c r="K11" i="8"/>
  <c r="E12" i="8"/>
  <c r="F12" i="8" s="1"/>
  <c r="G12" i="8" s="1"/>
  <c r="B13" i="8"/>
  <c r="C13" i="8"/>
  <c r="I8" i="8"/>
  <c r="J8" i="8" s="1"/>
  <c r="H14" i="8"/>
  <c r="M239" i="3"/>
  <c r="M278" i="3"/>
  <c r="M263" i="3"/>
  <c r="M3" i="3"/>
  <c r="M7" i="3"/>
  <c r="AL9" i="1" s="1"/>
  <c r="M9" i="3"/>
  <c r="M12" i="3"/>
  <c r="M15" i="3"/>
  <c r="M27" i="3"/>
  <c r="M32" i="3"/>
  <c r="M40" i="3"/>
  <c r="M53" i="3"/>
  <c r="M51" i="3"/>
  <c r="M57" i="3"/>
  <c r="M66" i="3"/>
  <c r="M74" i="3"/>
  <c r="M70" i="3"/>
  <c r="M80" i="3"/>
  <c r="AL5" i="1" s="1"/>
  <c r="M94" i="3"/>
  <c r="M78" i="3"/>
  <c r="M62" i="3"/>
  <c r="M35" i="3"/>
  <c r="M84" i="3"/>
  <c r="M4" i="3"/>
  <c r="M10" i="3"/>
  <c r="M18" i="3"/>
  <c r="M19" i="3"/>
  <c r="M25" i="3"/>
  <c r="M39" i="3"/>
  <c r="M48" i="3"/>
  <c r="M49" i="3"/>
  <c r="M60" i="3"/>
  <c r="M65" i="3"/>
  <c r="M73" i="3"/>
  <c r="M69" i="3"/>
  <c r="M83" i="3"/>
  <c r="M93" i="3"/>
  <c r="M95" i="3"/>
  <c r="M29" i="3"/>
  <c r="M92" i="3"/>
  <c r="M45" i="3"/>
  <c r="M67" i="3"/>
  <c r="M6" i="3"/>
  <c r="M17" i="3"/>
  <c r="M24" i="3"/>
  <c r="M20" i="3"/>
  <c r="M26" i="3"/>
  <c r="M31" i="3"/>
  <c r="M37" i="3"/>
  <c r="M44" i="3"/>
  <c r="M47" i="3"/>
  <c r="AL14" i="1" s="1"/>
  <c r="BT14" i="1" s="1"/>
  <c r="M50" i="3"/>
  <c r="M54" i="3"/>
  <c r="M59" i="3"/>
  <c r="M63" i="3"/>
  <c r="M72" i="3"/>
  <c r="M71" i="3"/>
  <c r="M88" i="3"/>
  <c r="M97" i="3"/>
  <c r="M41" i="3"/>
  <c r="M5" i="3"/>
  <c r="M43" i="3"/>
  <c r="M36" i="3"/>
  <c r="CN14" i="1" l="1"/>
  <c r="BW14" i="1"/>
  <c r="BV14" i="1"/>
  <c r="BU14" i="1"/>
  <c r="BR10" i="1"/>
  <c r="T10" i="1"/>
  <c r="T11" i="1"/>
  <c r="BR11" i="1"/>
  <c r="T7" i="1"/>
  <c r="BR7" i="1"/>
  <c r="T8" i="1"/>
  <c r="BR8" i="1"/>
  <c r="T9" i="1"/>
  <c r="BR9" i="1"/>
  <c r="AJ12" i="1"/>
  <c r="X12" i="1"/>
  <c r="AJ10" i="1"/>
  <c r="X10" i="1"/>
  <c r="AJ9" i="1"/>
  <c r="X9" i="1"/>
  <c r="K12" i="8"/>
  <c r="E13" i="8"/>
  <c r="F13" i="8" s="1"/>
  <c r="G13" i="8" s="1"/>
  <c r="B14" i="8"/>
  <c r="C14" i="8"/>
  <c r="I9" i="8"/>
  <c r="J9" i="8" s="1"/>
  <c r="H15" i="8"/>
  <c r="CR14" i="1" l="1"/>
  <c r="CU14" i="1" s="1"/>
  <c r="CG14" i="1"/>
  <c r="AE14" i="1"/>
  <c r="Y14" i="1"/>
  <c r="CE14" i="1"/>
  <c r="BX14" i="1"/>
  <c r="CK14" i="1"/>
  <c r="CP14" i="1" s="1"/>
  <c r="CF14" i="1"/>
  <c r="AT14" i="1"/>
  <c r="CH14" i="1"/>
  <c r="T6" i="1"/>
  <c r="BR6" i="1"/>
  <c r="AJ6" i="1"/>
  <c r="AJ11" i="1"/>
  <c r="X11" i="1"/>
  <c r="AJ13" i="1"/>
  <c r="X13" i="1"/>
  <c r="X8" i="1"/>
  <c r="AJ8" i="1"/>
  <c r="AJ7" i="1"/>
  <c r="X7" i="1"/>
  <c r="K13" i="8"/>
  <c r="E14" i="8"/>
  <c r="F14" i="8" s="1"/>
  <c r="G14" i="8" s="1"/>
  <c r="C15" i="8"/>
  <c r="B15" i="8"/>
  <c r="I10" i="8"/>
  <c r="J10" i="8" s="1"/>
  <c r="H16" i="8"/>
  <c r="CI14" i="1" l="1"/>
  <c r="CJ14" i="1" s="1"/>
  <c r="Z14" i="1"/>
  <c r="AH14" i="1"/>
  <c r="BY14" i="1"/>
  <c r="CA14" i="1" s="1"/>
  <c r="BH11" i="1"/>
  <c r="K14" i="8"/>
  <c r="E15" i="8"/>
  <c r="F15" i="8" s="1"/>
  <c r="G15" i="8" s="1"/>
  <c r="B16" i="8"/>
  <c r="C16" i="8"/>
  <c r="I11" i="8"/>
  <c r="J11" i="8" s="1"/>
  <c r="H17" i="8"/>
  <c r="BH7" i="1"/>
  <c r="BH12" i="1"/>
  <c r="I42" i="7" s="1"/>
  <c r="BH6" i="1"/>
  <c r="BH9" i="1"/>
  <c r="F42" i="7" s="1"/>
  <c r="BH13" i="1"/>
  <c r="J42" i="7" s="1"/>
  <c r="BH8" i="1"/>
  <c r="E42" i="7" s="1"/>
  <c r="BH10" i="1"/>
  <c r="G42" i="7" s="1"/>
  <c r="W14" i="1" l="1"/>
  <c r="AA14" i="1"/>
  <c r="AB14" i="1" s="1"/>
  <c r="BZ14" i="1"/>
  <c r="CB14" i="1" s="1"/>
  <c r="D41" i="7"/>
  <c r="D42" i="7"/>
  <c r="BS11" i="1"/>
  <c r="BT11" i="1" s="1"/>
  <c r="BU11" i="1" s="1"/>
  <c r="H42" i="7"/>
  <c r="G41" i="7"/>
  <c r="J41" i="7"/>
  <c r="F41" i="7"/>
  <c r="I41" i="7"/>
  <c r="E41" i="7"/>
  <c r="H41" i="7"/>
  <c r="J32" i="7"/>
  <c r="I32" i="7"/>
  <c r="K15" i="8"/>
  <c r="E16" i="8"/>
  <c r="F16" i="8" s="1"/>
  <c r="G16" i="8" s="1"/>
  <c r="BS7" i="1"/>
  <c r="BT7" i="1" s="1"/>
  <c r="BU7" i="1" s="1"/>
  <c r="B17" i="8"/>
  <c r="C17" i="8"/>
  <c r="I12" i="8"/>
  <c r="J12" i="8" s="1"/>
  <c r="H18" i="8"/>
  <c r="I30" i="7"/>
  <c r="J30" i="7"/>
  <c r="BS8" i="1"/>
  <c r="BT8" i="1" s="1"/>
  <c r="BU8" i="1" s="1"/>
  <c r="BS13" i="1"/>
  <c r="BT13" i="1" s="1"/>
  <c r="BS10" i="1"/>
  <c r="BT10" i="1" s="1"/>
  <c r="BU10" i="1" s="1"/>
  <c r="BS9" i="1"/>
  <c r="BT9" i="1" s="1"/>
  <c r="BU9" i="1" s="1"/>
  <c r="BS12" i="1"/>
  <c r="BT12" i="1" s="1"/>
  <c r="AC14" i="1" l="1"/>
  <c r="AG14" i="1" s="1"/>
  <c r="V14" i="1" s="1"/>
  <c r="U14" i="1"/>
  <c r="BU13" i="1"/>
  <c r="CN13" i="1"/>
  <c r="BW13" i="1"/>
  <c r="BW12" i="1"/>
  <c r="BU12" i="1"/>
  <c r="CN12" i="1"/>
  <c r="BW11" i="1"/>
  <c r="BW7" i="1"/>
  <c r="BW9" i="1"/>
  <c r="BW8" i="1"/>
  <c r="BW10" i="1"/>
  <c r="CN11" i="1"/>
  <c r="H44" i="7"/>
  <c r="BV11" i="1"/>
  <c r="K16" i="8"/>
  <c r="E17" i="8"/>
  <c r="F17" i="8" s="1"/>
  <c r="G17" i="8" s="1"/>
  <c r="C18" i="8"/>
  <c r="B18" i="8"/>
  <c r="I13" i="8"/>
  <c r="J13" i="8" s="1"/>
  <c r="H19" i="8"/>
  <c r="D44" i="7"/>
  <c r="D48" i="7"/>
  <c r="H48" i="7"/>
  <c r="D47" i="7"/>
  <c r="H47" i="7"/>
  <c r="D45" i="7"/>
  <c r="H45" i="7"/>
  <c r="AI14" i="1" l="1"/>
  <c r="R14" i="1"/>
  <c r="CH13" i="1"/>
  <c r="CK13" i="1"/>
  <c r="CP13" i="1" s="1"/>
  <c r="CF13" i="1"/>
  <c r="CR13" i="1"/>
  <c r="CU13" i="1" s="1"/>
  <c r="CE13" i="1"/>
  <c r="CG13" i="1"/>
  <c r="AE13" i="1"/>
  <c r="J31" i="7" s="1"/>
  <c r="BX13" i="1"/>
  <c r="CG12" i="1"/>
  <c r="CK12" i="1"/>
  <c r="CP12" i="1" s="1"/>
  <c r="AE12" i="1"/>
  <c r="I31" i="7" s="1"/>
  <c r="CH12" i="1"/>
  <c r="CE12" i="1"/>
  <c r="CR12" i="1"/>
  <c r="CU12" i="1" s="1"/>
  <c r="CF12" i="1"/>
  <c r="BX12" i="1"/>
  <c r="CH11" i="1"/>
  <c r="CN8" i="1"/>
  <c r="CR11" i="1"/>
  <c r="CU11" i="1" s="1"/>
  <c r="CG11" i="1"/>
  <c r="CK11" i="1"/>
  <c r="CP11" i="1" s="1"/>
  <c r="CE11" i="1"/>
  <c r="CF11" i="1"/>
  <c r="CN10" i="1"/>
  <c r="CN7" i="1"/>
  <c r="CN9" i="1"/>
  <c r="BX11" i="1"/>
  <c r="AE11" i="1"/>
  <c r="Y11" i="1"/>
  <c r="AT11" i="1"/>
  <c r="I48" i="7"/>
  <c r="BV12" i="1"/>
  <c r="I55" i="7" s="1"/>
  <c r="G48" i="7"/>
  <c r="BV10" i="1"/>
  <c r="J48" i="7"/>
  <c r="BV13" i="1"/>
  <c r="F48" i="7"/>
  <c r="E48" i="7"/>
  <c r="BV8" i="1"/>
  <c r="K17" i="8"/>
  <c r="E18" i="8"/>
  <c r="F18" i="8" s="1"/>
  <c r="G18" i="8" s="1"/>
  <c r="C19" i="8"/>
  <c r="B19" i="8"/>
  <c r="I14" i="8"/>
  <c r="J14" i="8" s="1"/>
  <c r="H55" i="7"/>
  <c r="J55" i="7"/>
  <c r="I53" i="7"/>
  <c r="J53" i="7"/>
  <c r="J54" i="7"/>
  <c r="H53" i="7"/>
  <c r="I54" i="7"/>
  <c r="H54" i="7"/>
  <c r="F47" i="7"/>
  <c r="E47" i="7"/>
  <c r="J47" i="7"/>
  <c r="G47" i="7"/>
  <c r="I47" i="7"/>
  <c r="I51" i="7"/>
  <c r="I52" i="7"/>
  <c r="J51" i="7"/>
  <c r="J52" i="7"/>
  <c r="H51" i="7"/>
  <c r="H52" i="7"/>
  <c r="F44" i="7"/>
  <c r="F45" i="7"/>
  <c r="J44" i="7"/>
  <c r="J45" i="7"/>
  <c r="I44" i="7"/>
  <c r="I45" i="7"/>
  <c r="E44" i="7"/>
  <c r="E45" i="7"/>
  <c r="G44" i="7"/>
  <c r="G45" i="7"/>
  <c r="J50" i="7"/>
  <c r="I49" i="7"/>
  <c r="D49" i="7"/>
  <c r="F49" i="7"/>
  <c r="H50" i="7"/>
  <c r="G49" i="7"/>
  <c r="I50" i="7"/>
  <c r="H49" i="7"/>
  <c r="E49" i="7"/>
  <c r="J49" i="7"/>
  <c r="CI13" i="1" l="1"/>
  <c r="AH13" i="1"/>
  <c r="J34" i="7" s="1"/>
  <c r="BY13" i="1"/>
  <c r="BZ13" i="1" s="1"/>
  <c r="CI12" i="1"/>
  <c r="CJ12" i="1" s="1"/>
  <c r="AH12" i="1"/>
  <c r="I34" i="7" s="1"/>
  <c r="BY12" i="1"/>
  <c r="BZ12" i="1" s="1"/>
  <c r="H43" i="7"/>
  <c r="H46" i="7"/>
  <c r="BY11" i="1"/>
  <c r="BZ11" i="1" s="1"/>
  <c r="AH11" i="1"/>
  <c r="CH9" i="1"/>
  <c r="CH10" i="1"/>
  <c r="CH7" i="1"/>
  <c r="CH8" i="1"/>
  <c r="H37" i="7"/>
  <c r="H40" i="7"/>
  <c r="H38" i="7"/>
  <c r="H36" i="7"/>
  <c r="H39" i="7"/>
  <c r="CI11" i="1"/>
  <c r="CJ11" i="1" s="1"/>
  <c r="G55" i="7"/>
  <c r="CR7" i="1"/>
  <c r="CU7" i="1" s="1"/>
  <c r="CR10" i="1"/>
  <c r="CU10" i="1" s="1"/>
  <c r="CR9" i="1"/>
  <c r="CU9" i="1" s="1"/>
  <c r="CR8" i="1"/>
  <c r="CU8" i="1" s="1"/>
  <c r="CG10" i="1"/>
  <c r="CK10" i="1"/>
  <c r="CP10" i="1" s="1"/>
  <c r="CG7" i="1"/>
  <c r="CK7" i="1"/>
  <c r="CP7" i="1" s="1"/>
  <c r="CG8" i="1"/>
  <c r="CK8" i="1"/>
  <c r="CP8" i="1" s="1"/>
  <c r="CG9" i="1"/>
  <c r="CK9" i="1"/>
  <c r="CP9" i="1" s="1"/>
  <c r="CE10" i="1"/>
  <c r="CF10" i="1"/>
  <c r="CE9" i="1"/>
  <c r="CF9" i="1"/>
  <c r="CE7" i="1"/>
  <c r="CF7" i="1"/>
  <c r="CE8" i="1"/>
  <c r="CF8" i="1"/>
  <c r="BX9" i="1"/>
  <c r="BX8" i="1"/>
  <c r="BX10" i="1"/>
  <c r="BX7" i="1"/>
  <c r="AE8" i="1"/>
  <c r="AE10" i="1"/>
  <c r="E55" i="7"/>
  <c r="H58" i="7"/>
  <c r="Z11" i="1"/>
  <c r="H63" i="7" s="1"/>
  <c r="Y12" i="1"/>
  <c r="AT12" i="1"/>
  <c r="Y13" i="1"/>
  <c r="AT13" i="1"/>
  <c r="AT10" i="1"/>
  <c r="Y10" i="1"/>
  <c r="E19" i="8"/>
  <c r="F19" i="8" s="1"/>
  <c r="G19" i="8" s="1"/>
  <c r="Y8" i="1"/>
  <c r="AT8" i="1"/>
  <c r="K18" i="8"/>
  <c r="I15" i="8"/>
  <c r="J15" i="8" s="1"/>
  <c r="D15" i="7"/>
  <c r="G56" i="7"/>
  <c r="E56" i="7"/>
  <c r="D53" i="7"/>
  <c r="D54" i="7"/>
  <c r="E53" i="7"/>
  <c r="E54" i="7"/>
  <c r="G53" i="7"/>
  <c r="G54" i="7"/>
  <c r="F53" i="7"/>
  <c r="F54" i="7"/>
  <c r="E51" i="7"/>
  <c r="E52" i="7"/>
  <c r="D51" i="7"/>
  <c r="D52" i="7"/>
  <c r="G51" i="7"/>
  <c r="G52" i="7"/>
  <c r="F51" i="7"/>
  <c r="F52" i="7"/>
  <c r="B42" i="7"/>
  <c r="J57" i="7"/>
  <c r="H57" i="7"/>
  <c r="I57" i="7"/>
  <c r="B44" i="7"/>
  <c r="F50" i="7"/>
  <c r="E50" i="7"/>
  <c r="D50" i="7"/>
  <c r="G50" i="7"/>
  <c r="AA13" i="1" l="1"/>
  <c r="J27" i="7" s="1"/>
  <c r="CJ13" i="1"/>
  <c r="W13" i="1"/>
  <c r="AA12" i="1"/>
  <c r="I27" i="7" s="1"/>
  <c r="W12" i="1"/>
  <c r="I43" i="7"/>
  <c r="I46" i="7"/>
  <c r="E43" i="7"/>
  <c r="E46" i="7"/>
  <c r="J43" i="7"/>
  <c r="J46" i="7"/>
  <c r="H31" i="7"/>
  <c r="H34" i="7"/>
  <c r="G43" i="7"/>
  <c r="G46" i="7"/>
  <c r="BY8" i="1"/>
  <c r="BZ8" i="1" s="1"/>
  <c r="BY7" i="1"/>
  <c r="BZ7" i="1" s="1"/>
  <c r="BY9" i="1"/>
  <c r="BZ9" i="1" s="1"/>
  <c r="BY10" i="1"/>
  <c r="BZ10" i="1" s="1"/>
  <c r="AH10" i="1"/>
  <c r="AH8" i="1"/>
  <c r="W11" i="1"/>
  <c r="E37" i="7"/>
  <c r="E40" i="7"/>
  <c r="J37" i="7"/>
  <c r="J40" i="7"/>
  <c r="G37" i="7"/>
  <c r="G40" i="7"/>
  <c r="I37" i="7"/>
  <c r="I40" i="7"/>
  <c r="E38" i="7"/>
  <c r="E36" i="7"/>
  <c r="G38" i="7"/>
  <c r="G36" i="7"/>
  <c r="J38" i="7"/>
  <c r="J36" i="7"/>
  <c r="I38" i="7"/>
  <c r="I36" i="7"/>
  <c r="G39" i="7"/>
  <c r="I39" i="7"/>
  <c r="J39" i="7"/>
  <c r="E39" i="7"/>
  <c r="AA11" i="1"/>
  <c r="CI10" i="1"/>
  <c r="CJ10" i="1" s="1"/>
  <c r="CI8" i="1"/>
  <c r="CJ8" i="1" s="1"/>
  <c r="CI7" i="1"/>
  <c r="CJ7" i="1" s="1"/>
  <c r="CI9" i="1"/>
  <c r="CJ9" i="1" s="1"/>
  <c r="CA11" i="1"/>
  <c r="G58" i="7"/>
  <c r="Z10" i="1"/>
  <c r="Z12" i="1"/>
  <c r="I24" i="7" s="1"/>
  <c r="Z13" i="1"/>
  <c r="J24" i="7" s="1"/>
  <c r="H59" i="7"/>
  <c r="E58" i="7"/>
  <c r="Z8" i="1"/>
  <c r="K19" i="8"/>
  <c r="I16" i="8"/>
  <c r="J16" i="8" s="1"/>
  <c r="G57" i="7"/>
  <c r="E57" i="7"/>
  <c r="AB12" i="1" l="1"/>
  <c r="I28" i="7" s="1"/>
  <c r="AB13" i="1"/>
  <c r="J28" i="7" s="1"/>
  <c r="AC13" i="1"/>
  <c r="AC12" i="1"/>
  <c r="I29" i="7" s="1"/>
  <c r="J25" i="7"/>
  <c r="I25" i="7"/>
  <c r="G31" i="7"/>
  <c r="G34" i="7"/>
  <c r="E31" i="7"/>
  <c r="E34" i="7"/>
  <c r="W8" i="1"/>
  <c r="W7" i="1"/>
  <c r="W10" i="1"/>
  <c r="W9" i="1"/>
  <c r="AC11" i="1"/>
  <c r="U11" i="1" s="1"/>
  <c r="AB11" i="1"/>
  <c r="AA9" i="1"/>
  <c r="AA7" i="1"/>
  <c r="AA8" i="1"/>
  <c r="AA10" i="1"/>
  <c r="I58" i="7"/>
  <c r="H56" i="7"/>
  <c r="H64" i="7"/>
  <c r="I63" i="7"/>
  <c r="J58" i="7"/>
  <c r="J63" i="7"/>
  <c r="H65" i="7"/>
  <c r="H61" i="7"/>
  <c r="H60" i="7"/>
  <c r="H71" i="7"/>
  <c r="H62" i="7"/>
  <c r="CA10" i="1"/>
  <c r="G64" i="7" s="1"/>
  <c r="H70" i="7"/>
  <c r="H72" i="7"/>
  <c r="CA8" i="1"/>
  <c r="H68" i="7"/>
  <c r="CA13" i="1"/>
  <c r="J56" i="7" s="1"/>
  <c r="J61" i="7"/>
  <c r="CA12" i="1"/>
  <c r="I61" i="7"/>
  <c r="G61" i="7"/>
  <c r="CB11" i="1"/>
  <c r="I17" i="8"/>
  <c r="J17" i="8" s="1"/>
  <c r="B41" i="7"/>
  <c r="B45" i="7"/>
  <c r="I16" i="7"/>
  <c r="J16" i="7"/>
  <c r="F16" i="7"/>
  <c r="D16" i="7"/>
  <c r="U13" i="1" l="1"/>
  <c r="AG13" i="1"/>
  <c r="J29" i="7"/>
  <c r="U12" i="1"/>
  <c r="AG12" i="1"/>
  <c r="V12" i="1" s="1"/>
  <c r="AI12" i="1" s="1"/>
  <c r="I35" i="7" s="1"/>
  <c r="H69" i="7"/>
  <c r="AC9" i="1"/>
  <c r="U9" i="1" s="1"/>
  <c r="AB9" i="1"/>
  <c r="AC8" i="1"/>
  <c r="U8" i="1" s="1"/>
  <c r="AB8" i="1"/>
  <c r="AC7" i="1"/>
  <c r="U7" i="1" s="1"/>
  <c r="AB7" i="1"/>
  <c r="AC10" i="1"/>
  <c r="U10" i="1" s="1"/>
  <c r="AB10" i="1"/>
  <c r="H67" i="7"/>
  <c r="J64" i="7"/>
  <c r="E64" i="7"/>
  <c r="I64" i="7"/>
  <c r="J59" i="7"/>
  <c r="E59" i="7"/>
  <c r="G59" i="7"/>
  <c r="I59" i="7"/>
  <c r="H66" i="7"/>
  <c r="J60" i="7"/>
  <c r="I60" i="7"/>
  <c r="G60" i="7"/>
  <c r="G71" i="7"/>
  <c r="G62" i="7"/>
  <c r="I71" i="7"/>
  <c r="I62" i="7"/>
  <c r="J71" i="7"/>
  <c r="J62" i="7"/>
  <c r="G72" i="7"/>
  <c r="J69" i="7"/>
  <c r="J70" i="7"/>
  <c r="G69" i="7"/>
  <c r="G70" i="7"/>
  <c r="I70" i="7"/>
  <c r="G68" i="7"/>
  <c r="J68" i="7"/>
  <c r="H75" i="7"/>
  <c r="I56" i="7"/>
  <c r="I72" i="7"/>
  <c r="CB12" i="1"/>
  <c r="CB13" i="1"/>
  <c r="CB10" i="1"/>
  <c r="E61" i="7"/>
  <c r="E62" i="7"/>
  <c r="CB8" i="1"/>
  <c r="E60" i="7"/>
  <c r="I18" i="8"/>
  <c r="J18" i="8" s="1"/>
  <c r="H16" i="7"/>
  <c r="G16" i="7"/>
  <c r="E16" i="7"/>
  <c r="V13" i="1" l="1"/>
  <c r="AI13" i="1" s="1"/>
  <c r="J35" i="7" s="1"/>
  <c r="J33" i="7"/>
  <c r="J79" i="7"/>
  <c r="R13" i="1"/>
  <c r="I33" i="7"/>
  <c r="I79" i="7"/>
  <c r="R12" i="1"/>
  <c r="J75" i="7"/>
  <c r="J67" i="7"/>
  <c r="E65" i="7"/>
  <c r="G67" i="7"/>
  <c r="G65" i="7"/>
  <c r="I65" i="7"/>
  <c r="J65" i="7"/>
  <c r="G66" i="7"/>
  <c r="J66" i="7"/>
  <c r="I66" i="7"/>
  <c r="E66" i="7"/>
  <c r="I67" i="7"/>
  <c r="I68" i="7"/>
  <c r="I69" i="7"/>
  <c r="J82" i="7"/>
  <c r="I77" i="7"/>
  <c r="I78" i="7"/>
  <c r="J77" i="7"/>
  <c r="J78" i="7"/>
  <c r="J74" i="7"/>
  <c r="J76" i="7"/>
  <c r="I75" i="7"/>
  <c r="I76" i="7"/>
  <c r="E75" i="7"/>
  <c r="G75" i="7"/>
  <c r="I73" i="7"/>
  <c r="I74" i="7"/>
  <c r="I26" i="7"/>
  <c r="J72" i="7"/>
  <c r="J73" i="7"/>
  <c r="G63" i="7"/>
  <c r="E72" i="7"/>
  <c r="E70" i="7"/>
  <c r="E71" i="7"/>
  <c r="E68" i="7"/>
  <c r="E69" i="7"/>
  <c r="E63" i="7"/>
  <c r="E67" i="7"/>
  <c r="I19" i="8"/>
  <c r="J19" i="8" s="1"/>
  <c r="B15" i="7"/>
  <c r="J23" i="7" l="1"/>
  <c r="J26" i="7"/>
  <c r="I21" i="7"/>
  <c r="I23" i="7"/>
  <c r="J20" i="7"/>
  <c r="J21" i="7"/>
  <c r="I19" i="7"/>
  <c r="I20" i="7"/>
  <c r="J22" i="7"/>
  <c r="J19" i="7"/>
  <c r="I80" i="7"/>
  <c r="I22" i="7"/>
  <c r="I82" i="7"/>
  <c r="J80" i="7"/>
  <c r="J81" i="7"/>
  <c r="I81" i="7"/>
  <c r="H17" i="7"/>
  <c r="J85" i="7"/>
  <c r="I83" i="7"/>
  <c r="I85" i="7" l="1"/>
  <c r="I84" i="7"/>
  <c r="J84" i="7"/>
  <c r="G17" i="7"/>
  <c r="I17" i="7"/>
  <c r="I18" i="7"/>
  <c r="J83" i="7"/>
  <c r="E17" i="7"/>
  <c r="J17" i="7" l="1"/>
  <c r="J18" i="7"/>
  <c r="B16" i="7"/>
  <c r="C42" i="7" l="1"/>
  <c r="C41" i="7"/>
  <c r="X6" i="1"/>
  <c r="BS6" i="1"/>
  <c r="BT6" i="1" s="1"/>
  <c r="BU6" i="1" s="1"/>
  <c r="C44" i="7"/>
  <c r="BW6" i="1" l="1"/>
  <c r="C45" i="7"/>
  <c r="C48" i="7"/>
  <c r="BV6" i="1" l="1"/>
  <c r="CN6" i="1"/>
  <c r="C47" i="7"/>
  <c r="CH6" i="1" l="1"/>
  <c r="AE6" i="1"/>
  <c r="Y6" i="1"/>
  <c r="AT6" i="1"/>
  <c r="C46" i="7" s="1"/>
  <c r="CR6" i="1"/>
  <c r="CU6" i="1" s="1"/>
  <c r="CG6" i="1"/>
  <c r="CK6" i="1"/>
  <c r="CP6" i="1" s="1"/>
  <c r="CE6" i="1"/>
  <c r="CF6" i="1"/>
  <c r="BX6" i="1"/>
  <c r="C49" i="7"/>
  <c r="BY6" i="1" l="1"/>
  <c r="BZ6" i="1" s="1"/>
  <c r="AH6" i="1"/>
  <c r="C40" i="7"/>
  <c r="C43" i="7"/>
  <c r="C36" i="7"/>
  <c r="C37" i="7"/>
  <c r="C39" i="7"/>
  <c r="C38" i="7"/>
  <c r="CI6" i="1"/>
  <c r="CJ6" i="1" s="1"/>
  <c r="Z6" i="1"/>
  <c r="C50" i="7"/>
  <c r="C56" i="7"/>
  <c r="C31" i="7" l="1"/>
  <c r="C34" i="7"/>
  <c r="W6" i="1"/>
  <c r="CA6" i="1"/>
  <c r="AA6" i="1"/>
  <c r="C57" i="7"/>
  <c r="C54" i="7"/>
  <c r="C55" i="7"/>
  <c r="C52" i="7"/>
  <c r="C53" i="7"/>
  <c r="C51" i="7"/>
  <c r="CB6" i="1"/>
  <c r="C64" i="7" s="1"/>
  <c r="C15" i="7"/>
  <c r="AC6" i="1" l="1"/>
  <c r="U6" i="1" s="1"/>
  <c r="AB6" i="1"/>
  <c r="C75" i="7"/>
  <c r="C72" i="7"/>
  <c r="C71" i="7"/>
  <c r="C70" i="7"/>
  <c r="C69" i="7"/>
  <c r="C68" i="7"/>
  <c r="C67" i="7"/>
  <c r="C66" i="7"/>
  <c r="C65" i="7"/>
  <c r="C62" i="7"/>
  <c r="C63" i="7"/>
  <c r="C60" i="7"/>
  <c r="C61" i="7"/>
  <c r="C58" i="7"/>
  <c r="C59" i="7"/>
  <c r="C16" i="7" l="1"/>
  <c r="C17" i="7" l="1"/>
  <c r="B47" i="7" l="1"/>
  <c r="B48" i="7"/>
  <c r="BS5" i="1" l="1"/>
  <c r="BT5" i="1" s="1"/>
  <c r="BU5" i="1" s="1"/>
  <c r="X5" i="1"/>
  <c r="AJ5" i="1"/>
  <c r="BW5" i="1" l="1"/>
  <c r="B50" i="7"/>
  <c r="B49" i="7"/>
  <c r="B53" i="7"/>
  <c r="B52" i="7"/>
  <c r="B51" i="7"/>
  <c r="CH5" i="1"/>
  <c r="CR5" i="1" l="1"/>
  <c r="CU5" i="1" s="1"/>
  <c r="CG5" i="1"/>
  <c r="CK5" i="1"/>
  <c r="CE5" i="1"/>
  <c r="CF5" i="1"/>
  <c r="BX5" i="1"/>
  <c r="CN5" i="1"/>
  <c r="B54" i="7"/>
  <c r="BV9" i="1"/>
  <c r="F55" i="7" s="1"/>
  <c r="BV7" i="1"/>
  <c r="D55" i="7" s="1"/>
  <c r="BV5" i="1"/>
  <c r="B55" i="7" s="1"/>
  <c r="CP5" i="1" l="1"/>
  <c r="BY5" i="1"/>
  <c r="BZ5" i="1" s="1"/>
  <c r="CI5" i="1"/>
  <c r="AH5" i="1"/>
  <c r="F57" i="7"/>
  <c r="F56" i="7"/>
  <c r="B56" i="7"/>
  <c r="D57" i="7"/>
  <c r="D56" i="7"/>
  <c r="B57" i="7"/>
  <c r="Y7" i="1"/>
  <c r="AT7" i="1"/>
  <c r="AE7" i="1"/>
  <c r="AE5" i="1"/>
  <c r="AT5" i="1"/>
  <c r="B46" i="7" s="1"/>
  <c r="Y5" i="1"/>
  <c r="Y9" i="1"/>
  <c r="AH9" i="1"/>
  <c r="AT9" i="1"/>
  <c r="AE9" i="1"/>
  <c r="Z5" i="1"/>
  <c r="CJ5" i="1" l="1"/>
  <c r="W5" i="1"/>
  <c r="F31" i="7"/>
  <c r="F34" i="7"/>
  <c r="D43" i="7"/>
  <c r="D46" i="7"/>
  <c r="F43" i="7"/>
  <c r="F46" i="7"/>
  <c r="B31" i="7"/>
  <c r="B34" i="7"/>
  <c r="B40" i="7"/>
  <c r="B43" i="7"/>
  <c r="D37" i="7"/>
  <c r="D40" i="7"/>
  <c r="F37" i="7"/>
  <c r="F40" i="7"/>
  <c r="B36" i="7"/>
  <c r="B37" i="7"/>
  <c r="F38" i="7"/>
  <c r="F36" i="7"/>
  <c r="D38" i="7"/>
  <c r="D36" i="7"/>
  <c r="B39" i="7"/>
  <c r="B38" i="7"/>
  <c r="D39" i="7"/>
  <c r="F39" i="7"/>
  <c r="AA5" i="1"/>
  <c r="B58" i="7"/>
  <c r="B63" i="7"/>
  <c r="AH7" i="1"/>
  <c r="B61" i="7"/>
  <c r="Z7" i="1"/>
  <c r="F58" i="7"/>
  <c r="Z9" i="1"/>
  <c r="F63" i="7" s="1"/>
  <c r="B60" i="7"/>
  <c r="CA5" i="1"/>
  <c r="B64" i="7" s="1"/>
  <c r="D31" i="7" l="1"/>
  <c r="D34" i="7"/>
  <c r="AC5" i="1"/>
  <c r="U5" i="1" s="1"/>
  <c r="AB5" i="1"/>
  <c r="D58" i="7"/>
  <c r="B59" i="7"/>
  <c r="D70" i="7"/>
  <c r="CB5" i="1"/>
  <c r="B62" i="7"/>
  <c r="F70" i="7"/>
  <c r="CA9" i="1"/>
  <c r="F72" i="7"/>
  <c r="D72" i="7"/>
  <c r="CA7" i="1"/>
  <c r="B71" i="7"/>
  <c r="B70" i="7"/>
  <c r="B72" i="7"/>
  <c r="B75" i="7" l="1"/>
  <c r="F64" i="7"/>
  <c r="F59" i="7"/>
  <c r="F71" i="7"/>
  <c r="D62" i="7"/>
  <c r="D71" i="7"/>
  <c r="F61" i="7"/>
  <c r="CB9" i="1"/>
  <c r="B66" i="7"/>
  <c r="D64" i="7"/>
  <c r="B65" i="7"/>
  <c r="D59" i="7"/>
  <c r="CB7" i="1"/>
  <c r="F66" i="7"/>
  <c r="B69" i="7"/>
  <c r="B67" i="7"/>
  <c r="F62" i="7"/>
  <c r="F60" i="7"/>
  <c r="D60" i="7"/>
  <c r="B68" i="7"/>
  <c r="D68" i="7"/>
  <c r="D61" i="7"/>
  <c r="D63" i="7"/>
  <c r="D69" i="7"/>
  <c r="F69" i="7"/>
  <c r="F68" i="7"/>
  <c r="F67" i="7" l="1"/>
  <c r="D66" i="7"/>
  <c r="F65" i="7"/>
  <c r="D67" i="7"/>
  <c r="D65" i="7"/>
  <c r="B17" i="7" l="1"/>
  <c r="F17" i="7" l="1"/>
  <c r="D17" i="7"/>
  <c r="D75" i="7" l="1"/>
  <c r="F75" i="7"/>
  <c r="F74" i="7"/>
  <c r="D74" i="7"/>
  <c r="E74" i="7"/>
  <c r="C74" i="7"/>
  <c r="H74" i="7"/>
  <c r="B74" i="7"/>
  <c r="G74" i="7"/>
  <c r="B73" i="7"/>
  <c r="G73" i="7"/>
  <c r="H73" i="7"/>
  <c r="C76" i="7"/>
  <c r="D73" i="7"/>
  <c r="E73" i="7"/>
  <c r="F73" i="7"/>
  <c r="C78" i="7"/>
  <c r="C73" i="7"/>
  <c r="H77" i="7" l="1"/>
  <c r="H78" i="7"/>
  <c r="G77" i="7"/>
  <c r="G78" i="7"/>
  <c r="F77" i="7"/>
  <c r="F78" i="7"/>
  <c r="E77" i="7"/>
  <c r="E78" i="7"/>
  <c r="D77" i="7"/>
  <c r="D78" i="7"/>
  <c r="B77" i="7"/>
  <c r="B78" i="7"/>
  <c r="AG6" i="1"/>
  <c r="C77" i="7"/>
  <c r="C79" i="7"/>
  <c r="G76" i="7"/>
  <c r="AG10" i="1"/>
  <c r="H76" i="7"/>
  <c r="AG11" i="1"/>
  <c r="F76" i="7"/>
  <c r="AG9" i="1"/>
  <c r="E76" i="7"/>
  <c r="AG8" i="1"/>
  <c r="D76" i="7"/>
  <c r="AG7" i="1"/>
  <c r="B76" i="7"/>
  <c r="AG5" i="1"/>
  <c r="C30" i="7" l="1"/>
  <c r="C33" i="7"/>
  <c r="B30" i="7"/>
  <c r="B33" i="7"/>
  <c r="H30" i="7"/>
  <c r="H33" i="7"/>
  <c r="D30" i="7"/>
  <c r="D33" i="7"/>
  <c r="G30" i="7"/>
  <c r="G33" i="7"/>
  <c r="E30" i="7"/>
  <c r="E33" i="7"/>
  <c r="F30" i="7"/>
  <c r="F33" i="7"/>
  <c r="V7" i="1"/>
  <c r="V5" i="1"/>
  <c r="V11" i="1"/>
  <c r="V10" i="1"/>
  <c r="V8" i="1"/>
  <c r="V6" i="1"/>
  <c r="V9" i="1"/>
  <c r="F79" i="7"/>
  <c r="H79" i="7"/>
  <c r="D79" i="7"/>
  <c r="E79" i="7"/>
  <c r="C80" i="7"/>
  <c r="B79" i="7"/>
  <c r="G79" i="7"/>
  <c r="F24" i="7" l="1"/>
  <c r="G24" i="7"/>
  <c r="E24" i="7"/>
  <c r="H24" i="7"/>
  <c r="D24" i="7"/>
  <c r="C24" i="7"/>
  <c r="B24" i="7"/>
  <c r="H22" i="7"/>
  <c r="AI6" i="1"/>
  <c r="C35" i="7" s="1"/>
  <c r="AI10" i="1"/>
  <c r="G35" i="7" s="1"/>
  <c r="AI7" i="1"/>
  <c r="D35" i="7" s="1"/>
  <c r="H20" i="7"/>
  <c r="G26" i="7"/>
  <c r="G25" i="7"/>
  <c r="C28" i="7"/>
  <c r="C25" i="7"/>
  <c r="D25" i="7"/>
  <c r="G28" i="7"/>
  <c r="R6" i="1"/>
  <c r="R8" i="1"/>
  <c r="AI5" i="1"/>
  <c r="B35" i="7" s="1"/>
  <c r="C85" i="7"/>
  <c r="R9" i="1"/>
  <c r="AI8" i="1"/>
  <c r="E35" i="7" s="1"/>
  <c r="AI9" i="1"/>
  <c r="F35" i="7" s="1"/>
  <c r="AI11" i="1"/>
  <c r="H35" i="7" s="1"/>
  <c r="H83" i="7"/>
  <c r="H85" i="7"/>
  <c r="F83" i="7"/>
  <c r="F85" i="7"/>
  <c r="G83" i="7"/>
  <c r="G85" i="7"/>
  <c r="E83" i="7"/>
  <c r="E85" i="7"/>
  <c r="H19" i="7"/>
  <c r="G19" i="7"/>
  <c r="D19" i="7"/>
  <c r="C82" i="7"/>
  <c r="C83" i="7"/>
  <c r="E81" i="7"/>
  <c r="E82" i="7"/>
  <c r="F81" i="7"/>
  <c r="F82" i="7"/>
  <c r="G81" i="7"/>
  <c r="G82" i="7"/>
  <c r="H81" i="7"/>
  <c r="H82" i="7"/>
  <c r="C84" i="7"/>
  <c r="C81" i="7"/>
  <c r="B80" i="7"/>
  <c r="R5" i="1"/>
  <c r="G80" i="7"/>
  <c r="G84" i="7"/>
  <c r="D80" i="7"/>
  <c r="R7" i="1"/>
  <c r="H80" i="7"/>
  <c r="H84" i="7"/>
  <c r="F80" i="7"/>
  <c r="F84" i="7"/>
  <c r="E80" i="7"/>
  <c r="E84" i="7"/>
  <c r="H21" i="7" l="1"/>
  <c r="R10" i="1"/>
  <c r="G18" i="7" s="1"/>
  <c r="R11" i="1"/>
  <c r="H18" i="7" s="1"/>
  <c r="E18" i="7"/>
  <c r="D18" i="7"/>
  <c r="F18" i="7"/>
  <c r="C18" i="7"/>
  <c r="B18" i="7"/>
  <c r="D26" i="7"/>
  <c r="C26" i="7"/>
  <c r="B27" i="7"/>
  <c r="B32" i="7"/>
  <c r="D27" i="7"/>
  <c r="D32" i="7"/>
  <c r="H27" i="7"/>
  <c r="H32" i="7"/>
  <c r="C27" i="7"/>
  <c r="C32" i="7"/>
  <c r="G27" i="7"/>
  <c r="G32" i="7"/>
  <c r="F27" i="7"/>
  <c r="F32" i="7"/>
  <c r="E27" i="7"/>
  <c r="E32" i="7"/>
  <c r="G29" i="7"/>
  <c r="C29" i="7"/>
  <c r="D29" i="7"/>
  <c r="H23" i="7"/>
  <c r="D28" i="7"/>
  <c r="B21" i="7"/>
  <c r="B23" i="7"/>
  <c r="C21" i="7"/>
  <c r="C23" i="7"/>
  <c r="G21" i="7"/>
  <c r="G23" i="7"/>
  <c r="E21" i="7"/>
  <c r="E23" i="7"/>
  <c r="F21" i="7"/>
  <c r="F23" i="7"/>
  <c r="B29" i="7"/>
  <c r="D20" i="7"/>
  <c r="D23" i="7"/>
  <c r="B28" i="7"/>
  <c r="C22" i="7"/>
  <c r="F19" i="7"/>
  <c r="D21" i="7"/>
  <c r="E22" i="7"/>
  <c r="E20" i="7"/>
  <c r="B19" i="7"/>
  <c r="B20" i="7"/>
  <c r="C19" i="7"/>
  <c r="C20" i="7"/>
  <c r="F22" i="7"/>
  <c r="F20" i="7"/>
  <c r="G22" i="7"/>
  <c r="G20" i="7"/>
  <c r="E19" i="7"/>
  <c r="B26" i="7"/>
  <c r="B25" i="7"/>
  <c r="F26" i="7"/>
  <c r="F25" i="7"/>
  <c r="H29" i="7"/>
  <c r="H28" i="7"/>
  <c r="H26" i="7"/>
  <c r="H25" i="7"/>
  <c r="E29" i="7"/>
  <c r="E28" i="7"/>
  <c r="E26" i="7"/>
  <c r="E25" i="7"/>
  <c r="F29" i="7"/>
  <c r="F28" i="7"/>
  <c r="D85" i="7"/>
  <c r="D22" i="7"/>
  <c r="B85" i="7"/>
  <c r="B22" i="7"/>
  <c r="B82" i="7"/>
  <c r="B83" i="7"/>
  <c r="D81" i="7"/>
  <c r="D82" i="7"/>
  <c r="B84" i="7"/>
  <c r="B81" i="7"/>
  <c r="D83" i="7"/>
  <c r="D8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Dayne Troupe</author>
  </authors>
  <commentList>
    <comment ref="L4" authorId="0" shapeId="0" xr:uid="{52FD4AF6-85C5-452E-8186-F4401EABE3BB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Local Bill Rate if different from the Travel Bill Rate</t>
        </r>
      </text>
    </comment>
    <comment ref="M4" authorId="0" shapeId="0" xr:uid="{81CF72D9-0B19-4764-8F97-F3F351FE49EF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Over-time Factor</t>
        </r>
      </text>
    </comment>
    <comment ref="N4" authorId="0" shapeId="0" xr:uid="{E473D670-1D82-47DC-B66B-A3CCEB4A9F02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Over-riden blended Rate
</t>
        </r>
      </text>
    </comment>
    <comment ref="O4" authorId="0" shapeId="0" xr:uid="{EA86D293-2A10-49E1-8F8C-13A30B68CC64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Overriden Taxable Rate
</t>
        </r>
      </text>
    </comment>
    <comment ref="P4" authorId="0" shapeId="0" xr:uid="{3E72B3AF-E0E9-498D-BFEC-0CF38522EF40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Overriden Reimbursement</t>
        </r>
      </text>
    </comment>
    <comment ref="Q4" authorId="0" shapeId="0" xr:uid="{0AD97E4D-5F42-4E95-B63E-CE706B79B273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Overriden Orientation in Hours
</t>
        </r>
      </text>
    </comment>
    <comment ref="S4" authorId="0" shapeId="0" xr:uid="{20921A45-E17A-418B-AAFC-DAB1A1623097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Tentative Blended Rate</t>
        </r>
      </text>
    </comment>
    <comment ref="T4" authorId="0" shapeId="0" xr:uid="{AAB721CA-6659-4FC0-B784-EC970D5027C4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Gross Profit Margin</t>
        </r>
      </text>
    </comment>
    <comment ref="U4" authorId="0" shapeId="0" xr:uid="{9C7E3B24-D165-489C-A997-27B03F509CCC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Net Profit Margin</t>
        </r>
      </text>
    </comment>
    <comment ref="V4" authorId="0" shapeId="0" xr:uid="{F023E9C4-2A39-4309-8D77-FC289C5098EE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Net Profit
</t>
        </r>
      </text>
    </comment>
    <comment ref="W4" authorId="0" shapeId="0" xr:uid="{C7BA3997-C80A-45A7-8B37-693761760A44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Pay Package</t>
        </r>
      </text>
    </comment>
    <comment ref="AA4" authorId="0" shapeId="0" xr:uid="{5A04B8BA-3DBE-4016-8A25-FE80FAED4CD8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Burden Cost
</t>
        </r>
      </text>
    </comment>
    <comment ref="AD4" authorId="0" shapeId="0" xr:uid="{8F78DFB0-0C54-4CB5-94E7-63151D412C4A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Total Blended Pay
</t>
        </r>
      </text>
    </comment>
    <comment ref="AE4" authorId="0" shapeId="0" xr:uid="{AFC3C2D8-EBCF-4F79-89DF-0584641C06C8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Total Taxable Pay</t>
        </r>
      </text>
    </comment>
    <comment ref="AF4" authorId="0" shapeId="0" xr:uid="{2BE37B1D-10D1-4047-AA91-6E8AD6BB966C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Total Billing
</t>
        </r>
      </text>
    </comment>
    <comment ref="AG4" authorId="0" shapeId="0" xr:uid="{D66909BB-792A-4E76-A6DF-EC5C6DD581EA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Total Expense
</t>
        </r>
      </text>
    </comment>
    <comment ref="AH4" authorId="0" shapeId="0" xr:uid="{B71830CC-0DB7-4756-9D98-B7D0D83F1659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Total Stipend
</t>
        </r>
      </text>
    </comment>
    <comment ref="AJ4" authorId="0" shapeId="0" xr:uid="{6AAA7757-158F-42E0-9635-240F71A35C1A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Recruiter Commission</t>
        </r>
      </text>
    </comment>
    <comment ref="AR4" authorId="0" shapeId="0" xr:uid="{EA7F6C71-CE9B-4224-8A1F-4256C03B694F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Triggered when the Overriden taxable rate is less than the suggested suggested taxable rate</t>
        </r>
      </text>
    </comment>
    <comment ref="AZ4" authorId="0" shapeId="0" xr:uid="{993DC33E-3AD4-4F1A-AE85-7C13C81CC843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Hour Per Week</t>
        </r>
      </text>
    </comment>
    <comment ref="BA4" authorId="0" shapeId="0" xr:uid="{8716612B-609F-4C3E-855F-78316E05B5A6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Total Hours</t>
        </r>
      </text>
    </comment>
    <comment ref="BQ4" authorId="0" shapeId="0" xr:uid="{863B1C2D-8285-4605-AAF6-62F83DB2A08C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1 - Margin</t>
        </r>
      </text>
    </comment>
    <comment ref="CT4" authorId="0" shapeId="0" xr:uid="{7D4208E3-C0A0-4A0C-8104-E4132F0AD242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Orientation Cost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Dayne Troupe</author>
  </authors>
  <commentList>
    <comment ref="J2" authorId="0" shapeId="0" xr:uid="{55E86D68-AF33-475C-876F-BC3B3100A79A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Percentage of Orientation Billing Rate</t>
        </r>
      </text>
    </comment>
    <comment ref="K2" authorId="0" shapeId="0" xr:uid="{7FEEB298-1B6B-4846-8A77-34BFCA9FC63E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Orientation Shifts</t>
        </r>
      </text>
    </comment>
    <comment ref="L2" authorId="0" shapeId="0" xr:uid="{DE250FA3-F04F-4080-9E76-5A9C00329A72}">
      <text>
        <r>
          <rPr>
            <b/>
            <sz val="9"/>
            <color indexed="81"/>
            <rFont val="Tahoma"/>
            <family val="2"/>
          </rPr>
          <t>Dayne Troupe:</t>
        </r>
        <r>
          <rPr>
            <sz val="9"/>
            <color indexed="81"/>
            <rFont val="Tahoma"/>
            <family val="2"/>
          </rPr>
          <t xml:space="preserve">
Orientation Hours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<sst xmlns="http://schemas.openxmlformats.org/spreadsheetml/2006/main" count="2188" uniqueCount="704">
  <si>
    <t>State</t>
  </si>
  <si>
    <t>salary.com</t>
  </si>
  <si>
    <t>Link</t>
  </si>
  <si>
    <t>Allied - Surgical Technician/Technologist</t>
  </si>
  <si>
    <t>Allied - Surgical Technician</t>
  </si>
  <si>
    <t>Allied - Surgical Assistant</t>
  </si>
  <si>
    <t>Allied - Sterile Processing Technician</t>
  </si>
  <si>
    <t>Allied - Speech-Language Pathology</t>
  </si>
  <si>
    <t>Allied - Sonographer</t>
  </si>
  <si>
    <t>Licensed Clinical Social Worker</t>
  </si>
  <si>
    <t>Social Worker MSW</t>
  </si>
  <si>
    <t>Social Worker BSW</t>
  </si>
  <si>
    <t>Allied - Social Worker</t>
  </si>
  <si>
    <t>Allied - Respiratory Therapist</t>
  </si>
  <si>
    <t>Recreation Therapist Assistant</t>
  </si>
  <si>
    <t>Allied - Recreational Therapist</t>
  </si>
  <si>
    <t>Allied - Radiologic Technologist</t>
  </si>
  <si>
    <t>Allied - Radiation Therapist</t>
  </si>
  <si>
    <t>Psychologist Ph. D</t>
  </si>
  <si>
    <t>Clinical Licensed Psychologist MA</t>
  </si>
  <si>
    <t>Psychologist MA</t>
  </si>
  <si>
    <t>Allied - Psychologist</t>
  </si>
  <si>
    <t>Allied - Polysomnographic Technologist</t>
  </si>
  <si>
    <t>Exercise Physiologist</t>
  </si>
  <si>
    <t>Allied - Physiologist</t>
  </si>
  <si>
    <t>Allied - Physical Therapy Assistant</t>
  </si>
  <si>
    <t>Allied - Physical Therapist</t>
  </si>
  <si>
    <t>Allied - Phlebotomist</t>
  </si>
  <si>
    <t>Allied - Pharmacy Technician</t>
  </si>
  <si>
    <t>Allied - Pharmacist</t>
  </si>
  <si>
    <t>OR Perfusionist</t>
  </si>
  <si>
    <t>Allied - Perfusionist</t>
  </si>
  <si>
    <t>Allied - Pathologist Assistant</t>
  </si>
  <si>
    <t>Allied - Optometrist</t>
  </si>
  <si>
    <t>Allied - Optician</t>
  </si>
  <si>
    <t>Allied - Ophthalmic Technician</t>
  </si>
  <si>
    <t>Allied - Occupational Therapy Assistant</t>
  </si>
  <si>
    <t>Allied - Occupational Therapist</t>
  </si>
  <si>
    <t>Allied - Nuclear Medicine Technologist</t>
  </si>
  <si>
    <t>EEG</t>
  </si>
  <si>
    <t>Allied - Neurodiagnostic Technologist</t>
  </si>
  <si>
    <t>Allied - Music Therapist</t>
  </si>
  <si>
    <t>Allied - Mental Health Technician</t>
  </si>
  <si>
    <t>Allied - Mental Health Counselor</t>
  </si>
  <si>
    <t>Medication Technician</t>
  </si>
  <si>
    <t>Allied - Medical Technician/Technologist</t>
  </si>
  <si>
    <t>Allied - Medical Physicist</t>
  </si>
  <si>
    <t>Allied - Medical Interpreter</t>
  </si>
  <si>
    <t>Allied - Medical Assistant</t>
  </si>
  <si>
    <t>Allied - Massage Therapist</t>
  </si>
  <si>
    <t>Family Therapist</t>
  </si>
  <si>
    <t>Allied - Marriage &amp; Family Therapist</t>
  </si>
  <si>
    <t>Allied - Lactation Consultant</t>
  </si>
  <si>
    <t>Allied - Histology Technician/Technologist</t>
  </si>
  <si>
    <t>Allied - Health Education Specialist</t>
  </si>
  <si>
    <t>Allied - Genetic Counselor</t>
  </si>
  <si>
    <t>Patient Care Specialist</t>
  </si>
  <si>
    <t>Patient Care Assistant</t>
  </si>
  <si>
    <t>Allied - General Patient Care</t>
  </si>
  <si>
    <t>Paramedic</t>
  </si>
  <si>
    <t>AEMT</t>
  </si>
  <si>
    <t>EMT</t>
  </si>
  <si>
    <t>EMR Specialist</t>
  </si>
  <si>
    <t>Allied - Emergency Medical Technician/Technologist</t>
  </si>
  <si>
    <t>Allied - Dosimetrist</t>
  </si>
  <si>
    <t>Allied - Dietitian</t>
  </si>
  <si>
    <t>Allied - Dietetic Technician</t>
  </si>
  <si>
    <t>Allied - Cytotechnologist</t>
  </si>
  <si>
    <t>Allied - CT Technologist</t>
  </si>
  <si>
    <t>Laboratory Assistant</t>
  </si>
  <si>
    <t>Allied - Clinical Laboratory Assistant/Technician</t>
  </si>
  <si>
    <t>Allied - Cardiovascular Technician/Technologist</t>
  </si>
  <si>
    <t>Allied - Audiologist</t>
  </si>
  <si>
    <t>Allied - Athletic Trainer</t>
  </si>
  <si>
    <t>Allied - Anesthesia Technician/Technologist</t>
  </si>
  <si>
    <t>Allied - Acupuncturist</t>
  </si>
  <si>
    <t>ziprecruiter.com</t>
  </si>
  <si>
    <t>RN - Urgent Care</t>
  </si>
  <si>
    <t>RN - Travel Nurse</t>
  </si>
  <si>
    <t>RN - Telemetry</t>
  </si>
  <si>
    <t>RN - Sports Medicine</t>
  </si>
  <si>
    <t>RN - Rheumatology</t>
  </si>
  <si>
    <t>RN - Radiology</t>
  </si>
  <si>
    <t>RN - Pulmonology</t>
  </si>
  <si>
    <t>PACU</t>
  </si>
  <si>
    <t>RN - Pre-Admission Testing</t>
  </si>
  <si>
    <t>RN - Pediatric Emergency Room</t>
  </si>
  <si>
    <t>RN - Pain Management</t>
  </si>
  <si>
    <t>RN - Orthopedics</t>
  </si>
  <si>
    <t>RN - Ophthalmology</t>
  </si>
  <si>
    <t>RN - Nursery</t>
  </si>
  <si>
    <t>RN - Nurse Manager</t>
  </si>
  <si>
    <t>RN - Nephrology</t>
  </si>
  <si>
    <t>RN - Neonatal Intensive Care Unit</t>
  </si>
  <si>
    <t>RN - Interventional Radiology</t>
  </si>
  <si>
    <t>RN - Internal Medicine</t>
  </si>
  <si>
    <t>RN - Hospice/Palliative Medicine</t>
  </si>
  <si>
    <t>RN - Hematology &amp; Oncology</t>
  </si>
  <si>
    <t>RN - General</t>
  </si>
  <si>
    <t>RN - Gastroenterology</t>
  </si>
  <si>
    <t>RN - Forensic Nurse Examiner</t>
  </si>
  <si>
    <t>RN - Float Pool</t>
  </si>
  <si>
    <t>RN - Electrophysiology Lab</t>
  </si>
  <si>
    <t>RN - Clinical Research Coordinator</t>
  </si>
  <si>
    <t>RN - Clinical Information Specialist</t>
  </si>
  <si>
    <t>RN - Bone Marrow Transplant</t>
  </si>
  <si>
    <t>RN - Allergy &amp; Immunology</t>
  </si>
  <si>
    <t>RN - Academic</t>
  </si>
  <si>
    <t>RN - Correctional Medicine</t>
  </si>
  <si>
    <t>RN - School</t>
  </si>
  <si>
    <t>RN - Skilled Nursing</t>
  </si>
  <si>
    <t>RN - Public/Community Health</t>
  </si>
  <si>
    <t>RN - Cardiac Care</t>
  </si>
  <si>
    <t>RN - PICU</t>
  </si>
  <si>
    <t>RN - Pediatrics</t>
  </si>
  <si>
    <t>RN - Medical Surgical/Telemetry</t>
  </si>
  <si>
    <t>RN - Geriatrics</t>
  </si>
  <si>
    <t>RN - Cardiac Cath Lab</t>
  </si>
  <si>
    <t>RN - Addiction Medicine</t>
  </si>
  <si>
    <t>RN - Obstetrics &amp; Gynecology</t>
  </si>
  <si>
    <t>RN - Mother Baby</t>
  </si>
  <si>
    <t>RN - Long Term Care</t>
  </si>
  <si>
    <t>RN - Labor &amp; Delivery</t>
  </si>
  <si>
    <t>RN - Family Practice/Primary Care</t>
  </si>
  <si>
    <t>RN - Triage</t>
  </si>
  <si>
    <t>RN - Staff Nurse</t>
  </si>
  <si>
    <t>RN - Psychiatry</t>
  </si>
  <si>
    <t>RN - ICU</t>
  </si>
  <si>
    <t>RN - Patient Care Coordinator</t>
  </si>
  <si>
    <t>RN - Oncology</t>
  </si>
  <si>
    <t>RN - Home Health</t>
  </si>
  <si>
    <t>RN - Emergency &amp; Trauma</t>
  </si>
  <si>
    <t>RN - Operating Room</t>
  </si>
  <si>
    <t>RN - Dialysis</t>
  </si>
  <si>
    <t>RN - Utilization Review</t>
  </si>
  <si>
    <t>RN - Rehab</t>
  </si>
  <si>
    <t>RN - Case Manager</t>
  </si>
  <si>
    <t>RN - Progressive Care Unit/Stepdown</t>
  </si>
  <si>
    <t>RN - Occupational</t>
  </si>
  <si>
    <t>RN - Flight</t>
  </si>
  <si>
    <t>RN - Post-Anesthesia Care Unit</t>
  </si>
  <si>
    <t>RN - Infusion</t>
  </si>
  <si>
    <t>RN - Infectious Disease</t>
  </si>
  <si>
    <t>RN - Administration</t>
  </si>
  <si>
    <t>RN - Wound Care</t>
  </si>
  <si>
    <t>RN - Medical Surgical</t>
  </si>
  <si>
    <t>RN - First Assistant</t>
  </si>
  <si>
    <t>RN - Acute Care</t>
  </si>
  <si>
    <t>RN - Neurology</t>
  </si>
  <si>
    <t>RN - Pathology</t>
  </si>
  <si>
    <t>RN - Director of Nursing</t>
  </si>
  <si>
    <t>RN - Anesthesiology</t>
  </si>
  <si>
    <t>Override</t>
  </si>
  <si>
    <t>90%</t>
  </si>
  <si>
    <t>75%</t>
  </si>
  <si>
    <t>50%</t>
  </si>
  <si>
    <t>25%</t>
  </si>
  <si>
    <t>10%</t>
  </si>
  <si>
    <t>Source</t>
  </si>
  <si>
    <t>Specialty</t>
  </si>
  <si>
    <t>Profession</t>
  </si>
  <si>
    <t>Rate</t>
  </si>
  <si>
    <t>Cal Rate</t>
  </si>
  <si>
    <t>SPECIALTY</t>
  </si>
  <si>
    <t>IN</t>
  </si>
  <si>
    <t>Allied - Paramedic</t>
  </si>
  <si>
    <t>Allied - Counselor/Therapy</t>
  </si>
  <si>
    <t>CNA - Operating Room</t>
  </si>
  <si>
    <t>CNA - Case Manager</t>
  </si>
  <si>
    <t>CNA - Family Medicine/Primary Care</t>
  </si>
  <si>
    <t>CNA - Gastroenterology</t>
  </si>
  <si>
    <t>CNA - General</t>
  </si>
  <si>
    <t>CNA - Obstetrics &amp; Gynecology</t>
  </si>
  <si>
    <t>CNA - Dialysis</t>
  </si>
  <si>
    <t>CNA - ICU</t>
  </si>
  <si>
    <t>CNA - School</t>
  </si>
  <si>
    <t>CNA - Hyperbaric</t>
  </si>
  <si>
    <t>CNA - Triage</t>
  </si>
  <si>
    <t>CNA - Medical Surgical</t>
  </si>
  <si>
    <t>CNA - Rehab</t>
  </si>
  <si>
    <t>CNA - Telemetry</t>
  </si>
  <si>
    <t>CNA - Pediatrics</t>
  </si>
  <si>
    <t>CNA - Administration</t>
  </si>
  <si>
    <t>CNA - Mother Baby</t>
  </si>
  <si>
    <t>CNA - Emergency Room</t>
  </si>
  <si>
    <t>CNA - Oncology</t>
  </si>
  <si>
    <t>CNA - PICU</t>
  </si>
  <si>
    <t>CNA - Cardiac Cath Lab</t>
  </si>
  <si>
    <t>CNA - Hospice/Palliative Medicine</t>
  </si>
  <si>
    <t>CNA - Labor &amp; Delivery</t>
  </si>
  <si>
    <t>CNA - Home Health</t>
  </si>
  <si>
    <t>CNA - Long Term Care</t>
  </si>
  <si>
    <t>CNA - Nurse Manager</t>
  </si>
  <si>
    <t>CNA - PACU</t>
  </si>
  <si>
    <t>CNA - Nursery</t>
  </si>
  <si>
    <t>CNA - Anesthesiology</t>
  </si>
  <si>
    <t>CNA - Correctional</t>
  </si>
  <si>
    <t>Allied - Endoscopy Technician</t>
  </si>
  <si>
    <t>Allied - Sleep Technologist</t>
  </si>
  <si>
    <t>Allied - Interventional Radiology Technologist</t>
  </si>
  <si>
    <t>Allied - Nutritionist</t>
  </si>
  <si>
    <t>Allied - MRI Technologist</t>
  </si>
  <si>
    <t>Allied - Dialysis Technician</t>
  </si>
  <si>
    <t>Allied - Biomedical Technician</t>
  </si>
  <si>
    <t>Allied - Hemodialysis Technician</t>
  </si>
  <si>
    <t>Allied - Mammography Technologist</t>
  </si>
  <si>
    <t>Allied - Operating Room Technician</t>
  </si>
  <si>
    <t>Allied - Medical Radiation Physicist</t>
  </si>
  <si>
    <t>Allied - Patient Care Technician</t>
  </si>
  <si>
    <t>Allied - Telemetry Technician</t>
  </si>
  <si>
    <t>Allied - Medical Laboratory Scientist</t>
  </si>
  <si>
    <t>RN - Pre/Post-Op</t>
  </si>
  <si>
    <t>RN - Pre-Operative</t>
  </si>
  <si>
    <t>Allied - Laboratory Manager</t>
  </si>
  <si>
    <t>CNA - Psychiatry</t>
  </si>
  <si>
    <t>Allied - Pharmacy Aide</t>
  </si>
  <si>
    <t>Allied - Home Care Aide</t>
  </si>
  <si>
    <t>FOUND</t>
  </si>
  <si>
    <t>AHSA</t>
  </si>
  <si>
    <t>GA</t>
  </si>
  <si>
    <t>OH</t>
  </si>
  <si>
    <t>Day OT (1.5X) at</t>
  </si>
  <si>
    <t>Day OT (2X) at</t>
  </si>
  <si>
    <t>Week OT At</t>
  </si>
  <si>
    <t>Meal Penalty At</t>
  </si>
  <si>
    <t>Meal Break Amount</t>
  </si>
  <si>
    <t>Meal Break Duration</t>
  </si>
  <si>
    <t>7th day at</t>
  </si>
  <si>
    <t>Min Wage</t>
  </si>
  <si>
    <t>Valid until</t>
  </si>
  <si>
    <t>Alabama</t>
  </si>
  <si>
    <t>Alaska</t>
  </si>
  <si>
    <t>Arizona</t>
  </si>
  <si>
    <t>Arkansas</t>
  </si>
  <si>
    <t>California</t>
  </si>
  <si>
    <t>30 min</t>
  </si>
  <si>
    <t>1.5x</t>
  </si>
  <si>
    <t>Colorado</t>
  </si>
  <si>
    <t>Connecticut</t>
  </si>
  <si>
    <t>Delaware</t>
  </si>
  <si>
    <t>D.C.</t>
  </si>
  <si>
    <t>Florida</t>
  </si>
  <si>
    <t>Georgia</t>
  </si>
  <si>
    <t>Idaho</t>
  </si>
  <si>
    <t>Illinois</t>
  </si>
  <si>
    <t>20 min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</si>
  <si>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</si>
  <si>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</si>
  <si>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</si>
  <si>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</si>
  <si>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</si>
  <si>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</si>
  <si>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</si>
  <si>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</si>
  <si>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</si>
  <si>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</si>
  <si>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</si>
  <si>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</si>
  <si>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</si>
  <si>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</si>
  <si>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</si>
  <si>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</si>
  <si>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</si>
  <si>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</si>
  <si>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</si>
  <si>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</si>
  <si>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</si>
  <si>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</si>
  <si>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</si>
  <si>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</si>
  <si>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</si>
  <si>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</si>
  <si>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</si>
  <si>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</si>
  <si>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</si>
  <si>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</si>
  <si>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</si>
  <si>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</si>
  <si>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</si>
  <si>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</si>
  <si>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</si>
  <si>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</si>
  <si>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</si>
  <si>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</si>
  <si>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</si>
  <si>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</si>
  <si>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</si>
  <si>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</si>
  <si>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</si>
  <si>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</si>
  <si>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</si>
  <si>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</si>
  <si>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</si>
  <si>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ID</t>
  </si>
  <si>
    <t>IL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</si>
  <si>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</si>
  <si>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</si>
  <si>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</si>
  <si>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</si>
  <si>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</si>
  <si>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</si>
  <si>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</si>
  <si>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</si>
  <si>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</si>
  <si>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</si>
  <si>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</si>
  <si>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</si>
  <si>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</si>
  <si>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</si>
  <si>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</si>
  <si>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</si>
  <si>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</si>
  <si>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</si>
  <si>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</si>
  <si>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</si>
  <si>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</si>
  <si>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</si>
  <si>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</si>
  <si>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</si>
  <si>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</si>
  <si>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</si>
  <si>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</si>
  <si>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</si>
  <si>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</si>
  <si>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</si>
  <si>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</si>
  <si>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</si>
  <si>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</si>
  <si>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</si>
  <si>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</si>
  <si>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Blended Rate</t>
  </si>
  <si>
    <t>Taxable Rate</t>
  </si>
  <si>
    <t>Stipend</t>
  </si>
  <si>
    <t>Per Diem</t>
  </si>
  <si>
    <t>Health Insurance</t>
  </si>
  <si>
    <t>401K</t>
  </si>
  <si>
    <t>Travel Reimbursement</t>
  </si>
  <si>
    <t>W-4</t>
  </si>
  <si>
    <t>W-2</t>
  </si>
  <si>
    <t>IRS</t>
  </si>
  <si>
    <t>401K Matching</t>
  </si>
  <si>
    <t>FICA</t>
  </si>
  <si>
    <t>FUTA</t>
  </si>
  <si>
    <t>SUTA</t>
  </si>
  <si>
    <t>MEDICARE</t>
  </si>
  <si>
    <t>Workers Compenstation</t>
  </si>
  <si>
    <t>?</t>
  </si>
  <si>
    <t>Days</t>
  </si>
  <si>
    <t>PROFESSION</t>
  </si>
  <si>
    <t>ALLIED</t>
  </si>
  <si>
    <t>Allied</t>
  </si>
  <si>
    <t>RN</t>
  </si>
  <si>
    <t>CNA</t>
  </si>
  <si>
    <t>Specialty/1</t>
  </si>
  <si>
    <t>Acupuncturist</t>
  </si>
  <si>
    <t>Anesthesia Technician/Technologist</t>
  </si>
  <si>
    <t>Athletic Trainer</t>
  </si>
  <si>
    <t>Audiologist</t>
  </si>
  <si>
    <t>Cardiovascular Technician/Technologist</t>
  </si>
  <si>
    <t>Clinical Laboratory Assistant/Technician</t>
  </si>
  <si>
    <t>CT Technologist</t>
  </si>
  <si>
    <t>Cytotechnologist</t>
  </si>
  <si>
    <t>Dietetic Technician</t>
  </si>
  <si>
    <t>Dietitian</t>
  </si>
  <si>
    <t>Dosimetrist</t>
  </si>
  <si>
    <t>Emergency Medical Technician/Technologist</t>
  </si>
  <si>
    <t>General Patient Care</t>
  </si>
  <si>
    <t>Genetic Counselor</t>
  </si>
  <si>
    <t>Health Education Specialist</t>
  </si>
  <si>
    <t>Health Educator</t>
  </si>
  <si>
    <t>Health Physicist</t>
  </si>
  <si>
    <t>Histology Technician/Technologist</t>
  </si>
  <si>
    <t>Lactation Consultant</t>
  </si>
  <si>
    <t>Marriage &amp; Family Therapist</t>
  </si>
  <si>
    <t>Massage Therapist</t>
  </si>
  <si>
    <t>Medical Assistant</t>
  </si>
  <si>
    <t>Medical Interpreter</t>
  </si>
  <si>
    <t>Medical Physicist</t>
  </si>
  <si>
    <t>Medical Technician/Technologist</t>
  </si>
  <si>
    <t>Mental Health Counselor</t>
  </si>
  <si>
    <t>Mental Health Technician</t>
  </si>
  <si>
    <t>Music Therapist</t>
  </si>
  <si>
    <t>Neurodiagnostic Technologist</t>
  </si>
  <si>
    <t>Nuclear Medicine Technologist</t>
  </si>
  <si>
    <t>Occupational Therapist</t>
  </si>
  <si>
    <t>Occupational Therapy Assistant</t>
  </si>
  <si>
    <t>Ophthalmic Technician</t>
  </si>
  <si>
    <t>Optician</t>
  </si>
  <si>
    <t>Optometrist</t>
  </si>
  <si>
    <t>Pathologist Assistant</t>
  </si>
  <si>
    <t>Perfusionist</t>
  </si>
  <si>
    <t>Pharmacist</t>
  </si>
  <si>
    <t>Pharmacy Technician</t>
  </si>
  <si>
    <t>Phlebotomist</t>
  </si>
  <si>
    <t>Physical Therapist</t>
  </si>
  <si>
    <t>Physical Therapy Assistant</t>
  </si>
  <si>
    <t>Physiologist</t>
  </si>
  <si>
    <t>Polysomnographic Technologist</t>
  </si>
  <si>
    <t>Psychologist</t>
  </si>
  <si>
    <t>Radiation Therapist</t>
  </si>
  <si>
    <t>Radiologic Technologist</t>
  </si>
  <si>
    <t>Recreational Therapist</t>
  </si>
  <si>
    <t>Respiratory Therapist</t>
  </si>
  <si>
    <t>Social Worker</t>
  </si>
  <si>
    <t>Sonographer</t>
  </si>
  <si>
    <t>Speech-Language Pathology</t>
  </si>
  <si>
    <t>Sterile Processing Technician</t>
  </si>
  <si>
    <t>Surgical Assistant</t>
  </si>
  <si>
    <t>Surgical Technician</t>
  </si>
  <si>
    <t>Surgical Technician/Technologist</t>
  </si>
  <si>
    <t>Administration</t>
  </si>
  <si>
    <t>Anesthesiology</t>
  </si>
  <si>
    <t>Cardiac Cath Lab</t>
  </si>
  <si>
    <t>Case Manager</t>
  </si>
  <si>
    <t>Correctional</t>
  </si>
  <si>
    <t>Dialysis</t>
  </si>
  <si>
    <t>Emergency Room</t>
  </si>
  <si>
    <t>Family Medicine/Primary Care</t>
  </si>
  <si>
    <t>Gastroenterology</t>
  </si>
  <si>
    <t>General</t>
  </si>
  <si>
    <t>Home Health</t>
  </si>
  <si>
    <t>Hospice/Palliative Medicine</t>
  </si>
  <si>
    <t>Hyperbaric</t>
  </si>
  <si>
    <t>ICU</t>
  </si>
  <si>
    <t>Labor &amp; Delivery</t>
  </si>
  <si>
    <t>Long Term Care</t>
  </si>
  <si>
    <t>Medical Surgical</t>
  </si>
  <si>
    <t>Mother Baby</t>
  </si>
  <si>
    <t>Nurse Manager</t>
  </si>
  <si>
    <t>Nursery</t>
  </si>
  <si>
    <t>Obstetrics &amp; Gynecology</t>
  </si>
  <si>
    <t>Oncology</t>
  </si>
  <si>
    <t>Operating Room</t>
  </si>
  <si>
    <t>Pediatrics</t>
  </si>
  <si>
    <t>PICU</t>
  </si>
  <si>
    <t>Psychiatry</t>
  </si>
  <si>
    <t>Rehab</t>
  </si>
  <si>
    <t>School</t>
  </si>
  <si>
    <t>Telemetry</t>
  </si>
  <si>
    <t>Triage</t>
  </si>
  <si>
    <t>Academic</t>
  </si>
  <si>
    <t>Acute Care</t>
  </si>
  <si>
    <t>Addiction Medicine</t>
  </si>
  <si>
    <t>Allergy &amp; Immunology</t>
  </si>
  <si>
    <t>Bone Marrow Transplant</t>
  </si>
  <si>
    <t>Cardiac Care</t>
  </si>
  <si>
    <t>Clinical Information Specialist</t>
  </si>
  <si>
    <t>Clinical Research Coordinator</t>
  </si>
  <si>
    <t>Correctional Medicine</t>
  </si>
  <si>
    <t>Director of Nursing</t>
  </si>
  <si>
    <t>Electrophysiology Lab</t>
  </si>
  <si>
    <t>Emergency &amp; Trauma</t>
  </si>
  <si>
    <t>Family Practice/Primary Care</t>
  </si>
  <si>
    <t>First Assistant</t>
  </si>
  <si>
    <t>Flight</t>
  </si>
  <si>
    <t>Float Pool</t>
  </si>
  <si>
    <t>Forensic Nurse Examiner</t>
  </si>
  <si>
    <t>Geriatrics</t>
  </si>
  <si>
    <t>Hematology &amp; Oncology</t>
  </si>
  <si>
    <t>Infectious Disease</t>
  </si>
  <si>
    <t>Infusion</t>
  </si>
  <si>
    <t>Internal Medicine</t>
  </si>
  <si>
    <t>Interventional Radiology</t>
  </si>
  <si>
    <t>Medical Surgical/Telemetry</t>
  </si>
  <si>
    <t>Neonatal Intensive Care Unit</t>
  </si>
  <si>
    <t>Nephrology</t>
  </si>
  <si>
    <t>Neurology</t>
  </si>
  <si>
    <t>Occupational</t>
  </si>
  <si>
    <t>Ophthalmology</t>
  </si>
  <si>
    <t>Orthopedics</t>
  </si>
  <si>
    <t>Pain Management</t>
  </si>
  <si>
    <t>Pathology</t>
  </si>
  <si>
    <t>Patient Care Coordinator</t>
  </si>
  <si>
    <t>Pediatric Emergency Room</t>
  </si>
  <si>
    <t>Post-Anesthesia Care Unit</t>
  </si>
  <si>
    <t>Pre-Admission Testing</t>
  </si>
  <si>
    <t>Progressive Care Unit/Stepdown</t>
  </si>
  <si>
    <t>Public/Community Health</t>
  </si>
  <si>
    <t>Pulmonology</t>
  </si>
  <si>
    <t>Radiology</t>
  </si>
  <si>
    <t>Rheumatology</t>
  </si>
  <si>
    <t>Skilled Nursing</t>
  </si>
  <si>
    <t>Sports Medicine</t>
  </si>
  <si>
    <t>Staff Nurse</t>
  </si>
  <si>
    <t>Travel Nurse</t>
  </si>
  <si>
    <t>Urgent Care</t>
  </si>
  <si>
    <t>Utilization Review</t>
  </si>
  <si>
    <t>Wound Care</t>
  </si>
  <si>
    <t>Non-Clinical</t>
  </si>
  <si>
    <t>Pulmonary perfusionist</t>
  </si>
  <si>
    <t>Error?</t>
  </si>
  <si>
    <t>CAN</t>
  </si>
  <si>
    <t>LPN/LVN</t>
  </si>
  <si>
    <t>Pre/Post-Op</t>
  </si>
  <si>
    <t>Pre-Operative</t>
  </si>
  <si>
    <t>Biomedical Technician</t>
  </si>
  <si>
    <t>Counselor/Therapy</t>
  </si>
  <si>
    <t>Dialysis Technician</t>
  </si>
  <si>
    <t>Endoscopy Technician</t>
  </si>
  <si>
    <t>Hemodialysis Technician</t>
  </si>
  <si>
    <t>Home Care Aide</t>
  </si>
  <si>
    <t>Interventional Radiology Technologist</t>
  </si>
  <si>
    <t>Laboratory Manager</t>
  </si>
  <si>
    <t>Mammography Technologist</t>
  </si>
  <si>
    <t>Medical Laboratory Scientist</t>
  </si>
  <si>
    <t>Medical Radiation Physicist</t>
  </si>
  <si>
    <t>MRI Technologist</t>
  </si>
  <si>
    <t>Nutritionist</t>
  </si>
  <si>
    <t>Operating Room Technician</t>
  </si>
  <si>
    <t>Patient Care Technician</t>
  </si>
  <si>
    <t>Pharmacy Aide</t>
  </si>
  <si>
    <t>Sleep Technologist</t>
  </si>
  <si>
    <t>Telemetry Technician</t>
  </si>
  <si>
    <t>Language Pathologist Home Care</t>
  </si>
  <si>
    <t>Clinical Licensed Psychologist PhD</t>
  </si>
  <si>
    <t>Laboratory Technician</t>
  </si>
  <si>
    <t>Non-Clinical - General</t>
  </si>
  <si>
    <t>Start  Date</t>
  </si>
  <si>
    <t>Markup</t>
  </si>
  <si>
    <t>Margin</t>
  </si>
  <si>
    <t>(Bill-Pay)/Bill</t>
  </si>
  <si>
    <t>(Bill/Pay)-1</t>
  </si>
  <si>
    <t>Hrs</t>
  </si>
  <si>
    <t>Wks</t>
  </si>
  <si>
    <t>Billing</t>
  </si>
  <si>
    <t>Blended</t>
  </si>
  <si>
    <t>Hourly</t>
  </si>
  <si>
    <t>Factor</t>
  </si>
  <si>
    <t>Adjusted</t>
  </si>
  <si>
    <t>Bonus (x144)</t>
  </si>
  <si>
    <t>VMS</t>
  </si>
  <si>
    <t>Total Cost</t>
  </si>
  <si>
    <t>Bonsus</t>
  </si>
  <si>
    <t>INS</t>
  </si>
  <si>
    <t>DAY OT AT</t>
  </si>
  <si>
    <t>WK OT AT</t>
  </si>
  <si>
    <t>True Taxable Rate</t>
  </si>
  <si>
    <t>Breakdown</t>
  </si>
  <si>
    <t>Regular OT Rate</t>
  </si>
  <si>
    <t>Premium OT Rate</t>
  </si>
  <si>
    <t xml:space="preserve">Travel Reimb.
</t>
  </si>
  <si>
    <t>Profit Over Pay</t>
  </si>
  <si>
    <t>End Date</t>
  </si>
  <si>
    <t>Reg Hours</t>
  </si>
  <si>
    <t>OT Hours (Day)</t>
  </si>
  <si>
    <t>OT Hours (Week)</t>
  </si>
  <si>
    <t>Lansing</t>
  </si>
  <si>
    <t>COLUMN NAMES</t>
  </si>
  <si>
    <t>COMMENT</t>
  </si>
  <si>
    <t>Type</t>
  </si>
  <si>
    <t>Required</t>
  </si>
  <si>
    <t>The city the facility is located in</t>
  </si>
  <si>
    <t>The state the facility is located in</t>
  </si>
  <si>
    <t>The assignment start date</t>
  </si>
  <si>
    <t>The assignment duration, measured in weeks</t>
  </si>
  <si>
    <t>The assignment weekly work schedule, specified in number of days</t>
  </si>
  <si>
    <t>The assignment daily hours required</t>
  </si>
  <si>
    <t>The assignment bill rate when the candiate is classified as a traveler</t>
  </si>
  <si>
    <t>Optional</t>
  </si>
  <si>
    <t>Set to "Y", if candidate will be classified as a local traveler</t>
  </si>
  <si>
    <t>Set the overtime markup factor (ex. 1.2), if provided. Whe it isn't provided, calculator will assume 1.1</t>
  </si>
  <si>
    <t>Set the bill rate for local travelers, if provided. When it is provided, it is typically a percentage of the "Travel Bill Rate". If it isn't provided, calculator will assume 90% of "Travel Bill Rate"</t>
  </si>
  <si>
    <t>The candidate's professional</t>
  </si>
  <si>
    <t>The candidate's specialty</t>
  </si>
  <si>
    <t>Set the taxable rate ONLY when there is a circumastance to offer an alternative taxable rate to that calculated</t>
  </si>
  <si>
    <t>Set the blended rate ONLY when there is a circumstance to offer an alternative blended rate to that calculated</t>
  </si>
  <si>
    <t xml:space="preserve">Set the travel reimbursement ONLY when there are circumstances to offer an alternative travel reimbursement to that calculated. </t>
  </si>
  <si>
    <t>hmmm</t>
  </si>
  <si>
    <t>Function</t>
  </si>
  <si>
    <t>Report</t>
  </si>
  <si>
    <t>Err Blended Rate</t>
  </si>
  <si>
    <t>Prof</t>
  </si>
  <si>
    <t>City</t>
  </si>
  <si>
    <t>When the value is "Y", it indicates a missing required parameter.</t>
  </si>
  <si>
    <t>When the value is "Y", it indicates an incorrect required parameter value.</t>
  </si>
  <si>
    <t>Abbr</t>
  </si>
  <si>
    <t>State Min Wage</t>
  </si>
  <si>
    <t xml:space="preserve">The minium wage for the selected state. Valid may be blank is state doesn't have one. </t>
  </si>
  <si>
    <t>When the value is "Y", it indicates that the overriden blended rate is incorrect</t>
  </si>
  <si>
    <t>When the value is "Y", it indicates that the overriden OT Markup factor (acceptable range: 1-1.5).</t>
  </si>
  <si>
    <t>When the vaue is "Y", it indicates that the overriden local bill rate is incorrect</t>
  </si>
  <si>
    <t>When the value is "Y", it indicates that the override taxable rate is incorrect</t>
  </si>
  <si>
    <t>When the value is "Y", it indicates that the input params were validated to be correct.</t>
  </si>
  <si>
    <t>The calculated assignment end date</t>
  </si>
  <si>
    <t>Travel OT Bill Rate</t>
  </si>
  <si>
    <t>The calculated Travel Overtime Bill Rate</t>
  </si>
  <si>
    <t>Local OT Bill Rate</t>
  </si>
  <si>
    <t>The calculated Local Bill Rate</t>
  </si>
  <si>
    <t xml:space="preserve">The calculated Local Overtime Bill Rate </t>
  </si>
  <si>
    <t>The anticipated weekly working hours that will be worked</t>
  </si>
  <si>
    <t>The projected cumulative hours to be worked throughout the duration of the assignment.</t>
  </si>
  <si>
    <t>The threshold of regular hours worked in a week before overtime regulations come into effect.</t>
  </si>
  <si>
    <t>The threshold of hours that must be worked in a day before overtime regulations come into effect.</t>
  </si>
  <si>
    <t xml:space="preserve">The </t>
  </si>
  <si>
    <t>Max Lodging</t>
  </si>
  <si>
    <t>Max Stipend Per Week</t>
  </si>
  <si>
    <t>Max Stipend</t>
  </si>
  <si>
    <t>Max Meal</t>
  </si>
  <si>
    <t>Max Incidental</t>
  </si>
  <si>
    <t>Max Stipend Per Hour</t>
  </si>
  <si>
    <t>Ideal Taxable Rate</t>
  </si>
  <si>
    <t>Assign Taxable Rate</t>
  </si>
  <si>
    <t>Min Taxable Pay</t>
  </si>
  <si>
    <t>True Bill Rate</t>
  </si>
  <si>
    <t>True Local Bill Rate</t>
  </si>
  <si>
    <t>Duluth</t>
  </si>
  <si>
    <t>PEO</t>
  </si>
  <si>
    <t>CSU</t>
  </si>
  <si>
    <t>RS</t>
  </si>
  <si>
    <t>SF</t>
  </si>
  <si>
    <t>FEE</t>
  </si>
  <si>
    <t>Pay</t>
  </si>
  <si>
    <t>FICA/SS</t>
  </si>
  <si>
    <t>FICA/M</t>
  </si>
  <si>
    <t>W/C</t>
  </si>
  <si>
    <t>Health</t>
  </si>
  <si>
    <t>PTO</t>
  </si>
  <si>
    <t>Bill</t>
  </si>
  <si>
    <t>MalP</t>
  </si>
  <si>
    <t>MSP</t>
  </si>
  <si>
    <t>S/Lodging</t>
  </si>
  <si>
    <t>S/M&amp;I</t>
  </si>
  <si>
    <t>Lodging Stipend (Week)</t>
  </si>
  <si>
    <t>M&amp;I Stipend (Week)</t>
  </si>
  <si>
    <t>PP</t>
  </si>
  <si>
    <t>XX.XX</t>
  </si>
  <si>
    <t>Admin</t>
  </si>
  <si>
    <t>BC</t>
  </si>
  <si>
    <t>OT</t>
  </si>
  <si>
    <t>NSC</t>
  </si>
  <si>
    <t>TC</t>
  </si>
  <si>
    <t>BC%</t>
  </si>
  <si>
    <t>OBR%</t>
  </si>
  <si>
    <t>OS</t>
  </si>
  <si>
    <t>OC</t>
  </si>
  <si>
    <t>STATUTORY COST</t>
  </si>
  <si>
    <t>OTHER COST</t>
  </si>
  <si>
    <t>NON-STATUTORY</t>
  </si>
  <si>
    <t>x/Local</t>
  </si>
  <si>
    <t>TBR</t>
  </si>
  <si>
    <t>NP</t>
  </si>
  <si>
    <t>OTF</t>
  </si>
  <si>
    <t>OVERRIDES</t>
  </si>
  <si>
    <t>INPUTS</t>
  </si>
  <si>
    <t>Taxable</t>
  </si>
  <si>
    <t>Reimb.</t>
  </si>
  <si>
    <t>Orient.</t>
  </si>
  <si>
    <t>TBP</t>
  </si>
  <si>
    <t>TTP</t>
  </si>
  <si>
    <t>TB</t>
  </si>
  <si>
    <t>TE</t>
  </si>
  <si>
    <t>TS</t>
  </si>
  <si>
    <t>Com</t>
  </si>
  <si>
    <t>Err/RP</t>
  </si>
  <si>
    <t>Err/IP</t>
  </si>
  <si>
    <t>Err/LBR</t>
  </si>
  <si>
    <t>Err/OTF</t>
  </si>
  <si>
    <t>Err/TR</t>
  </si>
  <si>
    <t>HPW</t>
  </si>
  <si>
    <t>Units</t>
  </si>
  <si>
    <t>TBD</t>
  </si>
  <si>
    <t>Wage Base</t>
  </si>
  <si>
    <t>Min (%)</t>
  </si>
  <si>
    <t>Max (%)</t>
  </si>
  <si>
    <t>AMS (%)</t>
  </si>
  <si>
    <t>Exp</t>
  </si>
  <si>
    <t>New Employer</t>
  </si>
  <si>
    <t>To Yr Hours</t>
  </si>
  <si>
    <t>SUTA Base</t>
  </si>
  <si>
    <t>SUTA (%)</t>
  </si>
  <si>
    <t>ABBR</t>
  </si>
  <si>
    <t>$XX,XXX</t>
  </si>
  <si>
    <t>XX.XX%</t>
  </si>
  <si>
    <t>Direct</t>
  </si>
  <si>
    <t>SC%</t>
  </si>
  <si>
    <t>Bill
(Travel)</t>
  </si>
  <si>
    <t>Bill
(Local)</t>
  </si>
  <si>
    <t>NPM%</t>
  </si>
  <si>
    <t>GPM%</t>
  </si>
  <si>
    <t>Is 
Local</t>
  </si>
  <si>
    <t>Keene</t>
  </si>
  <si>
    <t>Mattoon</t>
  </si>
  <si>
    <t>Y</t>
  </si>
  <si>
    <t>By/Local</t>
  </si>
  <si>
    <t>By/Travel</t>
  </si>
  <si>
    <t>Pontiac</t>
  </si>
  <si>
    <t>Gross Pay 
(Week)</t>
  </si>
  <si>
    <t>Taxable Pay 
(Week)</t>
  </si>
  <si>
    <t>Stipend 
(Week)</t>
  </si>
  <si>
    <t>MSP2</t>
  </si>
  <si>
    <t>TH</t>
  </si>
  <si>
    <t>BILL</t>
  </si>
  <si>
    <t>BASE</t>
  </si>
  <si>
    <t>TRAVEL</t>
  </si>
  <si>
    <t>x/Travel</t>
  </si>
  <si>
    <t>MSP FACTORS</t>
  </si>
  <si>
    <t>BASE TABLE</t>
  </si>
  <si>
    <t>PER DIEM/LOCAL</t>
  </si>
  <si>
    <t>Min Wage (2024)</t>
  </si>
  <si>
    <t>San Diego</t>
  </si>
  <si>
    <t>Peoria</t>
  </si>
  <si>
    <t>Liberty</t>
  </si>
  <si>
    <t>Saint Joseph</t>
  </si>
  <si>
    <t>Coos 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</si>
</sst>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409]d\-mmm\-yy;@"/>
    <numFmt numFmtId="167" formatCode="&quot;$&quot;#,##0.0"/>
    <numFmt numFmtId="168" formatCode="&quot;$&quot;#,##0.000"/>
    <numFmt numFmtId="169" formatCode="0\ &quot;Days&quot;"/>
    <numFmt numFmtId="170" formatCode="0.0000"/>
    <numFmt numFmtId="171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31394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0"/>
      <color rgb="FF006100"/>
      <name val="Calibri"/>
      <family val="2"/>
      <scheme val="minor"/>
    </font>
    <font>
      <b/>
      <sz val="10"/>
      <color rgb="FF9C57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theme="7" tint="0.59999389629810485"/>
        <bgColor indexed="65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7F7F7F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/>
      <bottom style="thin">
        <color rgb="FFB2B2B2"/>
      </bottom>
      <diagonal/>
    </border>
  </borders>
  <cellStyleXfs count="15">
    <xf numFmtId="0" fontId="0" fillId="0" borderId="0"/>
    <xf numFmtId="4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1" fillId="4" borderId="2" applyNumberFormat="0" applyFont="0" applyAlignment="0" applyProtection="0"/>
    <xf numFmtId="0" fontId="1" fillId="5" borderId="0" applyNumberFormat="0" applyBorder="0" applyAlignment="0" applyProtection="0"/>
    <xf numFmtId="0" fontId="6" fillId="0" borderId="0" applyNumberFormat="0" applyFill="0" applyBorder="0" applyAlignment="0" applyProtection="0"/>
    <xf numFmtId="0" fontId="1" fillId="0" borderId="0"/>
    <xf numFmtId="0" fontId="1" fillId="6" borderId="0" applyNumberFormat="0" applyBorder="0" applyAlignment="0" applyProtection="0"/>
    <xf numFmtId="9" fontId="1" fillId="0" borderId="0" applyFont="0" applyFill="0" applyBorder="0" applyAlignment="0" applyProtection="0"/>
    <xf numFmtId="0" fontId="16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2" fillId="18" borderId="0" applyNumberFormat="0" applyBorder="0" applyAlignment="0" applyProtection="0"/>
    <xf numFmtId="0" fontId="1" fillId="19" borderId="0" applyNumberFormat="0" applyBorder="0" applyAlignment="0" applyProtection="0"/>
  </cellStyleXfs>
  <cellXfs count="170">
    <xf numFmtId="0" fontId="0" fillId="0" borderId="0" xfId="0"/>
    <xf numFmtId="0" fontId="4" fillId="0" borderId="0" xfId="0" applyFont="1"/>
    <xf numFmtId="165" fontId="4" fillId="0" borderId="0" xfId="1" applyNumberFormat="1" applyFont="1"/>
    <xf numFmtId="0" fontId="7" fillId="0" borderId="0" xfId="6" applyFont="1"/>
    <xf numFmtId="165" fontId="4" fillId="5" borderId="0" xfId="5" applyNumberFormat="1" applyFont="1" applyAlignment="1">
      <alignment horizontal="center"/>
    </xf>
    <xf numFmtId="165" fontId="4" fillId="5" borderId="0" xfId="5" quotePrefix="1" applyNumberFormat="1" applyFont="1" applyAlignment="1">
      <alignment horizontal="center"/>
    </xf>
    <xf numFmtId="0" fontId="4" fillId="5" borderId="0" xfId="5" applyFont="1"/>
    <xf numFmtId="164" fontId="4" fillId="0" borderId="0" xfId="1" applyNumberFormat="1" applyFont="1"/>
    <xf numFmtId="164" fontId="5" fillId="3" borderId="1" xfId="3" applyNumberFormat="1" applyFont="1"/>
    <xf numFmtId="165" fontId="4" fillId="0" borderId="0" xfId="1" applyNumberFormat="1" applyFont="1" applyAlignment="1">
      <alignment horizontal="center"/>
    </xf>
    <xf numFmtId="165" fontId="4" fillId="0" borderId="3" xfId="1" applyNumberFormat="1" applyFont="1" applyBorder="1"/>
    <xf numFmtId="165" fontId="4" fillId="0" borderId="0" xfId="1" applyNumberFormat="1" applyFont="1" applyBorder="1"/>
    <xf numFmtId="0" fontId="7" fillId="0" borderId="0" xfId="6" applyFont="1" applyBorder="1"/>
    <xf numFmtId="165" fontId="4" fillId="0" borderId="0" xfId="1" applyNumberFormat="1" applyFont="1" applyBorder="1" applyAlignment="1">
      <alignment horizontal="center"/>
    </xf>
    <xf numFmtId="164" fontId="5" fillId="3" borderId="5" xfId="3" applyNumberFormat="1" applyFont="1" applyBorder="1"/>
    <xf numFmtId="0" fontId="8" fillId="2" borderId="0" xfId="2" applyFont="1"/>
    <xf numFmtId="164" fontId="8" fillId="2" borderId="0" xfId="2" applyNumberFormat="1" applyFont="1"/>
    <xf numFmtId="14" fontId="8" fillId="2" borderId="0" xfId="2" applyNumberFormat="1" applyFont="1"/>
    <xf numFmtId="14" fontId="4" fillId="0" borderId="0" xfId="0" applyNumberFormat="1" applyFont="1"/>
    <xf numFmtId="49" fontId="0" fillId="0" borderId="0" xfId="0" applyNumberFormat="1"/>
    <xf numFmtId="164" fontId="4" fillId="4" borderId="0" xfId="4" applyNumberFormat="1" applyFont="1" applyBorder="1"/>
    <xf numFmtId="164" fontId="4" fillId="0" borderId="2" xfId="1" applyNumberFormat="1" applyFont="1" applyBorder="1"/>
    <xf numFmtId="164" fontId="4" fillId="0" borderId="4" xfId="1" applyNumberFormat="1" applyFont="1" applyBorder="1"/>
    <xf numFmtId="1" fontId="4" fillId="5" borderId="0" xfId="5" applyNumberFormat="1" applyFont="1" applyAlignment="1">
      <alignment horizontal="center"/>
    </xf>
    <xf numFmtId="1" fontId="4" fillId="0" borderId="0" xfId="1" applyNumberFormat="1" applyFont="1"/>
    <xf numFmtId="1" fontId="4" fillId="0" borderId="0" xfId="0" applyNumberFormat="1" applyFont="1"/>
    <xf numFmtId="164" fontId="4" fillId="0" borderId="0" xfId="1" applyNumberFormat="1" applyFont="1" applyBorder="1"/>
    <xf numFmtId="0" fontId="6" fillId="0" borderId="0" xfId="6"/>
    <xf numFmtId="164" fontId="4" fillId="4" borderId="2" xfId="4" applyNumberFormat="1" applyFont="1"/>
    <xf numFmtId="1" fontId="4" fillId="0" borderId="0" xfId="1" applyNumberFormat="1" applyFont="1" applyBorder="1"/>
    <xf numFmtId="164" fontId="4" fillId="4" borderId="4" xfId="4" applyNumberFormat="1" applyFont="1" applyBorder="1"/>
    <xf numFmtId="0" fontId="6" fillId="0" borderId="0" xfId="6" applyBorder="1"/>
    <xf numFmtId="165" fontId="4" fillId="0" borderId="0" xfId="1" applyNumberFormat="1" applyFont="1" applyAlignment="1"/>
    <xf numFmtId="165" fontId="4" fillId="5" borderId="0" xfId="5" quotePrefix="1" applyNumberFormat="1" applyFont="1" applyAlignment="1"/>
    <xf numFmtId="165" fontId="4" fillId="0" borderId="0" xfId="1" applyNumberFormat="1" applyFont="1" applyBorder="1" applyAlignme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166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 applyAlignment="1">
      <alignment horizontal="center" vertical="center"/>
    </xf>
    <xf numFmtId="164" fontId="4" fillId="0" borderId="0" xfId="1" applyNumberFormat="1" applyFont="1" applyAlignment="1"/>
    <xf numFmtId="14" fontId="4" fillId="0" borderId="0" xfId="0" applyNumberFormat="1" applyFont="1" applyAlignment="1">
      <alignment wrapText="1"/>
    </xf>
    <xf numFmtId="10" fontId="4" fillId="0" borderId="0" xfId="9" applyNumberFormat="1" applyFont="1" applyAlignment="1">
      <alignment wrapText="1"/>
    </xf>
    <xf numFmtId="164" fontId="4" fillId="0" borderId="0" xfId="9" applyNumberFormat="1" applyFont="1" applyAlignment="1">
      <alignment wrapText="1"/>
    </xf>
    <xf numFmtId="1" fontId="4" fillId="0" borderId="0" xfId="0" applyNumberFormat="1" applyFont="1" applyAlignment="1">
      <alignment wrapText="1"/>
    </xf>
    <xf numFmtId="164" fontId="4" fillId="0" borderId="0" xfId="1" applyNumberFormat="1" applyFont="1" applyAlignment="1">
      <alignment wrapText="1"/>
    </xf>
    <xf numFmtId="0" fontId="4" fillId="0" borderId="0" xfId="0" quotePrefix="1" applyFont="1"/>
    <xf numFmtId="164" fontId="9" fillId="0" borderId="0" xfId="0" applyNumberFormat="1" applyFont="1" applyAlignment="1" applyProtection="1">
      <alignment horizontal="center" vertical="center"/>
      <protection locked="0"/>
    </xf>
    <xf numFmtId="164" fontId="9" fillId="0" borderId="0" xfId="9" applyNumberFormat="1" applyFont="1" applyBorder="1" applyAlignment="1" applyProtection="1">
      <protection locked="0"/>
    </xf>
    <xf numFmtId="164" fontId="9" fillId="0" borderId="0" xfId="0" applyNumberFormat="1" applyFont="1" applyProtection="1">
      <protection locked="0"/>
    </xf>
    <xf numFmtId="165" fontId="9" fillId="0" borderId="0" xfId="9" applyNumberFormat="1" applyFont="1" applyBorder="1" applyAlignment="1" applyProtection="1">
      <protection locked="0"/>
    </xf>
    <xf numFmtId="0" fontId="9" fillId="4" borderId="0" xfId="4" applyFont="1" applyBorder="1" applyAlignment="1">
      <alignment horizontal="center" vertical="center" wrapText="1"/>
    </xf>
    <xf numFmtId="0" fontId="9" fillId="7" borderId="0" xfId="4" applyFont="1" applyFill="1" applyBorder="1" applyAlignment="1">
      <alignment horizontal="center" vertical="center" wrapText="1"/>
    </xf>
    <xf numFmtId="10" fontId="9" fillId="8" borderId="2" xfId="4" applyNumberFormat="1" applyFont="1" applyFill="1" applyAlignment="1">
      <alignment horizontal="center" vertical="center" wrapText="1"/>
    </xf>
    <xf numFmtId="164" fontId="9" fillId="8" borderId="2" xfId="4" applyNumberFormat="1" applyFont="1" applyFill="1" applyAlignment="1">
      <alignment horizontal="center" vertical="center" wrapText="1"/>
    </xf>
    <xf numFmtId="10" fontId="9" fillId="9" borderId="2" xfId="4" applyNumberFormat="1" applyFont="1" applyFill="1" applyAlignment="1">
      <alignment horizontal="center" vertical="center" wrapText="1"/>
    </xf>
    <xf numFmtId="0" fontId="9" fillId="9" borderId="2" xfId="4" applyFont="1" applyFill="1" applyAlignment="1">
      <alignment horizontal="center" vertical="center" wrapText="1"/>
    </xf>
    <xf numFmtId="164" fontId="9" fillId="10" borderId="2" xfId="4" applyNumberFormat="1" applyFont="1" applyFill="1" applyAlignment="1">
      <alignment horizontal="center" vertical="center" wrapText="1"/>
    </xf>
    <xf numFmtId="0" fontId="4" fillId="6" borderId="7" xfId="8" applyFont="1" applyBorder="1" applyAlignment="1">
      <alignment horizontal="center" vertical="center" wrapText="1"/>
    </xf>
    <xf numFmtId="14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10" fontId="0" fillId="0" borderId="0" xfId="9" applyNumberFormat="1" applyFont="1"/>
    <xf numFmtId="164" fontId="12" fillId="0" borderId="0" xfId="0" applyNumberFormat="1" applyFont="1"/>
    <xf numFmtId="164" fontId="14" fillId="0" borderId="0" xfId="0" applyNumberFormat="1" applyFont="1"/>
    <xf numFmtId="164" fontId="13" fillId="0" borderId="0" xfId="9" applyNumberFormat="1" applyFont="1"/>
    <xf numFmtId="164" fontId="0" fillId="0" borderId="0" xfId="9" applyNumberFormat="1" applyFont="1"/>
    <xf numFmtId="164" fontId="9" fillId="0" borderId="6" xfId="0" applyNumberFormat="1" applyFont="1" applyBorder="1" applyAlignment="1">
      <alignment wrapText="1"/>
    </xf>
    <xf numFmtId="164" fontId="11" fillId="0" borderId="6" xfId="4" applyNumberFormat="1" applyFont="1" applyFill="1" applyBorder="1" applyAlignment="1" applyProtection="1">
      <alignment wrapText="1"/>
    </xf>
    <xf numFmtId="164" fontId="9" fillId="0" borderId="6" xfId="4" applyNumberFormat="1" applyFont="1" applyFill="1" applyBorder="1" applyAlignment="1" applyProtection="1">
      <alignment wrapText="1"/>
    </xf>
    <xf numFmtId="164" fontId="9" fillId="0" borderId="6" xfId="1" applyNumberFormat="1" applyFont="1" applyBorder="1" applyAlignment="1" applyProtection="1">
      <alignment wrapText="1"/>
    </xf>
    <xf numFmtId="2" fontId="4" fillId="0" borderId="0" xfId="0" applyNumberFormat="1" applyFont="1"/>
    <xf numFmtId="9" fontId="4" fillId="0" borderId="0" xfId="9" applyFont="1" applyAlignment="1">
      <alignment wrapText="1"/>
    </xf>
    <xf numFmtId="164" fontId="9" fillId="0" borderId="0" xfId="9" applyNumberFormat="1" applyFont="1" applyBorder="1" applyAlignment="1" applyProtection="1">
      <alignment horizontal="center" vertical="center"/>
      <protection locked="0"/>
    </xf>
    <xf numFmtId="165" fontId="9" fillId="0" borderId="6" xfId="0" applyNumberFormat="1" applyFont="1" applyBorder="1" applyAlignment="1">
      <alignment wrapText="1"/>
    </xf>
    <xf numFmtId="10" fontId="9" fillId="0" borderId="6" xfId="0" applyNumberFormat="1" applyFont="1" applyBorder="1" applyAlignment="1">
      <alignment wrapText="1"/>
    </xf>
    <xf numFmtId="164" fontId="4" fillId="0" borderId="6" xfId="0" applyNumberFormat="1" applyFont="1" applyBorder="1"/>
    <xf numFmtId="0" fontId="4" fillId="0" borderId="6" xfId="0" applyFont="1" applyBorder="1" applyAlignment="1">
      <alignment horizontal="center" vertical="center" wrapText="1"/>
    </xf>
    <xf numFmtId="166" fontId="4" fillId="0" borderId="6" xfId="0" applyNumberFormat="1" applyFont="1" applyBorder="1" applyAlignment="1">
      <alignment wrapText="1"/>
    </xf>
    <xf numFmtId="164" fontId="4" fillId="0" borderId="6" xfId="0" applyNumberFormat="1" applyFont="1" applyBorder="1" applyAlignment="1">
      <alignment wrapText="1"/>
    </xf>
    <xf numFmtId="1" fontId="4" fillId="0" borderId="6" xfId="0" applyNumberFormat="1" applyFont="1" applyBorder="1" applyAlignment="1">
      <alignment wrapText="1"/>
    </xf>
    <xf numFmtId="164" fontId="4" fillId="0" borderId="6" xfId="1" applyNumberFormat="1" applyFont="1" applyBorder="1" applyAlignment="1" applyProtection="1">
      <alignment wrapText="1"/>
    </xf>
    <xf numFmtId="164" fontId="9" fillId="0" borderId="6" xfId="0" quotePrefix="1" applyNumberFormat="1" applyFont="1" applyBorder="1" applyAlignment="1">
      <alignment wrapText="1"/>
    </xf>
    <xf numFmtId="10" fontId="4" fillId="0" borderId="6" xfId="9" applyNumberFormat="1" applyFont="1" applyBorder="1" applyAlignment="1" applyProtection="1">
      <alignment wrapText="1"/>
    </xf>
    <xf numFmtId="164" fontId="10" fillId="0" borderId="6" xfId="0" applyNumberFormat="1" applyFont="1" applyBorder="1" applyAlignment="1">
      <alignment wrapText="1"/>
    </xf>
    <xf numFmtId="165" fontId="4" fillId="0" borderId="6" xfId="0" applyNumberFormat="1" applyFont="1" applyBorder="1" applyAlignment="1">
      <alignment wrapText="1"/>
    </xf>
    <xf numFmtId="10" fontId="4" fillId="0" borderId="0" xfId="9" applyNumberFormat="1" applyFont="1" applyAlignment="1" applyProtection="1"/>
    <xf numFmtId="165" fontId="9" fillId="0" borderId="0" xfId="9" applyNumberFormat="1" applyFont="1" applyBorder="1" applyAlignment="1" applyProtection="1">
      <alignment horizontal="center" vertical="center"/>
      <protection locked="0"/>
    </xf>
    <xf numFmtId="166" fontId="9" fillId="0" borderId="0" xfId="9" applyNumberFormat="1" applyFont="1" applyBorder="1" applyAlignment="1" applyProtection="1">
      <alignment horizontal="center" vertical="center"/>
      <protection locked="0"/>
    </xf>
    <xf numFmtId="1" fontId="9" fillId="0" borderId="0" xfId="9" applyNumberFormat="1" applyFont="1" applyBorder="1" applyAlignment="1" applyProtection="1">
      <alignment horizontal="center" vertical="center"/>
      <protection locked="0"/>
    </xf>
    <xf numFmtId="2" fontId="9" fillId="0" borderId="0" xfId="9" applyNumberFormat="1" applyFont="1" applyBorder="1" applyAlignment="1" applyProtection="1">
      <alignment horizontal="center" vertical="center"/>
      <protection locked="0"/>
    </xf>
    <xf numFmtId="9" fontId="4" fillId="0" borderId="6" xfId="9" applyFont="1" applyBorder="1" applyAlignment="1" applyProtection="1">
      <alignment wrapText="1"/>
    </xf>
    <xf numFmtId="164" fontId="4" fillId="0" borderId="0" xfId="1" applyNumberFormat="1" applyFont="1" applyAlignment="1" applyProtection="1"/>
    <xf numFmtId="2" fontId="0" fillId="0" borderId="0" xfId="0" applyNumberFormat="1"/>
    <xf numFmtId="164" fontId="15" fillId="0" borderId="0" xfId="1" applyNumberFormat="1" applyFont="1"/>
    <xf numFmtId="0" fontId="15" fillId="11" borderId="0" xfId="0" applyFont="1" applyFill="1"/>
    <xf numFmtId="44" fontId="0" fillId="0" borderId="0" xfId="1" applyFont="1"/>
    <xf numFmtId="167" fontId="0" fillId="0" borderId="0" xfId="0" applyNumberFormat="1"/>
    <xf numFmtId="168" fontId="0" fillId="0" borderId="0" xfId="0" applyNumberFormat="1"/>
    <xf numFmtId="164" fontId="4" fillId="11" borderId="6" xfId="1" applyNumberFormat="1" applyFont="1" applyFill="1" applyBorder="1" applyAlignment="1" applyProtection="1">
      <alignment wrapText="1"/>
    </xf>
    <xf numFmtId="10" fontId="4" fillId="11" borderId="6" xfId="9" applyNumberFormat="1" applyFont="1" applyFill="1" applyBorder="1" applyAlignment="1" applyProtection="1">
      <alignment wrapText="1"/>
    </xf>
    <xf numFmtId="165" fontId="9" fillId="0" borderId="0" xfId="9" quotePrefix="1" applyNumberFormat="1" applyFont="1" applyBorder="1" applyAlignment="1" applyProtection="1">
      <protection locked="0"/>
    </xf>
    <xf numFmtId="0" fontId="4" fillId="11" borderId="0" xfId="0" applyFont="1" applyFill="1"/>
    <xf numFmtId="0" fontId="4" fillId="9" borderId="0" xfId="0" applyFont="1" applyFill="1"/>
    <xf numFmtId="165" fontId="4" fillId="12" borderId="0" xfId="1" applyNumberFormat="1" applyFont="1" applyFill="1"/>
    <xf numFmtId="164" fontId="4" fillId="12" borderId="2" xfId="1" applyNumberFormat="1" applyFont="1" applyFill="1" applyBorder="1"/>
    <xf numFmtId="164" fontId="4" fillId="0" borderId="6" xfId="0" applyNumberFormat="1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17" fillId="13" borderId="7" xfId="10" applyFont="1" applyBorder="1" applyAlignment="1">
      <alignment horizontal="center" vertical="center" wrapText="1"/>
    </xf>
    <xf numFmtId="0" fontId="2" fillId="2" borderId="0" xfId="2"/>
    <xf numFmtId="10" fontId="4" fillId="12" borderId="2" xfId="4" applyNumberFormat="1" applyFont="1" applyFill="1" applyAlignment="1">
      <alignment horizontal="center" vertical="center" wrapText="1"/>
    </xf>
    <xf numFmtId="10" fontId="9" fillId="12" borderId="2" xfId="4" applyNumberFormat="1" applyFont="1" applyFill="1" applyAlignment="1">
      <alignment horizontal="center" vertical="center" wrapText="1"/>
    </xf>
    <xf numFmtId="0" fontId="9" fillId="12" borderId="2" xfId="4" applyFont="1" applyFill="1" applyAlignment="1">
      <alignment horizontal="center" vertical="center" wrapText="1"/>
    </xf>
    <xf numFmtId="164" fontId="9" fillId="12" borderId="2" xfId="4" applyNumberFormat="1" applyFont="1" applyFill="1" applyAlignment="1">
      <alignment horizontal="center" vertical="center" wrapText="1"/>
    </xf>
    <xf numFmtId="9" fontId="4" fillId="0" borderId="0" xfId="9" applyFont="1"/>
    <xf numFmtId="165" fontId="9" fillId="0" borderId="0" xfId="9" applyNumberFormat="1" applyFont="1" applyBorder="1" applyAlignment="1" applyProtection="1">
      <alignment horizontal="left" vertical="center"/>
      <protection locked="0"/>
    </xf>
    <xf numFmtId="0" fontId="4" fillId="0" borderId="0" xfId="0" applyFont="1" applyAlignment="1">
      <alignment horizontal="left"/>
    </xf>
    <xf numFmtId="169" fontId="4" fillId="5" borderId="0" xfId="5" applyNumberFormat="1" applyFont="1" applyBorder="1" applyAlignment="1">
      <alignment horizontal="center" vertical="top"/>
    </xf>
    <xf numFmtId="0" fontId="4" fillId="0" borderId="0" xfId="0" applyFont="1" applyAlignment="1">
      <alignment horizontal="center" vertical="top"/>
    </xf>
    <xf numFmtId="10" fontId="4" fillId="0" borderId="0" xfId="0" applyNumberFormat="1" applyFont="1"/>
    <xf numFmtId="10" fontId="4" fillId="0" borderId="9" xfId="9" applyNumberFormat="1" applyFont="1" applyBorder="1" applyAlignment="1">
      <alignment wrapText="1"/>
    </xf>
    <xf numFmtId="10" fontId="4" fillId="0" borderId="9" xfId="0" applyNumberFormat="1" applyFont="1" applyBorder="1" applyAlignment="1">
      <alignment wrapText="1"/>
    </xf>
    <xf numFmtId="10" fontId="4" fillId="0" borderId="0" xfId="0" applyNumberFormat="1" applyFont="1" applyAlignment="1">
      <alignment wrapText="1"/>
    </xf>
    <xf numFmtId="164" fontId="4" fillId="0" borderId="0" xfId="0" applyNumberFormat="1" applyFont="1"/>
    <xf numFmtId="0" fontId="8" fillId="2" borderId="0" xfId="2" applyFont="1" applyAlignment="1">
      <alignment wrapText="1"/>
    </xf>
    <xf numFmtId="0" fontId="4" fillId="15" borderId="2" xfId="11" applyFont="1" applyBorder="1" applyAlignment="1">
      <alignment horizontal="center" vertical="center" wrapText="1"/>
    </xf>
    <xf numFmtId="9" fontId="4" fillId="15" borderId="2" xfId="11" applyNumberFormat="1" applyFont="1" applyBorder="1" applyAlignment="1">
      <alignment horizontal="center" vertical="center" wrapText="1"/>
    </xf>
    <xf numFmtId="10" fontId="4" fillId="15" borderId="2" xfId="11" applyNumberFormat="1" applyFont="1" applyBorder="1" applyAlignment="1">
      <alignment horizontal="center" vertical="center" wrapText="1"/>
    </xf>
    <xf numFmtId="164" fontId="4" fillId="15" borderId="2" xfId="11" applyNumberFormat="1" applyFont="1" applyBorder="1" applyAlignment="1">
      <alignment horizontal="center" vertical="center" wrapText="1"/>
    </xf>
    <xf numFmtId="165" fontId="8" fillId="0" borderId="0" xfId="2" applyNumberFormat="1" applyFont="1" applyFill="1" applyAlignment="1">
      <alignment horizontal="left" wrapText="1"/>
    </xf>
    <xf numFmtId="0" fontId="8" fillId="0" borderId="0" xfId="2" applyFont="1" applyFill="1" applyAlignment="1">
      <alignment wrapText="1"/>
    </xf>
    <xf numFmtId="0" fontId="8" fillId="0" borderId="0" xfId="2" applyFont="1" applyFill="1" applyAlignment="1">
      <alignment horizontal="center" wrapText="1"/>
    </xf>
    <xf numFmtId="165" fontId="8" fillId="0" borderId="0" xfId="2" applyNumberFormat="1" applyFont="1" applyFill="1" applyAlignment="1">
      <alignment wrapText="1"/>
    </xf>
    <xf numFmtId="165" fontId="4" fillId="5" borderId="0" xfId="5" applyNumberFormat="1" applyFont="1" applyBorder="1" applyAlignment="1">
      <alignment horizontal="center" vertical="top" wrapText="1"/>
    </xf>
    <xf numFmtId="6" fontId="4" fillId="0" borderId="0" xfId="9" applyNumberFormat="1" applyFont="1" applyAlignment="1">
      <alignment wrapText="1"/>
    </xf>
    <xf numFmtId="1" fontId="4" fillId="0" borderId="0" xfId="9" applyNumberFormat="1" applyFont="1"/>
    <xf numFmtId="164" fontId="4" fillId="0" borderId="6" xfId="0" applyNumberFormat="1" applyFont="1" applyBorder="1" applyAlignment="1" applyProtection="1">
      <alignment wrapText="1"/>
      <protection locked="0"/>
    </xf>
    <xf numFmtId="2" fontId="4" fillId="0" borderId="0" xfId="0" applyNumberFormat="1" applyFont="1" applyAlignment="1">
      <alignment wrapText="1"/>
    </xf>
    <xf numFmtId="2" fontId="9" fillId="12" borderId="2" xfId="4" applyNumberFormat="1" applyFont="1" applyFill="1" applyAlignment="1">
      <alignment horizontal="center" vertical="center" wrapText="1"/>
    </xf>
    <xf numFmtId="2" fontId="4" fillId="0" borderId="6" xfId="1" applyNumberFormat="1" applyFont="1" applyBorder="1" applyAlignment="1" applyProtection="1">
      <alignment wrapText="1"/>
    </xf>
    <xf numFmtId="170" fontId="4" fillId="0" borderId="6" xfId="1" applyNumberFormat="1" applyFont="1" applyBorder="1" applyAlignment="1" applyProtection="1">
      <alignment wrapText="1"/>
    </xf>
    <xf numFmtId="164" fontId="4" fillId="16" borderId="2" xfId="12" applyNumberFormat="1" applyFont="1" applyBorder="1" applyAlignment="1">
      <alignment horizontal="center" vertical="center" wrapText="1"/>
    </xf>
    <xf numFmtId="0" fontId="20" fillId="0" borderId="0" xfId="0" applyFont="1" applyAlignment="1" applyProtection="1">
      <alignment horizontal="left"/>
      <protection locked="0"/>
    </xf>
    <xf numFmtId="164" fontId="4" fillId="11" borderId="0" xfId="0" applyNumberFormat="1" applyFont="1" applyFill="1"/>
    <xf numFmtId="2" fontId="4" fillId="0" borderId="6" xfId="0" applyNumberFormat="1" applyFont="1" applyBorder="1" applyAlignment="1">
      <alignment wrapText="1"/>
    </xf>
    <xf numFmtId="10" fontId="11" fillId="0" borderId="6" xfId="9" applyNumberFormat="1" applyFont="1" applyFill="1" applyBorder="1" applyAlignment="1" applyProtection="1">
      <alignment wrapText="1"/>
    </xf>
    <xf numFmtId="165" fontId="11" fillId="0" borderId="6" xfId="9" applyNumberFormat="1" applyFont="1" applyFill="1" applyBorder="1" applyAlignment="1" applyProtection="1">
      <alignment wrapText="1"/>
    </xf>
    <xf numFmtId="0" fontId="8" fillId="14" borderId="0" xfId="2" applyFont="1" applyFill="1" applyAlignment="1">
      <alignment horizontal="center" wrapText="1"/>
    </xf>
    <xf numFmtId="10" fontId="9" fillId="0" borderId="6" xfId="9" applyNumberFormat="1" applyFont="1" applyBorder="1" applyAlignment="1">
      <alignment wrapText="1"/>
    </xf>
    <xf numFmtId="10" fontId="4" fillId="0" borderId="0" xfId="9" applyNumberFormat="1" applyFont="1"/>
    <xf numFmtId="165" fontId="21" fillId="0" borderId="6" xfId="0" applyNumberFormat="1" applyFont="1" applyBorder="1" applyAlignment="1">
      <alignment wrapText="1"/>
    </xf>
    <xf numFmtId="171" fontId="4" fillId="0" borderId="6" xfId="9" applyNumberFormat="1" applyFont="1" applyBorder="1" applyAlignment="1" applyProtection="1">
      <alignment wrapText="1"/>
    </xf>
    <xf numFmtId="165" fontId="4" fillId="0" borderId="0" xfId="0" applyNumberFormat="1" applyFont="1" applyAlignment="1">
      <alignment wrapText="1"/>
    </xf>
    <xf numFmtId="164" fontId="9" fillId="11" borderId="0" xfId="9" applyNumberFormat="1" applyFont="1" applyFill="1" applyBorder="1" applyAlignment="1" applyProtection="1">
      <alignment horizontal="center" vertical="center"/>
      <protection locked="0"/>
    </xf>
    <xf numFmtId="9" fontId="4" fillId="5" borderId="8" xfId="5" applyNumberFormat="1" applyFont="1" applyBorder="1" applyAlignment="1">
      <alignment horizontal="center" vertical="center" wrapText="1"/>
    </xf>
    <xf numFmtId="10" fontId="4" fillId="5" borderId="8" xfId="5" applyNumberFormat="1" applyFont="1" applyBorder="1" applyAlignment="1">
      <alignment horizontal="center" vertical="center" wrapText="1"/>
    </xf>
    <xf numFmtId="10" fontId="4" fillId="5" borderId="0" xfId="5" applyNumberFormat="1" applyFont="1" applyAlignment="1">
      <alignment horizontal="center" vertical="center" wrapText="1"/>
    </xf>
    <xf numFmtId="0" fontId="11" fillId="4" borderId="2" xfId="4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11" borderId="8" xfId="5" applyFont="1" applyFill="1" applyBorder="1" applyAlignment="1">
      <alignment horizontal="center" vertical="center" wrapText="1"/>
    </xf>
    <xf numFmtId="165" fontId="4" fillId="11" borderId="0" xfId="0" applyNumberFormat="1" applyFont="1" applyFill="1"/>
    <xf numFmtId="0" fontId="8" fillId="14" borderId="0" xfId="2" applyFont="1" applyFill="1" applyAlignment="1">
      <alignment horizontal="center" wrapText="1"/>
    </xf>
    <xf numFmtId="0" fontId="13" fillId="6" borderId="0" xfId="8" applyFont="1" applyAlignment="1">
      <alignment horizontal="center"/>
    </xf>
    <xf numFmtId="0" fontId="10" fillId="14" borderId="0" xfId="0" applyFont="1" applyFill="1" applyAlignment="1">
      <alignment horizontal="center"/>
    </xf>
    <xf numFmtId="0" fontId="4" fillId="6" borderId="0" xfId="8" applyFont="1" applyAlignment="1">
      <alignment horizontal="center" wrapText="1"/>
    </xf>
    <xf numFmtId="0" fontId="8" fillId="17" borderId="0" xfId="2" applyFont="1" applyFill="1" applyAlignment="1">
      <alignment horizontal="center" wrapText="1"/>
    </xf>
    <xf numFmtId="0" fontId="23" fillId="2" borderId="0" xfId="2" applyFont="1" applyAlignment="1">
      <alignment horizontal="center"/>
    </xf>
    <xf numFmtId="0" fontId="24" fillId="18" borderId="0" xfId="13" applyFont="1" applyAlignment="1">
      <alignment horizontal="center"/>
    </xf>
    <xf numFmtId="0" fontId="10" fillId="19" borderId="9" xfId="14" applyFont="1" applyBorder="1" applyAlignment="1">
      <alignment horizontal="center"/>
    </xf>
    <xf numFmtId="0" fontId="10" fillId="4" borderId="2" xfId="4" applyFont="1" applyAlignment="1">
      <alignment horizontal="center"/>
    </xf>
  </cellXfs>
  <cellStyles count="15">
    <cellStyle name="20% - Accent1" xfId="5" builtinId="30"/>
    <cellStyle name="20% - Accent4" xfId="11" builtinId="42"/>
    <cellStyle name="20% - Accent5" xfId="12" builtinId="46"/>
    <cellStyle name="20% - Accent6" xfId="8" builtinId="50"/>
    <cellStyle name="40% - Accent4" xfId="14" builtinId="43"/>
    <cellStyle name="Bad" xfId="10" builtinId="27"/>
    <cellStyle name="Currency" xfId="1" builtinId="4"/>
    <cellStyle name="Good" xfId="2" builtinId="26"/>
    <cellStyle name="Hyperlink" xfId="6" builtinId="8"/>
    <cellStyle name="Input" xfId="3" builtinId="20"/>
    <cellStyle name="Neutral" xfId="13" builtinId="28"/>
    <cellStyle name="Normal" xfId="0" builtinId="0"/>
    <cellStyle name="Normal 2" xfId="7" xr:uid="{2F83247F-3783-4EBB-9076-3BB78A9413F3}"/>
    <cellStyle name="Note" xfId="4" builtinId="10"/>
    <cellStyle name="Percent" xfId="9" builtinId="5"/>
  </cellStyles>
  <dxfs count="201"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24994659260841701"/>
      </font>
    </dxf>
    <dxf>
      <fill>
        <patternFill>
          <bgColor theme="5" tint="0.79998168889431442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numFmt numFmtId="164" formatCode="&quot;$&quot;#,##0.00"/>
    </dxf>
    <dxf>
      <font>
        <strike val="0"/>
        <outline val="0"/>
        <shadow val="0"/>
        <u val="none"/>
        <vertAlign val="baseline"/>
        <sz val="11"/>
        <color rgb="FFC00000"/>
        <name val="Calibri"/>
        <family val="2"/>
        <scheme val="minor"/>
      </font>
      <numFmt numFmtId="164" formatCode="&quot;$&quot;#,##0.00"/>
    </dxf>
    <dxf>
      <numFmt numFmtId="0" formatCode="General"/>
    </dxf>
    <dxf>
      <numFmt numFmtId="2" formatCode="0.00"/>
    </dxf>
    <dxf>
      <numFmt numFmtId="168" formatCode="&quot;$&quot;#,##0.000"/>
    </dxf>
    <dxf>
      <numFmt numFmtId="167" formatCode="&quot;$&quot;#,##0.0"/>
    </dxf>
    <dxf>
      <numFmt numFmtId="34" formatCode="_(&quot;$&quot;* #,##0.00_);_(&quot;$&quot;* \(#,##0.00\);_(&quot;$&quot;* &quot;-&quot;??_);_(@_)"/>
    </dxf>
    <dxf>
      <numFmt numFmtId="164" formatCode="&quot;$&quot;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vertAlign val="baseline"/>
        <sz val="10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$&quot;#,##0"/>
      <border outline="0">
        <right style="thin">
          <color rgb="FF7F7F7F"/>
        </right>
      </border>
    </dxf>
    <dxf>
      <font>
        <strike val="0"/>
        <outline val="0"/>
        <shadow val="0"/>
        <vertAlign val="baseline"/>
        <sz val="10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$&quot;#,##0"/>
    </dxf>
    <dxf>
      <font>
        <strike val="0"/>
        <outline val="0"/>
        <shadow val="0"/>
        <vertAlign val="baseline"/>
        <sz val="10"/>
        <name val="Calibri"/>
        <family val="2"/>
        <scheme val="minor"/>
      </font>
      <numFmt numFmtId="165" formatCode="&quot;$&quot;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$&quot;#,##0"/>
    </dxf>
    <dxf>
      <font>
        <strike val="0"/>
        <outline val="0"/>
        <shadow val="0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vertAlign val="baseline"/>
        <sz val="1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$&quot;#,##0"/>
    </dxf>
    <dxf>
      <font>
        <strike val="0"/>
        <outline val="0"/>
        <shadow val="0"/>
        <vertAlign val="baseline"/>
        <sz val="10"/>
        <name val="Calibri"/>
        <family val="2"/>
        <scheme val="minor"/>
      </font>
      <numFmt numFmtId="165" formatCode="&quot;$&quot;#,##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5" formatCode="&quot;$&quot;#,##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5" formatCode="&quot;$&quot;#,##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61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5" formatCode="&quot;$&quot;#,##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$&quot;#,##0.00"/>
    </dxf>
    <dxf>
      <border outline="0">
        <left style="thin">
          <color theme="0" tint="-0.24994659260841701"/>
        </left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center" vertical="center" textRotation="0" wrapText="1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strike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0" formatCode="0.0000"/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4" formatCode="0.00%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1" formatCode="0.0%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" formatCode="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6" formatCode="[$-409]d\-mmm\-yy;@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center" vertical="center" textRotation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center" vertical="center" textRotation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center" vertical="center" textRotation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center" vertical="center" textRotation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.0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bottom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5" formatCode="&quot;$&quot;#,##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strike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  <protection locked="1" hidden="0"/>
    </dxf>
    <dxf>
      <font>
        <b val="0"/>
        <strike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  <protection locked="1" hidden="0"/>
    </dxf>
    <dxf>
      <font>
        <b val="0"/>
        <strike val="0"/>
        <outline val="0"/>
        <shadow val="0"/>
        <u val="none"/>
        <vertAlign val="baseline"/>
        <sz val="10"/>
        <color rgb="FFFF0000"/>
        <name val="Calibri"/>
        <family val="2"/>
        <scheme val="minor"/>
      </font>
      <numFmt numFmtId="164" formatCode="&quot;$&quot;#,##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0" indent="0" justifyLastLine="0" shrinkToFit="0" readingOrder="0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alignment horizontal="general" vertical="bottom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alignment horizontal="general" vertical="bottom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general" vertical="bottom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&quot;$&quot;#,##0"/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</border>
      <protection locked="0" hidden="0"/>
    </dxf>
    <dxf>
      <border>
        <top style="thin">
          <color theme="0" tint="-0.14996795556505021"/>
        </top>
      </border>
    </dxf>
    <dxf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DCE6F1"/>
      <color rgb="FFF2F2F2"/>
      <color rgb="FFFCC0B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10/relationships/person" Target="persons/person0.xml"/><Relationship Id="rId3" Type="http://schemas.openxmlformats.org/officeDocument/2006/relationships/worksheet" Target="worksheets/sheet3.xml"/><Relationship Id="rId21" Type="http://schemas.microsoft.com/office/2017/10/relationships/person" Target="persons/person2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microsoft.com/office/2017/10/relationships/person" Target="persons/pers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TEMP\Excel%20Add-Ins\GSA%20Per%20Diem%20Calculator%20(v11.2.23-24).xlam" TargetMode="External"/><Relationship Id="rId1" Type="http://schemas.microsoft.com/office/2006/relationships/xlExternalLinkPath/xlStartup" Target="GSA%20Per%20Diem%20Calculator%20(v11.2.23-24)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otes"/>
      <sheetName val="Calculator"/>
      <sheetName val="GSA-State-City"/>
      <sheetName val="GSA-State-County"/>
      <sheetName val="Location"/>
      <sheetName val="Indexing"/>
      <sheetName val="Update-Add-Buttons"/>
      <sheetName val="GSA Per Diem Calculator (v11.2"/>
    </sheetNames>
    <definedNames>
      <definedName name="PerDiem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BE40DA-96BE-439D-BFAF-AE62D9A3064A}" name="TBL_CALC" displayName="TBL_CALC" ref="A4:CU33" totalsRowShown="0" headerRowDxfId="200" dataDxfId="199" tableBorderDxfId="198" totalsRowBorderDxfId="197" headerRowCellStyle="Note">
  <autoFilter ref="A4:CU33" xr:uid="{36BE40DA-96BE-439D-BFAF-AE62D9A3064A}"/>
  <tableColumns count="99">
    <tableColumn id="82" xr3:uid="{3B4F3869-F57D-493E-A6CF-EEDFE8104D02}" name="Prof" dataDxfId="196" dataCellStyle="Percent"/>
    <tableColumn id="1" xr3:uid="{0A08509B-60E0-4A3A-8825-8C6E888407DE}" name="Specialty" dataDxfId="195" dataCellStyle="Percent"/>
    <tableColumn id="16" xr3:uid="{B175797B-9AF8-4805-9F02-8E547B91A911}" name="City" dataDxfId="194" dataCellStyle="Percent"/>
    <tableColumn id="17" xr3:uid="{22A0BF10-1F94-4381-A933-6FCE2C23C3B4}" name="State" dataDxfId="193" dataCellStyle="Percent"/>
    <tableColumn id="2" xr3:uid="{D1861417-4A9C-4750-8D08-941FF5417C35}" name="Start  Date" dataDxfId="192" dataCellStyle="Percent"/>
    <tableColumn id="3" xr3:uid="{B7CC9C00-50F4-4535-8E72-42F25716AE04}" name="Wks" dataDxfId="191" dataCellStyle="Percent"/>
    <tableColumn id="45" xr3:uid="{2321C102-3285-4EFF-966F-BFFED49FEEA9}" name="Days" dataDxfId="190" dataCellStyle="Percent"/>
    <tableColumn id="26" xr3:uid="{792A6FBC-970F-43E3-B8A9-52E98256C513}" name="Hrs" dataDxfId="189" dataCellStyle="Percent"/>
    <tableColumn id="5" xr3:uid="{77A7771F-B3D0-447A-8F97-9261B7C79498}" name="Bill_x000a_(Travel)" dataDxfId="188" dataCellStyle="Percent"/>
    <tableColumn id="19" xr3:uid="{353471A9-9952-48F4-B90D-98EEC12E4972}" name="MSP" dataDxfId="187" dataCellStyle="Percent"/>
    <tableColumn id="84" xr3:uid="{CBF4F749-8459-4FBE-8DF0-A07482F571BD}" name="Is _x000a_Local" dataDxfId="186" dataCellStyle="Percent"/>
    <tableColumn id="89" xr3:uid="{ED73D3A4-D386-4263-A75D-C1DB84598755}" name="Bill_x000a_(Local)" dataDxfId="185" dataCellStyle="Percent"/>
    <tableColumn id="88" xr3:uid="{455708DA-DB7B-4F25-8BEE-FF57669ADE6C}" name="OTF" dataDxfId="184" dataCellStyle="Percent"/>
    <tableColumn id="15" xr3:uid="{49454ADF-425F-4536-928F-0D5EE58D2262}" name="Blended" dataDxfId="183" dataCellStyle="Percent"/>
    <tableColumn id="23" xr3:uid="{D2E3B3EF-C061-481E-9A37-8E141853279A}" name="Taxable" dataDxfId="182" dataCellStyle="Percent"/>
    <tableColumn id="48" xr3:uid="{F382FBDD-51D3-456B-BB30-77E6168C0918}" name="Reimb." dataDxfId="181" dataCellStyle="Percent"/>
    <tableColumn id="54" xr3:uid="{FD599AEA-0085-4DE8-B187-F69F79C88CD3}" name="Orient." dataDxfId="180" dataCellStyle="Percent"/>
    <tableColumn id="44" xr3:uid="{D25B6769-4D24-4847-8074-CF33BBF0A853}" name="Breakdown" dataDxfId="179" dataCellStyle="Percent">
      <calculatedColumnFormula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calculatedColumnFormula>
    </tableColumn>
    <tableColumn id="10" xr3:uid="{77566EF1-4C6B-478D-9BCF-E799E089B73D}" name="TBR" dataDxfId="178" dataCellStyle="Note">
      <calculatedColumnFormula>IF(LEN(TBL_CALC[[#This Row],[?]])=0, "", IF(LEN(TBL_CALC[[#This Row],[Blended]])&gt;0, TBL_CALC[[#This Row],[Blended]], ROUNDUP(TBL_CALC[[#This Row],[True Bill Rate]]*TBL_CALC[[#This Row],[Factor]],1)))</calculatedColumnFormula>
    </tableColumn>
    <tableColumn id="123" xr3:uid="{94FB2BE1-30EB-4BD4-8306-A3433762D7A5}" name="GPM%" dataDxfId="177" dataCellStyle="Percent">
      <calculatedColumnFormula>IF(LEN(TBL_CALC[[#This Row],[?]])=0, "", (TBL_CALC[[#This Row],[True Bill Rate]] - TBL_CALC[[#This Row],[TBR]])/TBL_CALC[[#This Row],[True Bill Rate]])</calculatedColumnFormula>
    </tableColumn>
    <tableColumn id="52" xr3:uid="{238E9433-9536-4542-A91E-195B1D9FAF68}" name="NPM%" dataDxfId="176" dataCellStyle="Percent">
      <calculatedColumnFormula>IF(LEN(TBL_CALC[[#This Row],[?]])=0, "",(TBL_CALC[[#This Row],[True Bill Rate]]-TBL_CALC[[#This Row],[TC]])/TBL_CALC[[#This Row],[True Bill Rate]])</calculatedColumnFormula>
    </tableColumn>
    <tableColumn id="38" xr3:uid="{88B4AACA-64DE-467E-B754-645B3E25D315}" name="NP" dataDxfId="175" dataCellStyle="Percent">
      <calculatedColumnFormula>IF(LEN(TBL_CALC[[#This Row],[?]])=0, "",TBL_CALC[[#This Row],[TB]]-TBL_CALC[[#This Row],[TE]])</calculatedColumnFormula>
    </tableColumn>
    <tableColumn id="94" xr3:uid="{73EE6CD5-A4CA-429A-8EA9-23C8102DD709}" name="PP" dataDxfId="174" dataCellStyle="Note">
      <calculatedColumnFormula>IF(LEN(TBL_CALC[[#This Row],[?]])=0, "", TBL_CALC[[#This Row],[TBR]]+TBL_CALC[[#This Row],[SC]]+TBL_CALC[[#This Row],[NSC]])</calculatedColumnFormula>
    </tableColumn>
    <tableColumn id="13" xr3:uid="{E623F7C3-69CC-45BE-9211-0B42EF4BC406}" name="Gross Pay _x000a_(Week)" dataDxfId="173" dataCellStyle="Note">
      <calculatedColumnFormula>IF(LEN(TBL_CALC[[#This Row],[?]])=0, "", TBL_CALC[[#This Row],[TBR]]*TBL_CALC[[#This Row],[HPW]])</calculatedColumnFormula>
    </tableColumn>
    <tableColumn id="71" xr3:uid="{E623FBAF-4F96-440C-8A86-E2C986787F3F}" name="Taxable Pay _x000a_(Week)" dataDxfId="172" dataCellStyle="Note">
      <calculatedColumnFormula>IF(LEN(TBL_CALC[[#This Row],[?]])=0, "",TBL_CALC[[#This Row],[Assign Taxable Rate]]*TBL_CALC[[#This Row],[HPW]])</calculatedColumnFormula>
    </tableColumn>
    <tableColumn id="14" xr3:uid="{4170BCF8-B1CA-43F6-A7F0-443A578B683D}" name="Stipend _x000a_(Week)" dataDxfId="171" dataCellStyle="Note">
      <calculatedColumnFormula>IF(LEN(TBL_CALC[[#This Row],[?]])=0, "",TBL_CALC[[#This Row],[Stipend]]*TBL_CALC[[#This Row],[HPW]])</calculatedColumnFormula>
    </tableColumn>
    <tableColumn id="51" xr3:uid="{815D7333-063F-44BA-AEDA-08E39B5DB32D}" name="BC" dataDxfId="170" dataCellStyle="Note">
      <calculatedColumnFormula>IF(LEN(TBL_CALC[[#This Row],[?]])=0,"", TBL_CALC[[#This Row],[SC]]+TBL_CALC[[#This Row],[NSC]]+TBL_CALC[[#This Row],[OT]])</calculatedColumnFormula>
    </tableColumn>
    <tableColumn id="53" xr3:uid="{4F96C165-5F06-41A2-A062-5F57B18F4D01}" name="BC%" dataDxfId="169" dataCellStyle="Note">
      <calculatedColumnFormula>IF(LEN(TBL_CALC[[#This Row],[?]])=0,"", TBL_CALC[[#This Row],[BC]]/TBL_CALC[[#This Row],[TBR]])</calculatedColumnFormula>
    </tableColumn>
    <tableColumn id="32" xr3:uid="{75DD1326-9812-4777-8993-D9665932AB49}" name="TC" dataDxfId="168" dataCellStyle="Note">
      <calculatedColumnFormula>IF(LEN(TBL_CALC[[#This Row],[?]])=0, "", TBL_CALC[[#This Row],[TBR]]+TBL_CALC[[#This Row],[BC]])</calculatedColumnFormula>
    </tableColumn>
    <tableColumn id="50" xr3:uid="{5791CBD8-360E-421F-82A6-BA72BFD3C500}" name="TBP" dataDxfId="167">
      <calculatedColumnFormula>IF(LEN(TBL_CALC[[#This Row],[?]])=0, "", TBL_CALC[[#This Row],[TBR]]*TBL_CALC[[#This Row],[TH]])</calculatedColumnFormula>
    </tableColumn>
    <tableColumn id="58" xr3:uid="{564D6FAD-A32D-48EA-9A83-40C393F0AF5F}" name="TTP" dataDxfId="166">
      <calculatedColumnFormula>IF(LEN(TBL_CALC[[#This Row],[?]])=0, "", (TBL_CALC[[#This Row],[Assign Taxable Rate]]*TBL_CALC[[#This Row],[TH]]))</calculatedColumnFormula>
    </tableColumn>
    <tableColumn id="39" xr3:uid="{F02BA4F1-B11D-434E-8AA8-CCE3B2C8808A}" name="TB" dataDxfId="165">
      <calculatedColumnFormula>IF(LEN(TBL_CALC[[#This Row],[?]])=0, "",TBL_CALC[[#This Row],[TH]]*TBL_CALC[[#This Row],[True Bill Rate]])</calculatedColumnFormula>
    </tableColumn>
    <tableColumn id="95" xr3:uid="{D7AE1472-8CE7-4C20-984C-A67BCA48295E}" name="TE" dataDxfId="164">
      <calculatedColumnFormula>IF(LEN(TBL_CALC[[#This Row],[?]])=0, "", TBL_CALC[[#This Row],[TH]]*TBL_CALC[[#This Row],[TC]])</calculatedColumnFormula>
    </tableColumn>
    <tableColumn id="66" xr3:uid="{BF5C0DB7-37E2-4BB6-A38D-62011F81E5F8}" name="TS" dataDxfId="163" dataCellStyle="Percent">
      <calculatedColumnFormula>IF(LEN(TBL_CALC[[#This Row],[?]])=0, "", (TBL_CALC[[#This Row],[Stipend]]*TBL_CALC[[#This Row],[TH]]))</calculatedColumnFormula>
    </tableColumn>
    <tableColumn id="83" xr3:uid="{FC763C97-51C8-4F3F-8590-1137E5C47E6C}" name="Profit Over Pay" dataDxfId="162" dataCellStyle="Percent">
      <calculatedColumnFormula>IF(LEN(TBL_CALC[[#This Row],[?]])=0,"",TBL_CALC[[#This Row],[NP]]/ TBL_CALC[[#This Row],[TBP]])</calculatedColumnFormula>
    </tableColumn>
    <tableColumn id="96" xr3:uid="{C0AAA42F-E243-4A2C-989F-47059229F24A}" name="Com" dataDxfId="161" dataCellStyle="Currency">
      <calculatedColumnFormula>IF(LEN(TBL_CALC[[#This Row],[?]])=0,"",(TBL_CALC[[#This Row],[Bill
(Travel)]]-TBL_CALC[[#This Row],[TBR]])*0.04*(9/5-((1/150)*TBL_CALC[[#This Row],[Bill
(Travel)]]))*144)</calculatedColumnFormula>
    </tableColumn>
    <tableColumn id="115" xr3:uid="{BBA5738A-9C84-44D1-90F2-A06994AEAA43}" name="State Min Wage" dataDxfId="160">
      <calculatedColumnFormula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calculatedColumnFormula>
    </tableColumn>
    <tableColumn id="21" xr3:uid="{70CDD2C3-D4A1-4951-BE26-7C8B6D52D384}" name="Min Taxable Pay" dataDxfId="159" dataCellStyle="Currency">
      <calculatedColumnFormula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calculatedColumnFormula>
    </tableColumn>
    <tableColumn id="111" xr3:uid="{69C64A2D-30B2-47AB-A536-024F42647179}" name="Err/RP" dataDxfId="158">
      <calculatedColumnFormula>IF(AND(COUNTA(A5:J5)&gt;0,COUNTA(A5:J5)&lt;&gt;10),"Y", "")</calculatedColumnFormula>
    </tableColumn>
    <tableColumn id="110" xr3:uid="{20CCFD31-B504-4364-A3CE-89770F415D1D}" name="Err/IP" dataDxfId="157">
      <calculatedColumnFormula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calculatedColumnFormula>
    </tableColumn>
    <tableColumn id="109" xr3:uid="{5810A576-9DAB-47FC-8B2C-38563B1B6053}" name="Err/LBR" dataDxfId="156">
      <calculatedColumnFormula>IF(AND(LEN(TBL_CALC[[#This Row],[Bill
(Local)]])&gt;0, OR(TBL_CALC[[#This Row],[Bill
(Local)]]&gt;TBL_CALC[[#This Row],[Bill
(Travel)]], TBL_CALC[[#This Row],[Bill
(Local)]]&lt;0.8*TBL_CALC[[#This Row],[Bill
(Travel)]])),"Y", "")</calculatedColumnFormula>
    </tableColumn>
    <tableColumn id="112" xr3:uid="{235A0CF0-E19D-46A1-BB7A-043F8E4B1E8D}" name="Err/OTF" dataDxfId="155">
      <calculatedColumnFormula>IF(AND(LEN(TBL_CALC[[#This Row],[OTF]])&gt;0, OR(TBL_CALC[[#This Row],[OTF]]&lt;1, TBL_CALC[[#This Row],[OTF]]&gt;1.5)), "Y", "")</calculatedColumnFormula>
    </tableColumn>
    <tableColumn id="113" xr3:uid="{0A8B9588-F8C2-4F5F-9131-E51DEEE66220}" name="Err Blended Rate" dataDxfId="154">
      <calculatedColumnFormula>""</calculatedColumnFormula>
    </tableColumn>
    <tableColumn id="114" xr3:uid="{8E9788DB-58ED-43DB-B5A7-E4A36E246F53}" name="Err/TR" dataDxfId="153">
      <calculatedColumnFormula>IF(AND(LEN(TBL_CALC[[#This Row],[Taxable]]),LEN(TBL_CALC[[#This Row],[State Min Wage]]), TBL_CALC[[#This Row],[Taxable]]&lt;TBL_CALC[[#This Row],[State Min Wage]]), "Y","")</calculatedColumnFormula>
    </tableColumn>
    <tableColumn id="22" xr3:uid="{2D529E46-2FCD-49C7-9BFB-EE43E054285E}" name="?" dataDxfId="152">
      <calculatedColumnFormula>IF(AND(COUNTA(TBL_CALC[[#This Row],[Prof]:[MSP]])&gt;0, COUNTIF(TBL_CALC[[#This Row],[Err/RP]:[Err/TR]],"Y")=0), "Y","")</calculatedColumnFormula>
    </tableColumn>
    <tableColumn id="81" xr3:uid="{3BA39D4C-CC76-43C3-81E4-C423C354A6FF}" name="Error?" dataDxfId="151">
      <calculatedColumnFormula>IF(LEN(TBL_CALC[[#This Row],[?]])=0, "", IF(TBL_CALC[[#This Row],[Assign Taxable Rate]]&gt;TBL_CALC[[#This Row],[TBR]], "Y", ""))</calculatedColumnFormula>
    </tableColumn>
    <tableColumn id="4" xr3:uid="{7BC1C9E1-2976-489C-AA29-C1E71F5ECFDB}" name="End Date" dataDxfId="150">
      <calculatedColumnFormula>IF(LEN(TBL_CALC[[#This Row],[?]])=0, "", TBL_CALC[[#This Row],[Start  Date]]+(TBL_CALC[[#This Row],[Wks]]*7))</calculatedColumnFormula>
    </tableColumn>
    <tableColumn id="91" xr3:uid="{F0BE7847-3347-4265-91BA-5B03E0CE0843}" name="Travel OT Bill Rate" dataDxfId="149">
      <calculatedColumnFormula>IF(LEN(TBL_CALC[[#This Row],[?]])=0, "", IF(LEN(TBL_CALC[[#This Row],[OTF]])=0, 1.1*TBL_CALC[[#This Row],[Bill
(Travel)]], TBL_CALC[[#This Row],[OTF]]*TBL_CALC[[#This Row],[Bill
(Travel)]]))</calculatedColumnFormula>
    </tableColumn>
    <tableColumn id="92" xr3:uid="{5F6E3B5B-6208-4731-9AFF-978FDE85D305}" name="True Local Bill Rate" dataDxfId="148">
      <calculatedColumnFormula>IF(LEN(TBL_CALC[[#This Row],[?]])=0, "", IF(LEN(TBL_CALC[[#This Row],[Bill
(Local)]])&gt;0, TBL_CALC[[#This Row],[Bill
(Local)]],TBL_CALC[[#This Row],[Bill
(Travel)]]))</calculatedColumnFormula>
    </tableColumn>
    <tableColumn id="121" xr3:uid="{279E90DC-4B2D-4519-ACB5-8B6A3E5A6065}" name="True Bill Rate" dataDxfId="147" dataCellStyle="Currency">
      <calculatedColumnFormula>IF(LEN(TBL_CALC[[#This Row],[?]])=0, "", IF(LEN(TBL_CALC[[#This Row],[Is 
Local]])&gt;0, TBL_CALC[[#This Row],[True Local Bill Rate]],TBL_CALC[[#This Row],[Bill
(Travel)]]))</calculatedColumnFormula>
    </tableColumn>
    <tableColumn id="116" xr3:uid="{352BB302-78B3-4A86-968D-4501F5C43DDA}" name="Local OT Bill Rate" dataDxfId="146" dataCellStyle="Currency">
      <calculatedColumnFormula>IF(LEN(TBL_CALC[[#This Row],[?]])=0, "", IF(LEN(TBL_CALC[[#This Row],[OTF]])=0, 1.1*TBL_CALC[[#This Row],[True Local Bill Rate]], TBL_CALC[[#This Row],[OTF]]*TBL_CALC[[#This Row],[True Local Bill Rate]]))</calculatedColumnFormula>
    </tableColumn>
    <tableColumn id="6" xr3:uid="{262B29FA-1F2D-459C-836A-8545E6FCC81F}" name="HPW" dataDxfId="145" dataCellStyle="Note">
      <calculatedColumnFormula>IF(LEN(TBL_CALC[[#This Row],[?]])=0, "", TBL_CALC[[#This Row],[Days]]*TBL_CALC[[#This Row],[Hrs]])</calculatedColumnFormula>
    </tableColumn>
    <tableColumn id="33" xr3:uid="{72509088-B95E-4DD8-A2F9-80BF3ADB4F1A}" name="TH" dataDxfId="144">
      <calculatedColumnFormula>IF(LEN(TBL_CALC[[#This Row],[?]])=0, "", TBL_CALC[[#This Row],[Wks]]*TBL_CALC[[#This Row],[HPW]])</calculatedColumnFormula>
    </tableColumn>
    <tableColumn id="25" xr3:uid="{F9C5FFAE-C773-45A6-9D93-E3C6E0CB0DDC}" name="To Yr Hours" dataDxfId="143">
      <calculatedColumnFormula>IF(LEN(TBL_CALC[[#This Row],[?]])=0, "", (DATEDIF(TBL_CALC[[#This Row],[Start  Date]], DATE(YEAR(TBL_CALC[[#This Row],[Start  Date]]), 12, 31), "D") / 7)*TBL_CALC[[#This Row],[HPW]])</calculatedColumnFormula>
    </tableColumn>
    <tableColumn id="61" xr3:uid="{C3ED125B-0779-403F-ADE6-702CA58C02DC}" name="DAY OT AT" dataDxfId="142">
      <calculatedColumnFormula>IF(LEN(TBL_CALC[[#This Row],[?]])=0, "",  INDEX(TBL_MinWage[],MATCH(TBL_CALC[[#This Row],[State]],TBL_MinWage[Abbr],0),3))</calculatedColumnFormula>
    </tableColumn>
    <tableColumn id="63" xr3:uid="{D5E7B592-2FFC-406E-AFEE-ACB29A18FABD}" name="WK OT AT" dataDxfId="141">
      <calculatedColumnFormula>IF(LEN(TBL_CALC[[#This Row],[?]])=0, "", INDEX(TBL_MinWage[],MATCH(TBL_CALC[[#This Row],[State]],TBL_MinWage[Abbr],0),5))</calculatedColumnFormula>
    </tableColumn>
    <tableColumn id="64" xr3:uid="{0B7C7B2E-5F0F-46AA-A150-70E5C108009C}" name="Reg Hours" dataDxfId="140">
      <calculatedColumnFormula>IF(LEN(TBL_CALC[[#This Row],[?]])=0, "", MIN(TBL_CALC[[#This Row],[WK OT AT]], TBL_CALC[[#This Row],[Days]]*IF(TBL_CALC[[#This Row],[DAY OT AT]]=0, TBL_CALC[[#This Row],[Hrs]], TBL_CALC[[#This Row],[DAY OT AT]])))</calculatedColumnFormula>
    </tableColumn>
    <tableColumn id="55" xr3:uid="{467D9A63-4743-4247-BE90-3442020DDF3D}" name="OT Hours (Day)" dataDxfId="139">
      <calculatedColumnFormula>IF(LEN(TBL_CALC[[#This Row],[?]])=0, "", IF(OR(TBL_CALC[[#This Row],[DAY OT AT]]=0, TBL_CALC[[#This Row],[DAY OT AT]] &gt;= TBL_CALC[[#This Row],[Hrs]]), 0, TBL_CALC[[#This Row],[Days]]*(TBL_CALC[[#This Row],[Hrs]]-TBL_CALC[[#This Row],[DAY OT AT]])))</calculatedColumnFormula>
    </tableColumn>
    <tableColumn id="56" xr3:uid="{75C052AB-6994-4649-8DD7-CF7D29B598C4}" name="OT Hours (Week)" dataDxfId="138">
      <calculatedColumnFormula>IF(LEN(TBL_CALC[[#This Row],[?]])=0, "", TBL_CALC[[#This Row],[HPW]]-TBL_CALC[[#This Row],[Reg Hours]]-TBL_CALC[[#This Row],[OT Hours (Day)]])</calculatedColumnFormula>
    </tableColumn>
    <tableColumn id="65" xr3:uid="{F0B037B0-AF61-4CC0-9151-BAB532ADDBBA}" name="Units" dataDxfId="137">
      <calculatedColumnFormula>IF(LEN(TBL_CALC[[#This Row],[?]])=0, "", TBL_CALC[[#This Row],[Reg Hours]] + (1.5 * (TBL_CALC[[#This Row],[OT Hours (Day)]]+TBL_CALC[[#This Row],[OT Hours (Week)]])))</calculatedColumnFormula>
    </tableColumn>
    <tableColumn id="7" xr3:uid="{F237AFED-58E0-4A22-81BF-E55F09E3767C}" name="Max Lodging" dataDxfId="136">
      <calculatedColumnFormula>IF(LEN(TBL_CALC[[#This Row],[?]])=0, "", IF(TBL_CALC[[#This Row],[Is 
Local]]="Y", 0, [1]!PerDiem(1,0,$E5,$AU5,$D5&amp;","&amp;$C5)))</calculatedColumnFormula>
    </tableColumn>
    <tableColumn id="8" xr3:uid="{806839F2-D8BA-4ED1-9FCA-D748D3432E26}" name="Max Meal" dataDxfId="135">
      <calculatedColumnFormula>IF(LEN(TBL_CALC[[#This Row],[?]])=0, "", IF(TBL_CALC[[#This Row],[Is 
Local]]="Y", 0,[1]!PerDiem(3,0,$E5,$AU5,$D5&amp;","&amp;$C5)))</calculatedColumnFormula>
    </tableColumn>
    <tableColumn id="9" xr3:uid="{2A977C46-35AD-4701-89A9-24552AD3C087}" name="Max Incidental" dataDxfId="134">
      <calculatedColumnFormula>IF(LEN(TBL_CALC[[#This Row],[?]])=0, "", IF(TBL_CALC[[#This Row],[Is 
Local]]="Y", 0,[1]!PerDiem(4,0,$E5,$AU5,$D5&amp;","&amp;$C5)))</calculatedColumnFormula>
    </tableColumn>
    <tableColumn id="74" xr3:uid="{F6F68455-0CC7-4923-A058-66086EFC8023}" name="Max Stipend" dataDxfId="133">
      <calculatedColumnFormula>IF(LEN(TBL_CALC[[#This Row],[?]])=0, "",  SUM(TBL_CALC[[#This Row],[Max Lodging]:[Max Incidental]]))</calculatedColumnFormula>
    </tableColumn>
    <tableColumn id="24" xr3:uid="{DC03C764-0362-4896-B1FA-3CB62AB54A9D}" name="Max Stipend Per Week" dataDxfId="132" dataCellStyle="Currency">
      <calculatedColumnFormula>IF(LEN(TBL_CALC[[#This Row],[?]])=0, "", SUM(BI5:BK5)/TBL_CALC[[#This Row],[Wks]])</calculatedColumnFormula>
    </tableColumn>
    <tableColumn id="11" xr3:uid="{C4CFEB27-DE11-4B51-8E43-111375EB8332}" name="Max Stipend Per Hour" dataDxfId="131" dataCellStyle="Currency">
      <calculatedColumnFormula>IF(LEN(TBL_CALC[[#This Row],[?]])=0, "", TBL_CALC[[#This Row],[Max Stipend Per Week]]/TBL_CALC[[#This Row],[HPW]])</calculatedColumnFormula>
    </tableColumn>
    <tableColumn id="37" xr3:uid="{B4D866B3-39F4-4086-AB8D-1BB3E077E94D}" name="By/Local" dataDxfId="130" dataCellStyle="Percent">
      <calculatedColumnFormula>IF(LEN(TBL_CALC[[#This Row],[?]])=0, "", _xlfn.XLOOKUP(TBL_CALC[[#This Row],[MSP]],TBL_MSP[MSP],TBL_MSP[By/Local]))</calculatedColumnFormula>
    </tableColumn>
    <tableColumn id="31" xr3:uid="{2B64C2B4-720F-459A-9650-54BC69381E28}" name="By/Travel" dataDxfId="129" dataCellStyle="Percent">
      <calculatedColumnFormula>IF(LEN(TBL_CALC[[#This Row],[?]])=0, "", _xlfn.XLOOKUP(TBL_CALC[[#This Row],[MSP]],TBL_MSP[MSP],TBL_MSP[By/Travel]))</calculatedColumnFormula>
    </tableColumn>
    <tableColumn id="79" xr3:uid="{F19AAC4A-7FAC-4403-86D6-7B77B1B62EB5}" name="Factor" dataDxfId="128" dataCellStyle="Currency">
      <calculatedColumnFormula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calculatedColumnFormula>
    </tableColumn>
    <tableColumn id="75" xr3:uid="{8DA8741B-EED3-43DA-A7E3-A9A28C0D8925}" name="Markup" dataDxfId="127" dataCellStyle="Percent">
      <calculatedColumnFormula>IF(LEN(TBL_CALC[[#This Row],[?]])=0, "",  (TBL_CALC[[#This Row],[True Bill Rate]]/TBL_CALC[[#This Row],[TBR]])-1)</calculatedColumnFormula>
    </tableColumn>
    <tableColumn id="70" xr3:uid="{6430D9F6-40F5-4B3D-8233-C17D569891D6}" name="Ideal Taxable Rate" dataDxfId="126" dataCellStyle="Note">
      <calculatedColumnFormula>IF(LEN(TBL_CALC[[#This Row],[?]])=0, "",( (TBL_CALC[[#This Row],[TBR]]*TBL_CALC[[#This Row],[HPW]])-(TBL_CALC[[#This Row],[Max Stipend Per Hour]]*TBL_CALC[[#This Row],[HPW]]))/TBL_CALC[[#This Row],[Units]])</calculatedColumnFormula>
    </tableColumn>
    <tableColumn id="12" xr3:uid="{53FB4579-3BEE-4F90-A3AA-D0A28632F190}" name="True Taxable Rate" dataDxfId="125" dataCellStyle="Note">
      <calculatedColumnFormula>IF(LEN(TBL_CALC[[#This Row],[?]])=0, "", ROUNDUP(IF(TBL_CALC[[#This Row],[Ideal Taxable Rate]]&lt;TBL_CALC[[#This Row],[Min Taxable Pay]],TBL_CALC[[#This Row],[Min Taxable Pay]], TBL_CALC[[#This Row],[Ideal Taxable Rate]]),1))</calculatedColumnFormula>
    </tableColumn>
    <tableColumn id="67" xr3:uid="{11EF11C1-F77F-4BD9-A952-E66FCFC6B519}" name="Assign Taxable Rate" dataDxfId="124" dataCellStyle="Note">
      <calculatedColumnFormula>IF(LEN(TBL_CALC[[#This Row],[?]])=0, "", IF(TBL_CALC[[#This Row],[Is 
Local]]="Y", TBL_CALC[[#This Row],[TBR]], ROUNDUP((TBL_CALC[[#This Row],[True Taxable Rate]]*TBL_CALC[[#This Row],[Units]])/TBL_CALC[[#This Row],[HPW]],1)))</calculatedColumnFormula>
    </tableColumn>
    <tableColumn id="86" xr3:uid="{E6ACF53C-0891-417A-B09E-AFA4BA46B96A}" name="Regular OT Rate" dataDxfId="123" dataCellStyle="Note">
      <calculatedColumnFormula>IF(LEN(TBL_CALC[[#This Row],[?]])=0, "", 1.5*TBL_CALC[[#This Row],[True Taxable Rate]])</calculatedColumnFormula>
    </tableColumn>
    <tableColumn id="85" xr3:uid="{DC259CC9-B5F5-4B01-8C3E-B44DC3F79850}" name="Premium OT Rate" dataDxfId="122" dataCellStyle="Note">
      <calculatedColumnFormula>IF(LEN(TBL_CALC[[#This Row],[?]])=0, "",  ROUNDUP(MAX( TBL_CALC[[#This Row],[True Taxable Rate]]*1.5, TBL_CALC[[#This Row],[TBR]],TBL_CALC[[#This Row],[Travel OT Bill Rate]]*0.55),0))</calculatedColumnFormula>
    </tableColumn>
    <tableColumn id="20" xr3:uid="{8B166978-69E5-4B9E-A2A7-A9B1DDCF1B9C}" name="Stipend" dataDxfId="121" dataCellStyle="Note">
      <calculatedColumnFormula>IF(LEN(TBL_CALC[[#This Row],[?]])=0, "", MIN(TBL_CALC[[#This Row],[TBR]]-TBL_CALC[[#This Row],[Assign Taxable Rate]], TBL_CALC[[#This Row],[Max Stipend Per Hour]]))</calculatedColumnFormula>
    </tableColumn>
    <tableColumn id="18" xr3:uid="{3DA832AE-8A1D-4367-A3EB-13FB61D201EA}" name="S/Lodging" dataDxfId="120" dataCellStyle="Note">
      <calculatedColumnFormula>IF(LEN(TBL_CALC[[#This Row],[?]])=0, "", IF(TBL_CALC[[#This Row],[Is 
Local]]="Y", 0, (TBL_CALC[[#This Row],[Max Lodging]]/TBL_CALC[[#This Row],[Max Stipend]])*TBL_CALC[[#This Row],[Stipend]]))</calculatedColumnFormula>
    </tableColumn>
    <tableColumn id="76" xr3:uid="{DFFD64A9-09BA-4CF8-9987-1F3B53CCC898}" name="S/M&amp;I" dataDxfId="119" dataCellStyle="Note">
      <calculatedColumnFormula>IF(LEN(TBL_CALC[[#This Row],[?]])=0, "", IF(TBL_CALC[[#This Row],[Is 
Local]]="Y", 0, TBL_CALC[[#This Row],[Stipend]]-TBL_CALC[[#This Row],[S/Lodging]]))</calculatedColumnFormula>
    </tableColumn>
    <tableColumn id="77" xr3:uid="{84BCF15F-133F-40C0-9F79-3A20275B6075}" name="Lodging Stipend (Week)" dataDxfId="118" dataCellStyle="Note">
      <calculatedColumnFormula>IF(LEN(TBL_CALC[[#This Row],[?]])=0, "",TBL_CALC[[#This Row],[S/Lodging]]*TBL_CALC[[#This Row],[HPW]])</calculatedColumnFormula>
    </tableColumn>
    <tableColumn id="78" xr3:uid="{E0782018-6E42-4CDE-BD16-C9D51B55AE6A}" name="M&amp;I Stipend (Week)" dataDxfId="117" dataCellStyle="Note">
      <calculatedColumnFormula>IF(LEN(TBL_CALC[[#This Row],[?]])=0, "",TBL_CALC[[#This Row],[S/M&amp;I]]*TBL_CALC[[#This Row],[HPW]])</calculatedColumnFormula>
    </tableColumn>
    <tableColumn id="27" xr3:uid="{81C617C7-3AB4-49E9-BB1B-3D02774938E8}" name="SUTA Base" dataDxfId="116" dataCellStyle="Percent">
      <calculatedColumnFormula>IF(LEN(TBL_CALC[[#This Row],[?]])=0, "",_xlfn.XLOOKUP(TBL_CALC[[#This Row],[State]],TBL_SUTA[ABBR],TBL_SUTA[Wage Base]))</calculatedColumnFormula>
    </tableColumn>
    <tableColumn id="28" xr3:uid="{06A21EBC-4976-40E5-A36D-464104E05121}" name="SUTA (%)" dataDxfId="115" dataCellStyle="Percent">
      <calculatedColumnFormula>IF(LEN(TBL_CALC[[#This Row],[?]])=0, "",_xlfn.XLOOKUP(TBL_CALC[[#This Row],[State]],TBL_SUTA[ABBR],TBL_SUTA[AMS (%)]))</calculatedColumnFormula>
    </tableColumn>
    <tableColumn id="34" xr3:uid="{19195A0C-9709-4DED-91C2-6779FE93D872}" name="FICA/SS" dataDxfId="114">
      <calculatedColumnFormula>IF(LEN(TBL_CALC[[#This Row],[?]])=0, "", IF(TBL_CALC[[#This Row],[Assign Taxable Rate]]*TBL_CALC[[#This Row],[TH]]&gt;$CE$2, $CE$2*$CE$3/TBL_CALC[[#This Row],[TH]], TBL_CALC[[#This Row],[Assign Taxable Rate]]*$CE$3))</calculatedColumnFormula>
    </tableColumn>
    <tableColumn id="41" xr3:uid="{70CEC7DA-5C1E-44FD-9D35-DA0E57C694B7}" name="FICA/M" dataDxfId="113">
      <calculatedColumnFormula>IF(LEN(TBL_CALC[[#This Row],[?]])=0, "", $CF$3*TBL_CALC[[#This Row],[Assign Taxable Rate]])</calculatedColumnFormula>
    </tableColumn>
    <tableColumn id="35" xr3:uid="{0524FE22-53FC-4682-B25E-F371C77875A7}" name="FUTA" dataDxfId="112">
      <calculatedColumnFormula>IF(LEN(TBL_CALC[[#This Row],[?]])=0, "", IF(TBL_CALC[[#This Row],[Assign Taxable Rate]]*TBL_CALC[[#This Row],[TH]]&gt;$CG$2, $CG$2*$CG$3/TBL_CALC[[#This Row],[TH]],TBL_CALC[[#This Row],[Assign Taxable Rate]]*$CG$3))</calculatedColumnFormula>
    </tableColumn>
    <tableColumn id="36" xr3:uid="{ECB18005-E6AE-4ED0-A079-85271CA04293}" name="SUTA" dataDxfId="111">
      <calculatedColumnFormula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calculatedColumnFormula>
    </tableColumn>
    <tableColumn id="40" xr3:uid="{6EFE74FF-0DE2-44A6-BE57-959FFD8B8BE0}" name="SC" dataDxfId="110">
      <calculatedColumnFormula>IF(LEN(TBL_CALC[[#This Row],[?]])=0, "", SUM(TBL_CALC[[#This Row],[FICA/SS]:[SUTA]]))</calculatedColumnFormula>
    </tableColumn>
    <tableColumn id="30" xr3:uid="{9711805F-B697-49FA-8554-A8C96A001FEB}" name="SC%" dataDxfId="109" dataCellStyle="Percent">
      <calculatedColumnFormula>IF(LEN(TBL_CALC[[#This Row],[?]])=0, "", TBL_CALC[[#This Row],[SC]]/TBL_CALC[[#This Row],[TBR]])</calculatedColumnFormula>
    </tableColumn>
    <tableColumn id="42" xr3:uid="{27B63693-DA38-47E2-8A6D-BF92A9E91ADA}" name="W/C" dataDxfId="108">
      <calculatedColumnFormula>IF(LEN(TBL_CALC[[#This Row],[?]])=0, "", $CK$3*TBL_CALC[[#This Row],[Assign Taxable Rate]])</calculatedColumnFormula>
    </tableColumn>
    <tableColumn id="90" xr3:uid="{F6574B42-E5E3-4A78-B7A0-1DCC34ABE581}" name="MalP" dataDxfId="107">
      <calculatedColumnFormula>IF(LEN(TBL_CALC[[#This Row],[?]])=0,"",$CL$3/8)</calculatedColumnFormula>
    </tableColumn>
    <tableColumn id="98" xr3:uid="{6474F6BA-94ED-466D-937E-C60A6061AC97}" name="Health" dataDxfId="106">
      <calculatedColumnFormula>IF(LEN(TBL_CALC[[#This Row],[?]])=0, "", $CM$3/(2080))</calculatedColumnFormula>
    </tableColumn>
    <tableColumn id="97" xr3:uid="{FF7F6507-DC67-4AEB-8CFF-6BF031380E40}" name="PTO" dataDxfId="105">
      <calculatedColumnFormula>IF(LEN(TBL_CALC[[#This Row],[?]])=0,"", ($CN$3*8*TBL_CALC[[#This Row],[True Taxable Rate]])/2080)</calculatedColumnFormula>
    </tableColumn>
    <tableColumn id="46" xr3:uid="{8F86AA0D-A367-48DC-86C7-188B0703ADE2}" name="Travel Reimb._x000a_" dataDxfId="104" dataCellStyle="Currency">
      <calculatedColumnFormula>IF(LEN(TBL_CALC[[#This Row],[?]])=0, "", IF(LEN(TBL_CALC[[#This Row],[?]])=0, "", IF(LEN(TBL_CALC[[#This Row],[Is 
Local]])&gt;0, 0, IF(LEN(TBL_CALC[[#This Row],[Reimb.]])=0, $CO$3/TBL_CALC[[#This Row],[TH]], TBL_CALC[[#This Row],[Reimb.]]/TBL_CALC[[#This Row],[TH]]))))</calculatedColumnFormula>
    </tableColumn>
    <tableColumn id="43" xr3:uid="{8081B171-7F11-4199-B73D-1BFB1D2D5DC3}" name="NSC" dataDxfId="103">
      <calculatedColumnFormula>IF(LEN(TBL_CALC[[#This Row],[?]])=0, "", SUM(TBL_CALC[[#This Row],[W/C]:[Travel Reimb.
]]))</calculatedColumnFormula>
    </tableColumn>
    <tableColumn id="93" xr3:uid="{D8E70379-9783-40A9-814E-2889AAA460E7}" name="MSP2" dataDxfId="102">
      <calculatedColumnFormula>IF(LEN(TBL_CALC[[#This Row],[?]])=0,"",IFERROR(_xlfn.XLOOKUP(TBL_CALC[[#This Row],[MSP]],TBL_MSP[MSP],TBL_MSP[FEE]),0.06)*TBL_CALC[[#This Row],[True Bill Rate]])</calculatedColumnFormula>
    </tableColumn>
    <tableColumn id="125" xr3:uid="{7A310E31-E1D6-477B-B4CD-F09A53778847}" name="PEO" dataDxfId="101">
      <calculatedColumnFormula>IF(LEN(TBL_CALC[[#This Row],[?]])=0, "", $CR$3*TBL_CALC[[#This Row],[Assign Taxable Rate]])</calculatedColumnFormula>
    </tableColumn>
    <tableColumn id="29" xr3:uid="{537DE770-FE35-4B26-B54C-E803C42C66A7}" name="Admin" dataDxfId="100">
      <calculatedColumnFormula>IF(LEN(TBL_CALC[[#This Row],[?]])=0, "", $CS$3/TBL_CALC[[#This Row],[TH]])</calculatedColumnFormula>
    </tableColumn>
    <tableColumn id="57" xr3:uid="{33FAE414-4CB5-40D8-9C71-BE47E8D7F2DA}" name="OC" dataDxfId="99">
      <calculatedColumnFormula array="1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calculatedColumnFormula>
    </tableColumn>
    <tableColumn id="47" xr3:uid="{BC7DE07A-1FE8-4D4B-9478-3A9C1FAEDEAD}" name="OT" dataDxfId="98">
      <calculatedColumnFormula>IF(LEN(TBL_CALC[[#This Row],[?]])=0,"", SUM(TBL_CALC[[#This Row],[MSP2]:[OC]]))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056B79-7C03-4603-9AF8-BA3571C40321}" name="Table6" displayName="Table6" ref="A1:C102" totalsRowShown="0">
  <autoFilter ref="A1:C102" xr:uid="{BD056B79-7C03-4603-9AF8-BA3571C40321}"/>
  <tableColumns count="3">
    <tableColumn id="1" xr3:uid="{797FE565-DB2A-47F2-AF19-35BCFF220D3A}" name="COLUMN NAMES" dataDxfId="97">
      <calculatedColumnFormula array="1">INDEX('v3.0'!$4:$4,ROW()-1)</calculatedColumnFormula>
    </tableColumn>
    <tableColumn id="3" xr3:uid="{88EB841B-DCEE-4410-B06C-CF40659E0FCE}" name="Type"/>
    <tableColumn id="2" xr3:uid="{2CAD705A-785F-4249-B32D-76CF32A81DBD}" name="COMME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7602707-2AD8-45B0-A721-74F07AFAB15D}" name="TBL_FACTOR" displayName="TBL_FACTOR" ref="A2:D448" totalsRowShown="0" headerRowDxfId="96" dataDxfId="95" tableBorderDxfId="94" headerRowCellStyle="20% - Accent1">
  <autoFilter ref="A2:D448" xr:uid="{40D7166C-8409-4A4B-8109-16528FF16976}">
    <filterColumn colId="0" hiddenButton="1"/>
    <filterColumn colId="1" hiddenButton="1"/>
    <filterColumn colId="2" hiddenButton="1"/>
    <filterColumn colId="3" hiddenButton="1"/>
  </autoFilter>
  <tableColumns count="4">
    <tableColumn id="22" xr3:uid="{722B75E0-A9CD-4431-991C-56CE145375CC}" name="Bill" dataDxfId="93"/>
    <tableColumn id="5" xr3:uid="{F55A000E-A7E7-4971-B85C-2C5CCBB87340}" name="Pay" dataDxfId="92" dataCellStyle="Currency"/>
    <tableColumn id="38" xr3:uid="{6BA3DE6E-84F7-46DC-9C35-57910F26FDB4}" name="x/Local" dataDxfId="91" dataCellStyle="Percent"/>
    <tableColumn id="1" xr3:uid="{122BE217-4F61-4F45-B450-1E2E7B350744}" name="x/Travel" dataDxfId="90" dataCellStyle="Percent">
      <calculatedColumnFormula>TBL_FACTOR[[#This Row],[x/Local]]+0.025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5AFF-F038-4DB2-9FFF-6215D8538313}" name="TBL_MSP" displayName="TBL_MSP" ref="F2:L8" totalsRowShown="0" headerRowDxfId="89" dataDxfId="88" headerRowCellStyle="Note">
  <autoFilter ref="F2:L8" xr:uid="{44865AFF-F038-4DB2-9FFF-6215D8538313}"/>
  <sortState xmlns:xlrd2="http://schemas.microsoft.com/office/spreadsheetml/2017/richdata2" ref="F3:L8">
    <sortCondition ref="F2:F8"/>
  </sortState>
  <tableColumns count="7">
    <tableColumn id="1" xr3:uid="{CF271E75-7F0A-4AA9-B301-E3C936FD8EE7}" name="MSP" dataDxfId="87"/>
    <tableColumn id="7" xr3:uid="{A9D284F6-2FA4-477B-8CB9-8C089CA3E1A0}" name="By/Local" dataDxfId="86"/>
    <tableColumn id="6" xr3:uid="{C78D3258-FAF3-4B67-B8F3-CD6C3CDDA9B9}" name="By/Travel" dataDxfId="85" dataCellStyle="Percent"/>
    <tableColumn id="2" xr3:uid="{614E4B44-0EE0-4D49-8D91-11A4A863590C}" name="FEE" dataDxfId="84" dataCellStyle="Percent"/>
    <tableColumn id="3" xr3:uid="{DCEAB769-5641-4CC9-A5AA-695C29C42C0F}" name="OBR%" dataDxfId="83" dataCellStyle="Percent"/>
    <tableColumn id="4" xr3:uid="{33A00F71-0549-4387-AAA3-1DDD79FDA23C}" name="OS" dataDxfId="82" dataCellStyle="Percent"/>
    <tableColumn id="5" xr3:uid="{43FB02BA-FFAB-4FFE-A984-8C816FD9A6DB}" name="OH" dataDxfId="81" dataCellStyle="Percent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441A770-91B3-4679-8B62-53E7AEE11285}" name="TBL_PD_RATES" displayName="TBL_PD_RATES" ref="N2:T201" totalsRowShown="0" headerRowDxfId="80" dataDxfId="79">
  <autoFilter ref="N2:T201" xr:uid="{8441A770-91B3-4679-8B62-53E7AEE11285}"/>
  <tableColumns count="7">
    <tableColumn id="1" xr3:uid="{04E0A90B-CB60-4352-9926-E0F4D3E055BA}" name="BILL" dataDxfId="78" dataCellStyle="Currency"/>
    <tableColumn id="2" xr3:uid="{681E1466-49DE-4578-A97B-C3ACCE7338A8}" name="BASE" dataDxfId="77">
      <calculatedColumnFormula>ROUNDUP(_xlfn.XLOOKUP(N3,TBL_FACTOR[Bill],TBL_FACTOR[x/Local],,-1)*TBL_PD_RATES[[#This Row],[BILL]],1)</calculatedColumnFormula>
    </tableColumn>
    <tableColumn id="3" xr3:uid="{529309A6-6A32-464E-B3C0-0DC42B435E81}" name="AHSA" dataDxfId="76">
      <calculatedColumnFormula>ROUNDUP(((_xlfn.XLOOKUP(TBL_PD_RATES[[#This Row],[BILL]],TBL_FACTOR[Bill],TBL_FACTOR[x/Local],,-1))+_xlfn.XLOOKUP(TBL_PD_RATES[[#Headers],[AHSA]], TBL_MSP[MSP],TBL_MSP[By/Local]))*TBL_PD_RATES[[#This Row],[BILL]],1)</calculatedColumnFormula>
    </tableColumn>
    <tableColumn id="4" xr3:uid="{A10FC2C6-D7FA-49AA-AB2C-6A10554B9165}" name="CSU" dataDxfId="75">
      <calculatedColumnFormula>ROUNDUP(((_xlfn.XLOOKUP(TBL_PD_RATES[[#This Row],[BILL]],TBL_FACTOR[Bill],TBL_FACTOR[x/Local],,-1))+_xlfn.XLOOKUP(TBL_PD_RATES[[#Headers],[CSU]], TBL_MSP[MSP],TBL_MSP[By/Local]))*TBL_PD_RATES[[#This Row],[BILL]],1)</calculatedColumnFormula>
    </tableColumn>
    <tableColumn id="5" xr3:uid="{F657DB41-9A53-4915-821C-C089FE2C567D}" name="MS" dataDxfId="74">
      <calculatedColumnFormula>ROUNDUP(((_xlfn.XLOOKUP(TBL_PD_RATES[[#This Row],[BILL]],TBL_FACTOR[Bill],TBL_FACTOR[x/Local],,-1))+_xlfn.XLOOKUP(TBL_PD_RATES[[#Headers],[MS]], TBL_MSP[MSP],TBL_MSP[By/Local]))*TBL_PD_RATES[[#This Row],[BILL]],1)</calculatedColumnFormula>
    </tableColumn>
    <tableColumn id="6" xr3:uid="{71ED9AEF-7E21-4935-B824-CAEDF0921D41}" name="RS" dataDxfId="73">
      <calculatedColumnFormula>ROUNDUP(((_xlfn.XLOOKUP(TBL_PD_RATES[[#This Row],[BILL]],TBL_FACTOR[Bill],TBL_FACTOR[x/Local],,-1))+_xlfn.XLOOKUP(TBL_PD_RATES[[#Headers],[RS]], TBL_MSP[MSP],TBL_MSP[By/Local]))*TBL_PD_RATES[[#This Row],[BILL]],1)</calculatedColumnFormula>
    </tableColumn>
    <tableColumn id="7" xr3:uid="{D96C1D98-275E-4CF2-B9A9-F7A3E7EC7074}" name="SF" dataDxfId="72">
      <calculatedColumnFormula>ROUNDUP(((_xlfn.XLOOKUP(TBL_PD_RATES[[#This Row],[BILL]],TBL_FACTOR[Bill],TBL_FACTOR[x/Local],,-1))+_xlfn.XLOOKUP(TBL_PD_RATES[[#Headers],[RS]], TBL_MSP[MSP],TBL_MSP[By/Local]))*TBL_PD_RATES[[#This Row],[BILL]],1)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AEDC23-C694-498B-9F1B-8475B32D786F}" name="TBL_PD_RATES12" displayName="TBL_PD_RATES12" ref="V2:AB201" totalsRowShown="0" headerRowDxfId="71" dataDxfId="70">
  <autoFilter ref="V2:AB201" xr:uid="{BCAEDC23-C694-498B-9F1B-8475B32D786F}"/>
  <tableColumns count="7">
    <tableColumn id="1" xr3:uid="{71FCBEDE-B7BE-48D4-96E5-8F63F5CA7498}" name="BILL" dataDxfId="69" dataCellStyle="Currency"/>
    <tableColumn id="2" xr3:uid="{CE4E61D6-B4A9-4FFA-8F42-6F758343F6C3}" name="BASE" dataDxfId="68">
      <calculatedColumnFormula>ROUNDUP(_xlfn.XLOOKUP(V3,TBL_FACTOR[Bill],TBL_FACTOR[x/Travel],,-1)*TBL_PD_RATES12[[#This Row],[BILL]],1)</calculatedColumnFormula>
    </tableColumn>
    <tableColumn id="3" xr3:uid="{D122AEAD-9346-4D0C-B3D9-2B876220030C}" name="AHSA" dataDxfId="67">
      <calculatedColumnFormula>ROUNDUP(((_xlfn.XLOOKUP(TBL_PD_RATES12[[#This Row],[BILL]],TBL_FACTOR[Bill],TBL_FACTOR[x/Travel],,-1))+_xlfn.XLOOKUP(TBL_PD_RATES12[[#Headers],[AHSA]], TBL_MSP[MSP],TBL_MSP[By/Travel]))*TBL_PD_RATES12[[#This Row],[BILL]],1)</calculatedColumnFormula>
    </tableColumn>
    <tableColumn id="4" xr3:uid="{41EB61AB-0C8D-41D4-918B-13A05A9B2543}" name="CSU" dataDxfId="66">
      <calculatedColumnFormula>ROUNDUP(((_xlfn.XLOOKUP(TBL_PD_RATES12[[#This Row],[BILL]],TBL_FACTOR[Bill],TBL_FACTOR[x/Travel],,-1))+_xlfn.XLOOKUP(TBL_PD_RATES12[[#Headers],[CSU]], TBL_MSP[MSP],TBL_MSP[By/Travel]))*TBL_PD_RATES12[[#This Row],[BILL]],1)</calculatedColumnFormula>
    </tableColumn>
    <tableColumn id="5" xr3:uid="{0E64FA3C-C9A2-4E06-9FFB-20B8ED2FDFEE}" name="MS" dataDxfId="65">
      <calculatedColumnFormula>ROUNDUP(((_xlfn.XLOOKUP(TBL_PD_RATES12[[#This Row],[BILL]],TBL_FACTOR[Bill],TBL_FACTOR[x/Travel],,-1))+_xlfn.XLOOKUP(TBL_PD_RATES12[[#Headers],[MS]], TBL_MSP[MSP],TBL_MSP[By/Travel]))*TBL_PD_RATES12[[#This Row],[BILL]],1)</calculatedColumnFormula>
    </tableColumn>
    <tableColumn id="6" xr3:uid="{F1D9519E-0958-491F-9F2B-98969A03BFAE}" name="RS" dataDxfId="64">
      <calculatedColumnFormula>ROUNDUP(((_xlfn.XLOOKUP(TBL_PD_RATES12[[#This Row],[BILL]],TBL_FACTOR[Bill],TBL_FACTOR[x/Travel],,-1))+_xlfn.XLOOKUP(TBL_PD_RATES12[[#Headers],[RS]], TBL_MSP[MSP],TBL_MSP[By/Travel]))*TBL_PD_RATES12[[#This Row],[BILL]],1)</calculatedColumnFormula>
    </tableColumn>
    <tableColumn id="7" xr3:uid="{23F702B0-868B-406B-B7B2-9C07E57C0D60}" name="SF" dataDxfId="63">
      <calculatedColumnFormula>ROUNDUP(((_xlfn.XLOOKUP(TBL_PD_RATES12[[#This Row],[BILL]],TBL_FACTOR[Bill],TBL_FACTOR[x/Travel],,-1))+_xlfn.XLOOKUP(TBL_PD_RATES12[[#Headers],[RS]], TBL_MSP[MSP],TBL_MSP[By/Travel]))*TBL_PD_RATES12[[#This Row],[BILL]],1)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B86D7D-317B-4A16-87A4-260FB0DBB74E}" name="TBL_MinWage" displayName="TBL_MinWage" ref="A1:L51" totalsRowShown="0" headerRowDxfId="62" dataDxfId="61" headerRowCellStyle="Good">
  <autoFilter ref="A1:L51" xr:uid="{17B86D7D-317B-4A16-87A4-260FB0DBB74E}"/>
  <sortState xmlns:xlrd2="http://schemas.microsoft.com/office/spreadsheetml/2017/richdata2" ref="A2:L51">
    <sortCondition ref="A1:A51"/>
  </sortState>
  <tableColumns count="12">
    <tableColumn id="1" xr3:uid="{BC135DE3-20CE-4BC5-870F-09CD4F6F8084}" name="State" dataDxfId="60"/>
    <tableColumn id="2" xr3:uid="{9D0E1D05-56E0-4CA1-BB33-E9B9CA090AFF}" name="Abbr" dataDxfId="59"/>
    <tableColumn id="3" xr3:uid="{54481305-1146-4BD3-B3B6-7A49FA344992}" name="Day OT (1.5X) at" dataDxfId="58"/>
    <tableColumn id="4" xr3:uid="{B2B83AD8-2908-46BA-B137-73BB6A83AC8B}" name="Day OT (2X) at" dataDxfId="57"/>
    <tableColumn id="5" xr3:uid="{2109D03D-3214-4DDE-B3B8-5AC2559AFAFD}" name="Week OT At" dataDxfId="56"/>
    <tableColumn id="6" xr3:uid="{E6A872F3-2003-4081-8862-D116D6615175}" name="Meal Penalty At" dataDxfId="55"/>
    <tableColumn id="7" xr3:uid="{EDA8FA32-A3B7-4BEC-8529-C5187683DA16}" name="Meal Break Amount" dataDxfId="54"/>
    <tableColumn id="8" xr3:uid="{AD8E8479-B319-48DD-B123-95815990632D}" name="Meal Break Duration" dataDxfId="53"/>
    <tableColumn id="9" xr3:uid="{9AC9B62E-E46C-4976-8720-1CC5D70DABC5}" name="7th day at" dataDxfId="52"/>
    <tableColumn id="10" xr3:uid="{1860E9C3-83B0-4296-8D9E-A66969C5E9E3}" name="Min Wage" dataDxfId="51" dataCellStyle="Currency"/>
    <tableColumn id="11" xr3:uid="{8A10D1A6-8D29-4181-A32F-2052D67AE629}" name="Valid until" dataDxfId="50"/>
    <tableColumn id="12" xr3:uid="{5D7CE085-6681-44B5-9173-F8406789E7BD}" name="Min Wage (2024)" dataDxfId="49"/>
  </tableColumns>
  <tableStyleInfo name="TableStyleMedium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BE3D4D1-BCAE-4662-8C33-190D17666917}" name="TBL_SUTA" displayName="TBL_SUTA" ref="A1:I51" totalsRowShown="0" headerRowDxfId="48" dataDxfId="47" headerRowCellStyle="Good" dataCellStyle="Percent">
  <autoFilter ref="A1:I51" xr:uid="{DBE3D4D1-BCAE-4662-8C33-190D17666917}"/>
  <sortState xmlns:xlrd2="http://schemas.microsoft.com/office/spreadsheetml/2017/richdata2" ref="A2:I51">
    <sortCondition ref="A1:A51"/>
  </sortState>
  <tableColumns count="9">
    <tableColumn id="1" xr3:uid="{DDF266E1-71CA-480A-8D7F-4B4C9BA24A34}" name="State" dataDxfId="46"/>
    <tableColumn id="9" xr3:uid="{F9E5DFA3-D638-4726-A070-3DE460BA54D9}" name="ABBR" dataDxfId="45"/>
    <tableColumn id="2" xr3:uid="{B36F57BB-E715-4C1E-AFBA-205BC4DB9EEE}" name="Wage Base" dataDxfId="44"/>
    <tableColumn id="8" xr3:uid="{50D00014-9B5E-4AC4-B04C-D9C1767787F4}" name="New Employer" dataDxfId="43"/>
    <tableColumn id="3" xr3:uid="{6644F213-682E-428F-A2CB-BE934D83E005}" name="Min (%)" dataDxfId="42"/>
    <tableColumn id="4" xr3:uid="{BC19E4EE-FE76-45C5-84F9-C2524AD6842D}" name="Max (%)" dataDxfId="41" dataCellStyle="Percent"/>
    <tableColumn id="5" xr3:uid="{5F184CEF-DE37-422A-9F52-4A16303440E3}" name="PEO" dataDxfId="40" dataCellStyle="Percent"/>
    <tableColumn id="6" xr3:uid="{D0A65427-B94C-457B-910E-981D0323210D}" name="AMS (%)" dataDxfId="39" dataCellStyle="Percent">
      <calculatedColumnFormula>IF(LEN(G2)&gt;0, G2, F2)</calculatedColumnFormula>
    </tableColumn>
    <tableColumn id="7" xr3:uid="{77E5B859-E5A6-41F4-8555-CB9868B66DDB}" name="Exp" dataDxfId="38">
      <calculatedColumnFormula>C2*H2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3F4075-8C5D-4BE0-AF75-D3C66E427D72}" name="TBL_RATES" displayName="TBL_RATES" ref="A1:M282" totalsRowShown="0" headerRowDxfId="37" dataDxfId="36" headerRowCellStyle="20% - Accent1" dataCellStyle="Currency">
  <autoFilter ref="A1:M282" xr:uid="{1632BE6C-D284-4115-ABD2-736EBBF9AABF}">
    <filterColumn colId="0">
      <filters>
        <filter val="CNA"/>
      </filters>
    </filterColumn>
  </autoFilter>
  <sortState xmlns:xlrd2="http://schemas.microsoft.com/office/spreadsheetml/2017/richdata2" ref="A2:M98">
    <sortCondition descending="1" ref="M1:M282"/>
  </sortState>
  <tableColumns count="13">
    <tableColumn id="10" xr3:uid="{3C28542F-C8E7-4140-95E1-B0AC4905265A}" name="Profession" dataDxfId="35" dataCellStyle="Currency"/>
    <tableColumn id="14" xr3:uid="{0391794D-3D89-421B-934F-1368AF35A80B}" name="Specialty/1" dataDxfId="34" dataCellStyle="Currency"/>
    <tableColumn id="1" xr3:uid="{BC4ECF63-8157-43F7-8A6B-CA996B563387}" name="Specialty" dataDxfId="33">
      <calculatedColumnFormula>TBL_RATES[[#This Row],[Profession]] &amp;" - " &amp; TBL_RATES[[#This Row],[Specialty/1]]</calculatedColumnFormula>
    </tableColumn>
    <tableColumn id="2" xr3:uid="{F6E7B1D0-6585-427A-8F62-8CDA7D587D17}" name="Link" dataDxfId="32" dataCellStyle="Hyperlink"/>
    <tableColumn id="3" xr3:uid="{AF2EFBB1-7598-40A2-A086-24466F8C9404}" name="Source" dataDxfId="31" dataCellStyle="Hyperlink"/>
    <tableColumn id="4" xr3:uid="{E882CDE8-FB6D-4D00-94BB-00399E5F4409}" name="10%" dataDxfId="30" dataCellStyle="Currency"/>
    <tableColumn id="5" xr3:uid="{EE99B281-94CC-4ED7-BD65-18062C93FCC5}" name="25%" dataDxfId="29" dataCellStyle="Currency"/>
    <tableColumn id="6" xr3:uid="{D4CF36D3-E661-46DC-98E7-79DCC4F13A8B}" name="50%" dataDxfId="28" dataCellStyle="Currency"/>
    <tableColumn id="7" xr3:uid="{477B77EF-570E-4E18-9509-CAF648A5A0EB}" name="75%" dataDxfId="27" dataCellStyle="Currency"/>
    <tableColumn id="8" xr3:uid="{7F61AAD8-3511-456D-9B8C-211F4CCBA4AD}" name="90%" dataDxfId="26" dataCellStyle="Currency"/>
    <tableColumn id="9" xr3:uid="{ED56A5AD-426A-4202-A922-763FC9D26534}" name="Cal Rate" dataDxfId="25" dataCellStyle="Note">
      <calculatedColumnFormula>IF((0.8* TBL_RATES[[#This Row],[25%]])&lt;14, TBL_RATES[10%],0.8* TBL_RATES[[#This Row],[25%]])</calculatedColumnFormula>
    </tableColumn>
    <tableColumn id="11" xr3:uid="{A0CD7653-CB41-4E8A-BE5A-003671FE79FF}" name="Override" dataDxfId="24" dataCellStyle="Currency"/>
    <tableColumn id="12" xr3:uid="{3E03A6FC-B4CC-470A-808D-36207C5640EC}" name="Rate" dataDxfId="23" dataCellStyle="Input">
      <calculatedColumnFormula>ROUNDDOWN(IF(LEN(TBL_RATES[[#This Row],[Override]])&gt;0, TBL_RATES[Override], TBL_RATES[Cal Rate]),0)</calculatedColumnFormula>
    </tableColumn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EF7663-2321-42DC-9F7E-5C40F855CD83}" name="Table3" displayName="Table3" ref="B1:C182" totalsRowShown="0" headerRowDxfId="22" dataDxfId="21">
  <autoFilter ref="B1:C182" xr:uid="{3AEF7663-2321-42DC-9F7E-5C40F855CD83}"/>
  <sortState xmlns:xlrd2="http://schemas.microsoft.com/office/spreadsheetml/2017/richdata2" ref="B2:C182">
    <sortCondition ref="B1:B182"/>
  </sortState>
  <tableColumns count="2">
    <tableColumn id="1" xr3:uid="{7656DABC-2387-4E17-928B-F25707173C21}" name="SPECIALTY" dataDxfId="20"/>
    <tableColumn id="2" xr3:uid="{81A95F67-1333-47C7-AAEE-43C1130DF9A0}" name="FOUND" dataDxfId="19">
      <calculatedColumnFormula>INDEX(TBL_RATES[],MATCH(B2,TBL_RATES[Specialty],0),2)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E541C7-A940-404D-9A9F-942DCA675599}" name="Table5" displayName="Table5" ref="A1:K37" totalsRowShown="0">
  <autoFilter ref="A1:K37" xr:uid="{86E541C7-A940-404D-9A9F-942DCA675599}"/>
  <tableColumns count="11">
    <tableColumn id="1" xr3:uid="{4FB8A8B0-329C-455C-96C1-251CBE31A263}" name="Billing" dataDxfId="18" dataCellStyle="Currency"/>
    <tableColumn id="7" xr3:uid="{9ABB8043-72EC-46E7-B1B6-6E207AA8A29A}" name="VMS" dataCellStyle="Currency">
      <calculatedColumnFormula>0.06*Table5[[#This Row],[Billing]]</calculatedColumnFormula>
    </tableColumn>
    <tableColumn id="8" xr3:uid="{DC9334A6-39E0-46C0-B621-FC4507F2BA70}" name="OH" dataCellStyle="Currency">
      <calculatedColumnFormula>0.05*Table5[[#This Row],[Billing]]</calculatedColumnFormula>
    </tableColumn>
    <tableColumn id="11" xr3:uid="{9DD57A62-A413-414A-98FC-3B73A1ADCD70}" name="INS" dataDxfId="17" dataCellStyle="Currency">
      <calculatedColumnFormula>3.5</calculatedColumnFormula>
    </tableColumn>
    <tableColumn id="9" xr3:uid="{CC6DA1F9-7834-44B5-B758-B3ECB5B4271B}" name="Total Cost" dataCellStyle="Currency">
      <calculatedColumnFormula>SUM(Table5[[#This Row],[VMS]:[INS]])</calculatedColumnFormula>
    </tableColumn>
    <tableColumn id="2" xr3:uid="{6A7E6108-3A98-43D3-BC2D-342D93AED0DA}" name="Blended" dataDxfId="16">
      <calculatedColumnFormula>(Table5[[#This Row],[Billing]]-Table5[[#This Row],[Total Cost]])*0.65</calculatedColumnFormula>
    </tableColumn>
    <tableColumn id="3" xr3:uid="{1EAAFEEF-AD98-4FED-A7FF-979CD8D841F9}" name="Hourly" dataDxfId="15">
      <calculatedColumnFormula>(Table5[[#This Row],[Billing]]-Table5[[#This Row],[Blended]])*0.045</calculatedColumnFormula>
    </tableColumn>
    <tableColumn id="4" xr3:uid="{C99AFB53-2565-43CE-9FBE-E1B5BA72610D}" name="Factor" dataDxfId="14">
      <calculatedColumnFormula>(9/5-((1/150)*Table5[[#This Row],[Billing]]))</calculatedColumnFormula>
    </tableColumn>
    <tableColumn id="5" xr3:uid="{AF891C42-67E6-4FD4-AA46-C321942824FA}" name="Adjusted" dataDxfId="13">
      <calculatedColumnFormula>Table5[[#This Row],[Hourly]]*Table5[[#This Row],[Factor]]</calculatedColumnFormula>
    </tableColumn>
    <tableColumn id="6" xr3:uid="{981D638A-9008-41EC-A5BA-46E69CCC41FD}" name="Bonus (x144)" dataDxfId="12" dataCellStyle="Currency">
      <calculatedColumnFormula>Table5[[#This Row],[Adjusted]]*144</calculatedColumnFormula>
    </tableColumn>
    <tableColumn id="10" xr3:uid="{D43E5588-23EB-4FC9-B8A2-CD49468139A2}" name="Bonsus" dataDxfId="11" dataCellStyle="Currency">
      <calculatedColumnFormula>144*Table5[[#This Row],[Hourly]]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7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alary.com/research/salary/benchmark/exercise-physiologist-hourly-wages" TargetMode="External"/><Relationship Id="rId21" Type="http://schemas.openxmlformats.org/officeDocument/2006/relationships/hyperlink" Target="https://www.ziprecruiter.com/Salaries/Bone-Marrow-Transplant-Nurse-Salary" TargetMode="External"/><Relationship Id="rId42" Type="http://schemas.openxmlformats.org/officeDocument/2006/relationships/hyperlink" Target="https://www.salary.com/research/salary/recruiting/pain-management-nurse-hourly-wages" TargetMode="External"/><Relationship Id="rId63" Type="http://schemas.openxmlformats.org/officeDocument/2006/relationships/hyperlink" Target="https://www.salary.com/research/salary/benchmark/case-manager-hourly-wages" TargetMode="External"/><Relationship Id="rId84" Type="http://schemas.openxmlformats.org/officeDocument/2006/relationships/hyperlink" Target="https://www.salary.com/research/salary/posting/advanced-emergency-medical-technician-hourly-wages" TargetMode="External"/><Relationship Id="rId138" Type="http://schemas.openxmlformats.org/officeDocument/2006/relationships/hyperlink" Target="https://www.salary.com/research/salary/benchmark/psychologist-hourly-wages" TargetMode="External"/><Relationship Id="rId159" Type="http://schemas.openxmlformats.org/officeDocument/2006/relationships/hyperlink" Target="https://www.salary.com/research/salary/listing/clinical-laboratory-scientist-hourly-wages" TargetMode="External"/><Relationship Id="rId170" Type="http://schemas.openxmlformats.org/officeDocument/2006/relationships/hyperlink" Target="https://www.salary.com/research/salary/alternate/recovery-nurse-hourly-wages" TargetMode="External"/><Relationship Id="rId107" Type="http://schemas.openxmlformats.org/officeDocument/2006/relationships/hyperlink" Target="https://www.salary.com/research/salary/benchmark/ophthalmic-technician-hourly-wages" TargetMode="External"/><Relationship Id="rId11" Type="http://schemas.openxmlformats.org/officeDocument/2006/relationships/hyperlink" Target="https://www.ziprecruiter.com/Salaries/Orthopedic-Nurse-Salary" TargetMode="External"/><Relationship Id="rId32" Type="http://schemas.openxmlformats.org/officeDocument/2006/relationships/hyperlink" Target="https://www.salary.com/research/salary/benchmark/staff-nurse-rn-phone-triage-hourly-wages" TargetMode="External"/><Relationship Id="rId53" Type="http://schemas.openxmlformats.org/officeDocument/2006/relationships/hyperlink" Target="https://www.salary.com/research/salary/benchmark/staff-nurse-rn-infection-control-hourly-wages" TargetMode="External"/><Relationship Id="rId74" Type="http://schemas.openxmlformats.org/officeDocument/2006/relationships/hyperlink" Target="https://www.salary.com/research/salary/benchmark/athletic-trainer-hourly-wages" TargetMode="External"/><Relationship Id="rId128" Type="http://schemas.openxmlformats.org/officeDocument/2006/relationships/hyperlink" Target="https://www.salary.com/research/salary/benchmark/speech-and-language-pathologist-hourly-wages" TargetMode="External"/><Relationship Id="rId149" Type="http://schemas.openxmlformats.org/officeDocument/2006/relationships/hyperlink" Target="https://www.salary.com/research/salary/benchmark/emergency-medical-technician-hourly-wages" TargetMode="External"/><Relationship Id="rId5" Type="http://schemas.openxmlformats.org/officeDocument/2006/relationships/hyperlink" Target="https://www.ziprecruiter.com/Salaries/Sports-Medicine-Nurse-Salary" TargetMode="External"/><Relationship Id="rId95" Type="http://schemas.openxmlformats.org/officeDocument/2006/relationships/hyperlink" Target="https://www.salary.com/research/salary/benchmark/medical-assistant-hourly-wages" TargetMode="External"/><Relationship Id="rId160" Type="http://schemas.openxmlformats.org/officeDocument/2006/relationships/hyperlink" Target="https://www.salary.com/research/salary/benchmark/radiation-physicist-hourly-wages" TargetMode="External"/><Relationship Id="rId22" Type="http://schemas.openxmlformats.org/officeDocument/2006/relationships/hyperlink" Target="https://www.ziprecruiter.com/Salaries/Allergy-Nurse-Salary" TargetMode="External"/><Relationship Id="rId43" Type="http://schemas.openxmlformats.org/officeDocument/2006/relationships/hyperlink" Target="https://www.salary.com/research/salary/alternate/operating-room-nurse-hourly-wages" TargetMode="External"/><Relationship Id="rId64" Type="http://schemas.openxmlformats.org/officeDocument/2006/relationships/hyperlink" Target="https://www.salary.com/research/salary/alternate/cardiac-cath-lab-nurse-hourly-wages" TargetMode="External"/><Relationship Id="rId118" Type="http://schemas.openxmlformats.org/officeDocument/2006/relationships/hyperlink" Target="https://www.salary.com/research/salary/alternate/polysomnographic-technologist-hourly-wages" TargetMode="External"/><Relationship Id="rId139" Type="http://schemas.openxmlformats.org/officeDocument/2006/relationships/hyperlink" Target="https://www.salary.com/research/salary/benchmark/medical-technologist-ascp-hourly-wages" TargetMode="External"/><Relationship Id="rId85" Type="http://schemas.openxmlformats.org/officeDocument/2006/relationships/hyperlink" Target="https://www.salary.com/research/salary/benchmark/emergency-medical-technician-hourly-wages" TargetMode="External"/><Relationship Id="rId150" Type="http://schemas.openxmlformats.org/officeDocument/2006/relationships/hyperlink" Target="https://www.salary.com/research/salary/alternate/certified-dialysis-technician-hourly-wages" TargetMode="External"/><Relationship Id="rId171" Type="http://schemas.openxmlformats.org/officeDocument/2006/relationships/hyperlink" Target="https://www.salary.com/research/salary/alternate/recovery-nurse-hourly-wages" TargetMode="External"/><Relationship Id="rId12" Type="http://schemas.openxmlformats.org/officeDocument/2006/relationships/hyperlink" Target="https://www.ziprecruiter.com/Salaries/Ophthalmology-Nurse-Salary" TargetMode="External"/><Relationship Id="rId33" Type="http://schemas.openxmlformats.org/officeDocument/2006/relationships/hyperlink" Target="https://www.salary.com/research/salary/benchmark/staff-nurse-rnii-hourly-wages" TargetMode="External"/><Relationship Id="rId108" Type="http://schemas.openxmlformats.org/officeDocument/2006/relationships/hyperlink" Target="https://www.salary.com/research/salary/benchmark/optician-hourly-wages" TargetMode="External"/><Relationship Id="rId129" Type="http://schemas.openxmlformats.org/officeDocument/2006/relationships/hyperlink" Target="https://www.salary.com/research/salary/benchmark/speech-and-language-pathologist-home-care-hourly-wages" TargetMode="External"/><Relationship Id="rId54" Type="http://schemas.openxmlformats.org/officeDocument/2006/relationships/hyperlink" Target="https://www.salary.com/research/salary/benchmark/staff-nurse-rn-oncology-hourly-wages" TargetMode="External"/><Relationship Id="rId75" Type="http://schemas.openxmlformats.org/officeDocument/2006/relationships/hyperlink" Target="https://www.salary.com/research/salary/benchmark/audiologist-hourly-wages" TargetMode="External"/><Relationship Id="rId96" Type="http://schemas.openxmlformats.org/officeDocument/2006/relationships/hyperlink" Target="https://www.salary.com/research/salary/benchmark/medical-interpreter-hourly-wages" TargetMode="External"/><Relationship Id="rId140" Type="http://schemas.openxmlformats.org/officeDocument/2006/relationships/hyperlink" Target="https://www.salary.com/research/salary/alternate/histotechnologist-hourly-wages" TargetMode="External"/><Relationship Id="rId161" Type="http://schemas.openxmlformats.org/officeDocument/2006/relationships/hyperlink" Target="https://www.salary.com/research/salary/benchmark/mri-technologist-ii-hourly-wages" TargetMode="External"/><Relationship Id="rId1" Type="http://schemas.openxmlformats.org/officeDocument/2006/relationships/hyperlink" Target="https://www.ziprecruiter.com/Salaries/Pathologist-Salary-per-Hour" TargetMode="External"/><Relationship Id="rId6" Type="http://schemas.openxmlformats.org/officeDocument/2006/relationships/hyperlink" Target="https://www.ziprecruiter.com/Salaries/Rheumatology-Nurse-Salary" TargetMode="External"/><Relationship Id="rId23" Type="http://schemas.openxmlformats.org/officeDocument/2006/relationships/hyperlink" Target="https://www.salary.com/research/salary/posting/baby-nurse-hourly-wages" TargetMode="External"/><Relationship Id="rId28" Type="http://schemas.openxmlformats.org/officeDocument/2006/relationships/hyperlink" Target="https://www.salary.com/research/salary/recruiting/clinical-informatics-specialist-hourly-wages" TargetMode="External"/><Relationship Id="rId49" Type="http://schemas.openxmlformats.org/officeDocument/2006/relationships/hyperlink" Target="https://www.salary.com/research/salary/posting/medical-surgical-nurse-hourly-wages" TargetMode="External"/><Relationship Id="rId114" Type="http://schemas.openxmlformats.org/officeDocument/2006/relationships/hyperlink" Target="https://www.salary.com/research/salary/benchmark/phlebotomist-hourly-wages" TargetMode="External"/><Relationship Id="rId119" Type="http://schemas.openxmlformats.org/officeDocument/2006/relationships/hyperlink" Target="https://www.salary.com/research/salary/alternate/clinical-licensed-psychologist-m-a-hourly-wages" TargetMode="External"/><Relationship Id="rId44" Type="http://schemas.openxmlformats.org/officeDocument/2006/relationships/hyperlink" Target="https://www.salary.com/research/salary/benchmark/staff-nurse-rn-occupational-health-hourly-wages" TargetMode="External"/><Relationship Id="rId60" Type="http://schemas.openxmlformats.org/officeDocument/2006/relationships/hyperlink" Target="https://www.salary.com/research/salary/benchmark/nursing-director-hourly-wages" TargetMode="External"/><Relationship Id="rId65" Type="http://schemas.openxmlformats.org/officeDocument/2006/relationships/hyperlink" Target="https://www.salary.com/research/salary/posting/cardiovascular-nurse-hourly-wages" TargetMode="External"/><Relationship Id="rId81" Type="http://schemas.openxmlformats.org/officeDocument/2006/relationships/hyperlink" Target="https://www.salary.com/research/salary/benchmark/dietitian-hourly-wages" TargetMode="External"/><Relationship Id="rId86" Type="http://schemas.openxmlformats.org/officeDocument/2006/relationships/hyperlink" Target="https://www.salary.com/research/salary/benchmark/paramedic-hourly-wages" TargetMode="External"/><Relationship Id="rId130" Type="http://schemas.openxmlformats.org/officeDocument/2006/relationships/hyperlink" Target="https://www.salary.com/research/salary/alternate/sterile-supply-processing-technician-hourly-wages" TargetMode="External"/><Relationship Id="rId135" Type="http://schemas.openxmlformats.org/officeDocument/2006/relationships/hyperlink" Target="https://www.salary.com/research/salary/alternate/cardiovascular-technologist-catheterization-lab-hourly-wages" TargetMode="External"/><Relationship Id="rId151" Type="http://schemas.openxmlformats.org/officeDocument/2006/relationships/hyperlink" Target="https://www.salary.com/research/salary/benchmark/endoscopy-technician-hourly-wages" TargetMode="External"/><Relationship Id="rId156" Type="http://schemas.openxmlformats.org/officeDocument/2006/relationships/hyperlink" Target="https://www.salary.com/research/salary/benchmark/interventional-radiological-technologist-hourly-wages" TargetMode="External"/><Relationship Id="rId172" Type="http://schemas.openxmlformats.org/officeDocument/2006/relationships/hyperlink" Target="https://www.salary.com/research/salary/benchmark/monitor-technician-hourly-wages" TargetMode="External"/><Relationship Id="rId13" Type="http://schemas.openxmlformats.org/officeDocument/2006/relationships/hyperlink" Target="https://www.ziprecruiter.com/Salaries/Nephrology-Nurse-Salary" TargetMode="External"/><Relationship Id="rId18" Type="http://schemas.openxmlformats.org/officeDocument/2006/relationships/hyperlink" Target="https://www.ziprecruiter.com/Salaries/Gastroenterology-Nurse-Salary" TargetMode="External"/><Relationship Id="rId39" Type="http://schemas.openxmlformats.org/officeDocument/2006/relationships/hyperlink" Target="https://www.salary.com/research/salary/posting/pediatric-icu-nurse-hourly-wages" TargetMode="External"/><Relationship Id="rId109" Type="http://schemas.openxmlformats.org/officeDocument/2006/relationships/hyperlink" Target="https://www.salary.com/research/salary/benchmark/optometrist-hourly-wages" TargetMode="External"/><Relationship Id="rId34" Type="http://schemas.openxmlformats.org/officeDocument/2006/relationships/hyperlink" Target="https://www.salary.com/research/salary/benchmark/staff-nurse-rn-nursing-home-hourly-wages" TargetMode="External"/><Relationship Id="rId50" Type="http://schemas.openxmlformats.org/officeDocument/2006/relationships/hyperlink" Target="https://www.salary.com/research/salary/benchmark/staff-nurse-rn-long-term-care-hourly-wages" TargetMode="External"/><Relationship Id="rId55" Type="http://schemas.openxmlformats.org/officeDocument/2006/relationships/hyperlink" Target="https://www.salary.com/research/salary/benchmark/staff-nurse-rn-geriatric-hourly-wages" TargetMode="External"/><Relationship Id="rId76" Type="http://schemas.openxmlformats.org/officeDocument/2006/relationships/hyperlink" Target="https://www.salary.com/research/salary/benchmark/laboratory-assistant-i-salary" TargetMode="External"/><Relationship Id="rId97" Type="http://schemas.openxmlformats.org/officeDocument/2006/relationships/hyperlink" Target="https://www.salary.com/research/salary/recruiting/health-physicist-hourly-wages" TargetMode="External"/><Relationship Id="rId104" Type="http://schemas.openxmlformats.org/officeDocument/2006/relationships/hyperlink" Target="https://www.salary.com/research/salary/benchmark/nuclear-medicine-technologist-hourly-wages" TargetMode="External"/><Relationship Id="rId120" Type="http://schemas.openxmlformats.org/officeDocument/2006/relationships/hyperlink" Target="https://www.salary.com/research/salary/alternate/clinical-licensed-psychologist-ph-d-salary/saint-petersburg-fl" TargetMode="External"/><Relationship Id="rId125" Type="http://schemas.openxmlformats.org/officeDocument/2006/relationships/hyperlink" Target="https://www.salary.com/research/salary/benchmark/social-worker-bsw-hourly-wages" TargetMode="External"/><Relationship Id="rId141" Type="http://schemas.openxmlformats.org/officeDocument/2006/relationships/hyperlink" Target="https://www.salary.com/research/salary/benchmark/pharmacy-technician-ii-salary/fl" TargetMode="External"/><Relationship Id="rId146" Type="http://schemas.openxmlformats.org/officeDocument/2006/relationships/hyperlink" Target="https://www.salary.com/research/salary/benchmark/anesthesia-technician-hourly-wages" TargetMode="External"/><Relationship Id="rId167" Type="http://schemas.openxmlformats.org/officeDocument/2006/relationships/hyperlink" Target="https://www.doctor-salaries.com/physician-salary/nutritionist-salary/" TargetMode="External"/><Relationship Id="rId7" Type="http://schemas.openxmlformats.org/officeDocument/2006/relationships/hyperlink" Target="https://www.ziprecruiter.com/Salaries/Radiology-Nurse-Salary-per-Hour" TargetMode="External"/><Relationship Id="rId71" Type="http://schemas.openxmlformats.org/officeDocument/2006/relationships/hyperlink" Target="https://www.salary.com/research/salary/benchmark/staff-nurse-rn-home-care-hourly-wages" TargetMode="External"/><Relationship Id="rId92" Type="http://schemas.openxmlformats.org/officeDocument/2006/relationships/hyperlink" Target="https://www.salary.com/research/salary/recruiting/family-therapist-hourly-wages" TargetMode="External"/><Relationship Id="rId162" Type="http://schemas.openxmlformats.org/officeDocument/2006/relationships/hyperlink" Target="https://www.salary.com/research/salary/alternate/neurodiagnostics-tech-eeg-hourly-wages" TargetMode="External"/><Relationship Id="rId2" Type="http://schemas.openxmlformats.org/officeDocument/2006/relationships/hyperlink" Target="https://www.ziprecruiter.com/Salaries/Urgent-Care-RN-Salary" TargetMode="External"/><Relationship Id="rId29" Type="http://schemas.openxmlformats.org/officeDocument/2006/relationships/hyperlink" Target="https://www.salary.com/research/salary/benchmark/school-nurse-hourly-wages" TargetMode="External"/><Relationship Id="rId24" Type="http://schemas.openxmlformats.org/officeDocument/2006/relationships/hyperlink" Target="https://www.salary.com/research/salary/recruiting/registered-nurse-manager-hourly-wages" TargetMode="External"/><Relationship Id="rId40" Type="http://schemas.openxmlformats.org/officeDocument/2006/relationships/hyperlink" Target="https://www.salary.com/research/salary/benchmark/staff-nurse-rn-pediatrics-hourly-wages" TargetMode="External"/><Relationship Id="rId45" Type="http://schemas.openxmlformats.org/officeDocument/2006/relationships/hyperlink" Target="https://www.salary.com/research/salary/benchmark/staff-nurse-rn-obstetrics-hourly-wages" TargetMode="External"/><Relationship Id="rId66" Type="http://schemas.openxmlformats.org/officeDocument/2006/relationships/hyperlink" Target="https://www.salary.com/research/salary/benchmark/certified-nurse-anesthetist-crna-hourly-wages" TargetMode="External"/><Relationship Id="rId87" Type="http://schemas.openxmlformats.org/officeDocument/2006/relationships/hyperlink" Target="https://www.salary.com/research/salary/alternate/patient-care-assistant-pca-hourly-wages" TargetMode="External"/><Relationship Id="rId110" Type="http://schemas.openxmlformats.org/officeDocument/2006/relationships/hyperlink" Target="https://www.salary.com/research/salary/benchmark/pathology-assistant-hourly-wages" TargetMode="External"/><Relationship Id="rId115" Type="http://schemas.openxmlformats.org/officeDocument/2006/relationships/hyperlink" Target="https://www.salary.com/research/salary/alternate/physical-therapist-pt-hourly-wages" TargetMode="External"/><Relationship Id="rId131" Type="http://schemas.openxmlformats.org/officeDocument/2006/relationships/hyperlink" Target="https://www.salary.com/research/salary/alternate/surgical-assistant-hourly-wages" TargetMode="External"/><Relationship Id="rId136" Type="http://schemas.openxmlformats.org/officeDocument/2006/relationships/hyperlink" Target="https://www.salary.com/research/salary/benchmark/psychologist-ph-d-hourly-wages" TargetMode="External"/><Relationship Id="rId157" Type="http://schemas.openxmlformats.org/officeDocument/2006/relationships/hyperlink" Target="https://www.salary.com/research/salary/alternate/clinical-laboratory-manager-hourly-wages" TargetMode="External"/><Relationship Id="rId61" Type="http://schemas.openxmlformats.org/officeDocument/2006/relationships/hyperlink" Target="https://www.salary.com/research/salary/benchmark/staff-nurse-rn-dialysis-hourly-wages" TargetMode="External"/><Relationship Id="rId82" Type="http://schemas.openxmlformats.org/officeDocument/2006/relationships/hyperlink" Target="https://www.salary.com/research/salary/alternate/medical-dosimetrist-hourly-wages" TargetMode="External"/><Relationship Id="rId152" Type="http://schemas.openxmlformats.org/officeDocument/2006/relationships/hyperlink" Target="https://www.salary.com/research/salary/alternate/patient-care-assistant-pca-hourly-wages" TargetMode="External"/><Relationship Id="rId173" Type="http://schemas.openxmlformats.org/officeDocument/2006/relationships/printerSettings" Target="../printerSettings/printerSettings6.bin"/><Relationship Id="rId19" Type="http://schemas.openxmlformats.org/officeDocument/2006/relationships/hyperlink" Target="https://www.ziprecruiter.com/Salaries/Forensic-Nurse-Salary" TargetMode="External"/><Relationship Id="rId14" Type="http://schemas.openxmlformats.org/officeDocument/2006/relationships/hyperlink" Target="https://www.ziprecruiter.com/Salaries/NICU-RN-Salary" TargetMode="External"/><Relationship Id="rId30" Type="http://schemas.openxmlformats.org/officeDocument/2006/relationships/hyperlink" Target="https://www.salary.com/research/salary/benchmark/staff-nurse-rn-wound-care-home-care-hourly-wages" TargetMode="External"/><Relationship Id="rId35" Type="http://schemas.openxmlformats.org/officeDocument/2006/relationships/hyperlink" Target="https://www.salary.com/research/salary/posting/certified-school-nurse-hourly-wages" TargetMode="External"/><Relationship Id="rId56" Type="http://schemas.openxmlformats.org/officeDocument/2006/relationships/hyperlink" Target="https://www.salary.com/research/salary/benchmark/staff-nurse-rn-flight-transport-hourly-wages" TargetMode="External"/><Relationship Id="rId77" Type="http://schemas.openxmlformats.org/officeDocument/2006/relationships/hyperlink" Target="https://www.salary.com/research/salary/listing/laboratory-technician-hourly-wages" TargetMode="External"/><Relationship Id="rId100" Type="http://schemas.openxmlformats.org/officeDocument/2006/relationships/hyperlink" Target="https://www.salary.com/research/salary/recruiting/clinical-mental-health-counselor-hourly-wages" TargetMode="External"/><Relationship Id="rId105" Type="http://schemas.openxmlformats.org/officeDocument/2006/relationships/hyperlink" Target="https://www.salary.com/research/salary/benchmark/occupational-therapist-hourly-wages" TargetMode="External"/><Relationship Id="rId126" Type="http://schemas.openxmlformats.org/officeDocument/2006/relationships/hyperlink" Target="https://www.salary.com/research/salary/benchmark/social-worker-msw-hourly-wages" TargetMode="External"/><Relationship Id="rId147" Type="http://schemas.openxmlformats.org/officeDocument/2006/relationships/hyperlink" Target="https://www.salary.com/research/salary/benchmark/laboratory-assistant-i-hourly-wages" TargetMode="External"/><Relationship Id="rId168" Type="http://schemas.openxmlformats.org/officeDocument/2006/relationships/hyperlink" Target="https://www.salary.com/research/salary/benchmark/exercise-physiologist-hourly-wages" TargetMode="External"/><Relationship Id="rId8" Type="http://schemas.openxmlformats.org/officeDocument/2006/relationships/hyperlink" Target="https://www.ziprecruiter.com/Salaries/Pulmonary-Care-Nurse-Salary" TargetMode="External"/><Relationship Id="rId51" Type="http://schemas.openxmlformats.org/officeDocument/2006/relationships/hyperlink" Target="https://www.salary.com/research/salary/alternate/labor-and-delivery-nurse-hourly-wages" TargetMode="External"/><Relationship Id="rId72" Type="http://schemas.openxmlformats.org/officeDocument/2006/relationships/hyperlink" Target="https://www.salary.com/research/salary/posting/rehabilitation-nurse-hourly-wages" TargetMode="External"/><Relationship Id="rId93" Type="http://schemas.openxmlformats.org/officeDocument/2006/relationships/hyperlink" Target="https://www.salary.com/research/salary/recruiting/licensed-marriage-and-family-therapist-hourly-wages" TargetMode="External"/><Relationship Id="rId98" Type="http://schemas.openxmlformats.org/officeDocument/2006/relationships/hyperlink" Target="https://www.salary.com/research/salary/recruiting/medical-physicist-hourly-wages" TargetMode="External"/><Relationship Id="rId121" Type="http://schemas.openxmlformats.org/officeDocument/2006/relationships/hyperlink" Target="https://www.salary.com/research/salary/alternate/radiology-tech-hourly-wages" TargetMode="External"/><Relationship Id="rId142" Type="http://schemas.openxmlformats.org/officeDocument/2006/relationships/hyperlink" Target="https://www.salary.com/research/salary/alternate/registered-diagnostic-medical-sonographer-ii-hourly-wages" TargetMode="External"/><Relationship Id="rId163" Type="http://schemas.openxmlformats.org/officeDocument/2006/relationships/hyperlink" Target="https://www.salary.com/research/salary/benchmark/polysomnographic-technician-hourly-wages" TargetMode="External"/><Relationship Id="rId3" Type="http://schemas.openxmlformats.org/officeDocument/2006/relationships/hyperlink" Target="https://www.ziprecruiter.com/Salaries/Travel-Nurse-Salary" TargetMode="External"/><Relationship Id="rId25" Type="http://schemas.openxmlformats.org/officeDocument/2006/relationships/hyperlink" Target="https://www.salary.com/research/salary/alternate/registered-nurse-rn-level-1-hourly-wages" TargetMode="External"/><Relationship Id="rId46" Type="http://schemas.openxmlformats.org/officeDocument/2006/relationships/hyperlink" Target="https://www.salary.com/research/salary/posting/neuro-nursing-hourly-wages" TargetMode="External"/><Relationship Id="rId67" Type="http://schemas.openxmlformats.org/officeDocument/2006/relationships/hyperlink" Target="https://www.salary.com/research/salary/posting/nurse-administrator-hourly-wages" TargetMode="External"/><Relationship Id="rId116" Type="http://schemas.openxmlformats.org/officeDocument/2006/relationships/hyperlink" Target="https://www.salary.com/research/salary/alternate/certified-physical-therapist-assistant-pta-salary" TargetMode="External"/><Relationship Id="rId137" Type="http://schemas.openxmlformats.org/officeDocument/2006/relationships/hyperlink" Target="https://www.salary.com/research/salary/benchmark/psychologist-hourly-wages" TargetMode="External"/><Relationship Id="rId158" Type="http://schemas.openxmlformats.org/officeDocument/2006/relationships/hyperlink" Target="https://www.salary.com/research/salary/benchmark/mammography-technologist-hourly-wages" TargetMode="External"/><Relationship Id="rId20" Type="http://schemas.openxmlformats.org/officeDocument/2006/relationships/hyperlink" Target="https://www.ziprecruiter.com/Salaries/Electrophysiology-Nurse-Salary" TargetMode="External"/><Relationship Id="rId41" Type="http://schemas.openxmlformats.org/officeDocument/2006/relationships/hyperlink" Target="https://www.salary.com/research/salary/alternate/patient-benefit-and-care-nurse-coordinator-i-hourly-wages" TargetMode="External"/><Relationship Id="rId62" Type="http://schemas.openxmlformats.org/officeDocument/2006/relationships/hyperlink" Target="https://www.salary.com/research/salary/posting/correctional-nurse-hourly-wages" TargetMode="External"/><Relationship Id="rId83" Type="http://schemas.openxmlformats.org/officeDocument/2006/relationships/hyperlink" Target="https://www.salary.com/research/salary/listing/emr-specialist-hourly-wages" TargetMode="External"/><Relationship Id="rId88" Type="http://schemas.openxmlformats.org/officeDocument/2006/relationships/hyperlink" Target="https://www.salary.com/research/salary/listing/patient-care-specialist-hourly-wages" TargetMode="External"/><Relationship Id="rId111" Type="http://schemas.openxmlformats.org/officeDocument/2006/relationships/hyperlink" Target="https://www.salary.com/research/salary/benchmark/perfusionist-hourly-wages" TargetMode="External"/><Relationship Id="rId132" Type="http://schemas.openxmlformats.org/officeDocument/2006/relationships/hyperlink" Target="https://www.salary.com/research/salary/alternate/surgical-technician-hourly-wages" TargetMode="External"/><Relationship Id="rId153" Type="http://schemas.openxmlformats.org/officeDocument/2006/relationships/hyperlink" Target="https://www.salary.com/research/salary/benchmark/health-educator-hourly-wages" TargetMode="External"/><Relationship Id="rId174" Type="http://schemas.openxmlformats.org/officeDocument/2006/relationships/table" Target="../tables/table9.xml"/><Relationship Id="rId15" Type="http://schemas.openxmlformats.org/officeDocument/2006/relationships/hyperlink" Target="https://www.ziprecruiter.com/Salaries/Interventional-Radiology-RN-Salary" TargetMode="External"/><Relationship Id="rId36" Type="http://schemas.openxmlformats.org/officeDocument/2006/relationships/hyperlink" Target="https://www.salary.com/research/salary/posting/community-health-nurse-hourly-wages" TargetMode="External"/><Relationship Id="rId57" Type="http://schemas.openxmlformats.org/officeDocument/2006/relationships/hyperlink" Target="https://www.salary.com/research/salary/benchmark/staff-nurse-rn-surgical-first-assistant-hourly-wages" TargetMode="External"/><Relationship Id="rId106" Type="http://schemas.openxmlformats.org/officeDocument/2006/relationships/hyperlink" Target="https://www.salary.com/research/salary/benchmark/certified-occupational-therapist-assistant-hourly-wages" TargetMode="External"/><Relationship Id="rId127" Type="http://schemas.openxmlformats.org/officeDocument/2006/relationships/hyperlink" Target="https://www.salary.com/research/salary/benchmark/licensed-clinical-social-worker-salary" TargetMode="External"/><Relationship Id="rId10" Type="http://schemas.openxmlformats.org/officeDocument/2006/relationships/hyperlink" Target="https://www.ziprecruiter.com/Salaries/Pediatric-Emergency-Room-Nurse-Salary" TargetMode="External"/><Relationship Id="rId31" Type="http://schemas.openxmlformats.org/officeDocument/2006/relationships/hyperlink" Target="https://www.salary.com/research/salary/alternate/registered-nurse-rn-utilization-review-hourly-wages" TargetMode="External"/><Relationship Id="rId52" Type="http://schemas.openxmlformats.org/officeDocument/2006/relationships/hyperlink" Target="https://www.salary.com/research/salary/benchmark/staff-nurse-rn-infusion-therapy-hourly-wages" TargetMode="External"/><Relationship Id="rId73" Type="http://schemas.openxmlformats.org/officeDocument/2006/relationships/hyperlink" Target="https://www.salary.com/research/salary/recruiting/acupuncturist-hourly-wages" TargetMode="External"/><Relationship Id="rId78" Type="http://schemas.openxmlformats.org/officeDocument/2006/relationships/hyperlink" Target="https://www.salary.com/research/salary/benchmark/cat-scan-technologist-hourly-wages" TargetMode="External"/><Relationship Id="rId94" Type="http://schemas.openxmlformats.org/officeDocument/2006/relationships/hyperlink" Target="../../Adelphi%20-%20Teams/Adelphi%20-%20Team%20-%20Premier/Calculators/Link" TargetMode="External"/><Relationship Id="rId99" Type="http://schemas.openxmlformats.org/officeDocument/2006/relationships/hyperlink" Target="https://www.salary.com/research/salary/benchmark/certified-medication-technician-hourly-wages" TargetMode="External"/><Relationship Id="rId101" Type="http://schemas.openxmlformats.org/officeDocument/2006/relationships/hyperlink" Target="https://www.salary.com/research/salary/benchmark/mental-health-technician-hourly-wages" TargetMode="External"/><Relationship Id="rId122" Type="http://schemas.openxmlformats.org/officeDocument/2006/relationships/hyperlink" Target="https://www.salary.com/research/salary/benchmark/recreational-therapist-hourly-wages" TargetMode="External"/><Relationship Id="rId143" Type="http://schemas.openxmlformats.org/officeDocument/2006/relationships/hyperlink" Target="https://www.salary.com/research/salary/benchmark/social-worker-msw-hourly-wages" TargetMode="External"/><Relationship Id="rId148" Type="http://schemas.openxmlformats.org/officeDocument/2006/relationships/hyperlink" Target="https://www.salary.com/research/salary/posting/counseling-therapist-hourly-wages" TargetMode="External"/><Relationship Id="rId164" Type="http://schemas.openxmlformats.org/officeDocument/2006/relationships/hyperlink" Target="https://www.salary.com/research/salary/alternate/dialysis-patient-care-technician-ptc-hourly-wages" TargetMode="External"/><Relationship Id="rId169" Type="http://schemas.openxmlformats.org/officeDocument/2006/relationships/hyperlink" Target="https://www.salary.com/research/salary/benchmark/staff-nurse-rn-hospice-hourly-wages" TargetMode="External"/><Relationship Id="rId4" Type="http://schemas.openxmlformats.org/officeDocument/2006/relationships/hyperlink" Target="https://www.ziprecruiter.com/Salaries/Telemetry-Nurse-Salary" TargetMode="External"/><Relationship Id="rId9" Type="http://schemas.openxmlformats.org/officeDocument/2006/relationships/hyperlink" Target="https://www.ziprecruiter.com/Salaries/PRE-Admission-Testing-Nurse-Salary" TargetMode="External"/><Relationship Id="rId26" Type="http://schemas.openxmlformats.org/officeDocument/2006/relationships/hyperlink" Target="https://www.salary.com/research/salary/listing/float-pool-nurse-hourly-wages" TargetMode="External"/><Relationship Id="rId47" Type="http://schemas.openxmlformats.org/officeDocument/2006/relationships/hyperlink" Target="https://www.salary.com/research/salary/posting/postpartum-nurse-hourly-wages" TargetMode="External"/><Relationship Id="rId68" Type="http://schemas.openxmlformats.org/officeDocument/2006/relationships/hyperlink" Target="https://www.salary.com/research/salary/posting/addictions-nurse-hourly-wages" TargetMode="External"/><Relationship Id="rId89" Type="http://schemas.openxmlformats.org/officeDocument/2006/relationships/hyperlink" Target="https://www.salary.com/research/salary/benchmark/genetics-counselor-hourly-wages" TargetMode="External"/><Relationship Id="rId112" Type="http://schemas.openxmlformats.org/officeDocument/2006/relationships/hyperlink" Target="https://www.salary.com/research/salary/alternate/or-perfusionist-hourly-wages" TargetMode="External"/><Relationship Id="rId133" Type="http://schemas.openxmlformats.org/officeDocument/2006/relationships/hyperlink" Target="https://www.salary.com/research/salary/benchmark/surgical-technologist-certified-hourly-wages" TargetMode="External"/><Relationship Id="rId154" Type="http://schemas.openxmlformats.org/officeDocument/2006/relationships/hyperlink" Target="https://www.salary.com/research/salary/benchmark/dialysis-patient-care-technician-hourly-wages" TargetMode="External"/><Relationship Id="rId16" Type="http://schemas.openxmlformats.org/officeDocument/2006/relationships/hyperlink" Target="https://www.ziprecruiter.com/Salaries/Internal-Medicine-Nurse-Practitioner-Salary" TargetMode="External"/><Relationship Id="rId37" Type="http://schemas.openxmlformats.org/officeDocument/2006/relationships/hyperlink" Target="https://www.salary.com/research/salary/benchmark/staff-nurse-rn-psychiatric-unit-hourly-wages" TargetMode="External"/><Relationship Id="rId58" Type="http://schemas.openxmlformats.org/officeDocument/2006/relationships/hyperlink" Target="https://www.salary.com/research/salary/benchmark/staff-nurse-rn-outpatient-care-hourly-wages" TargetMode="External"/><Relationship Id="rId79" Type="http://schemas.openxmlformats.org/officeDocument/2006/relationships/hyperlink" Target="https://www.salary.com/research/salary/benchmark/cytotechnologist-hourly-wages" TargetMode="External"/><Relationship Id="rId102" Type="http://schemas.openxmlformats.org/officeDocument/2006/relationships/hyperlink" Target="https://www.salary.com/research/salary/recruiting/music-therapist-salary" TargetMode="External"/><Relationship Id="rId123" Type="http://schemas.openxmlformats.org/officeDocument/2006/relationships/hyperlink" Target="https://www.salary.com/research/salary/posting/recreation-therapist-assistant-hourly-wages" TargetMode="External"/><Relationship Id="rId144" Type="http://schemas.openxmlformats.org/officeDocument/2006/relationships/hyperlink" Target="https://www.salary.com/research/salary/alternate/or-perfusionist-hourly-wages" TargetMode="External"/><Relationship Id="rId90" Type="http://schemas.openxmlformats.org/officeDocument/2006/relationships/hyperlink" Target="https://www.salary.com/research/salary/benchmark/health-educator-hourly-wages" TargetMode="External"/><Relationship Id="rId165" Type="http://schemas.openxmlformats.org/officeDocument/2006/relationships/hyperlink" Target="https://www.salary.com/research/salary/alternate/certified-operating-room-technician-hourly-wages" TargetMode="External"/><Relationship Id="rId27" Type="http://schemas.openxmlformats.org/officeDocument/2006/relationships/hyperlink" Target="https://www.salary.com/research/salary/recruiting/research-nurse-coordinator-hourly-wages" TargetMode="External"/><Relationship Id="rId48" Type="http://schemas.openxmlformats.org/officeDocument/2006/relationships/hyperlink" Target="https://www.salary.com/research/salary/listing/med-surg-telemetry-registered-nurse-rn-hourly-wages" TargetMode="External"/><Relationship Id="rId69" Type="http://schemas.openxmlformats.org/officeDocument/2006/relationships/hyperlink" Target="https://www.salary.com/research/salary/benchmark/nurse-practitioner-acute-care-hourly-wages" TargetMode="External"/><Relationship Id="rId113" Type="http://schemas.openxmlformats.org/officeDocument/2006/relationships/hyperlink" Target="https://www.salary.com/research/salary/benchmark/pharmacist-hourly-wages" TargetMode="External"/><Relationship Id="rId134" Type="http://schemas.openxmlformats.org/officeDocument/2006/relationships/hyperlink" Target="https://www.salary.com/research/salary/alternate/radiation-therapist-i-hourly-wages" TargetMode="External"/><Relationship Id="rId80" Type="http://schemas.openxmlformats.org/officeDocument/2006/relationships/hyperlink" Target="https://www.salary.com/research/salary/benchmark/diet-technician-hourly-wages" TargetMode="External"/><Relationship Id="rId155" Type="http://schemas.openxmlformats.org/officeDocument/2006/relationships/hyperlink" Target="https://www.salary.com/research/salary/benchmark/home-care-aide-i-hourly-wages" TargetMode="External"/><Relationship Id="rId17" Type="http://schemas.openxmlformats.org/officeDocument/2006/relationships/hyperlink" Target="https://www.ziprecruiter.com/Salaries/Oncology-Nurse-Salary" TargetMode="External"/><Relationship Id="rId38" Type="http://schemas.openxmlformats.org/officeDocument/2006/relationships/hyperlink" Target="https://www.salary.com/research/salary/listing/progressive-care-nurse-hourly-wages" TargetMode="External"/><Relationship Id="rId59" Type="http://schemas.openxmlformats.org/officeDocument/2006/relationships/hyperlink" Target="https://www.salary.com/research/salary/benchmark/staff-nurse-rn-emergency-room-hourly-wages" TargetMode="External"/><Relationship Id="rId103" Type="http://schemas.openxmlformats.org/officeDocument/2006/relationships/hyperlink" Target="https://www.salary.com/research/salary/alternate/neurodiagnostics-tech-eeg-hourly-wages" TargetMode="External"/><Relationship Id="rId124" Type="http://schemas.openxmlformats.org/officeDocument/2006/relationships/hyperlink" Target="https://www.salary.com/research/salary/benchmark/registered-respiratory-therapist-hourly-wages" TargetMode="External"/><Relationship Id="rId70" Type="http://schemas.openxmlformats.org/officeDocument/2006/relationships/hyperlink" Target="https://www.salary.com/research/salary/benchmark/staff-nurse-rn-intensive-care-unit-hourly-wages" TargetMode="External"/><Relationship Id="rId91" Type="http://schemas.openxmlformats.org/officeDocument/2006/relationships/hyperlink" Target="https://www.salary.com/research/salary/benchmark/lactation-consultant-hourly-wages" TargetMode="External"/><Relationship Id="rId145" Type="http://schemas.openxmlformats.org/officeDocument/2006/relationships/hyperlink" Target="https://www.salary.com/research/salary/alternate/biomedical-equipment-technician-bmet-hourly-wages" TargetMode="External"/><Relationship Id="rId166" Type="http://schemas.openxmlformats.org/officeDocument/2006/relationships/hyperlink" Target="https://www.salary.com/research/salary/benchmark/pharmacy-technician-ii-salary/fl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1BA6-AB3E-41D7-AF29-4D15AD44030C}">
  <sheetPr codeName="Sheet1"/>
  <dimension ref="A1:EN34"/>
  <sheetViews>
    <sheetView showFormulas="1" tabSelected="1" topLeftCell="AV1" zoomScaleNormal="100" workbookViewId="0">
      <selection activeCell="BG10" sqref="BG10"/>
    </sheetView>
  </sheetViews>
  <sheetFormatPr defaultColWidth="10.85546875" defaultRowHeight="15" x14ac:dyDescent="0.25"/>
  <cols>
    <col min="1" max="1" width="8.5703125" style="1" customWidth="1"/>
    <col min="2" max="2" width="20.42578125" style="116" customWidth="1"/>
    <col min="3" max="3" width="11.28515625" style="116" customWidth="1"/>
    <col min="4" max="4" width="8.42578125" style="116" customWidth="1"/>
    <col min="5" max="5" width="9.7109375" style="36" customWidth="1"/>
    <col min="6" max="6" width="6.5703125" style="37" customWidth="1"/>
    <col min="7" max="8" width="6.7109375" style="1" customWidth="1"/>
    <col min="9" max="9" width="10.42578125" style="1" customWidth="1"/>
    <col min="10" max="10" width="7.85546875" style="1" customWidth="1"/>
    <col min="11" max="11" width="7" style="1" customWidth="1"/>
    <col min="12" max="13" width="7.42578125" style="1" customWidth="1"/>
    <col min="14" max="14" width="7.42578125" style="71" customWidth="1"/>
    <col min="15" max="15" width="7.42578125" style="1" customWidth="1"/>
    <col min="16" max="16" width="7.42578125" style="1" customWidth="1" collapsed="1"/>
    <col min="17" max="17" width="7.42578125" style="1" customWidth="1"/>
    <col min="18" max="18" width="11.5703125" style="1" customWidth="1"/>
    <col min="19" max="19" width="8.140625" style="38" customWidth="1"/>
    <col min="20" max="20" width="7.85546875" style="35" customWidth="1"/>
    <col min="21" max="21" width="7.28515625" customWidth="1"/>
    <col min="22" max="22" width="8.140625" style="35" customWidth="1"/>
    <col min="23" max="23" width="8" style="35" customWidth="1"/>
    <col min="24" max="24" width="11" style="45" customWidth="1"/>
    <col min="25" max="25" width="9.85546875" style="45" customWidth="1"/>
    <col min="26" max="26" width="8.5703125" style="1" customWidth="1"/>
    <col min="27" max="27" width="6.85546875" style="1" customWidth="1"/>
    <col min="28" max="28" width="6.42578125" style="1" customWidth="1"/>
    <col min="29" max="29" width="7.28515625" style="35" customWidth="1"/>
    <col min="31" max="31" width="10.85546875" customWidth="1"/>
    <col min="32" max="32" width="8" customWidth="1"/>
    <col min="33" max="33" width="7.7109375" style="35" customWidth="1"/>
    <col min="34" max="34" width="7.140625" style="45" customWidth="1"/>
    <col min="35" max="35" width="7.85546875" style="1" customWidth="1"/>
    <col min="36" max="36" width="8.5703125" style="1" customWidth="1"/>
    <col min="37" max="37" width="8.28515625" style="1" customWidth="1"/>
    <col min="38" max="38" width="8.140625" style="1" customWidth="1"/>
    <col min="39" max="39" width="9.140625" style="1" customWidth="1"/>
    <col min="40" max="40" width="8.28515625" style="1" customWidth="1"/>
    <col min="41" max="41" width="10.85546875" style="1" customWidth="1"/>
    <col min="42" max="42" width="11" style="1" customWidth="1"/>
    <col min="43" max="43" width="6.5703125" style="1" customWidth="1"/>
    <col min="44" max="44" width="5.5703125" style="1" customWidth="1"/>
    <col min="45" max="45" width="9" style="35" customWidth="1"/>
    <col min="46" max="46" width="7.5703125" style="1" customWidth="1"/>
    <col min="47" max="47" width="9.5703125" style="1" customWidth="1"/>
    <col min="48" max="48" width="7.28515625" style="38" customWidth="1"/>
    <col min="49" max="49" width="7.42578125" style="35" customWidth="1"/>
    <col min="50" max="50" width="11.28515625" style="107" customWidth="1"/>
    <col min="51" max="51" width="13.28515625" style="107" customWidth="1"/>
    <col min="52" max="52" width="14.85546875" style="107" customWidth="1"/>
    <col min="53" max="53" width="11.5703125" style="107" customWidth="1"/>
    <col min="54" max="54" width="7.5703125" style="107" customWidth="1"/>
    <col min="55" max="55" width="14.140625" style="107" customWidth="1"/>
    <col min="56" max="56" width="6.42578125" style="39" customWidth="1"/>
    <col min="57" max="58" width="10.42578125" style="39" customWidth="1"/>
    <col min="59" max="59" width="12.5703125" style="1" customWidth="1"/>
    <col min="60" max="60" width="12.85546875" style="40" customWidth="1"/>
    <col min="61" max="61" width="13.42578125" style="40" customWidth="1"/>
    <col min="62" max="62" width="11.85546875" style="40" customWidth="1"/>
    <col min="63" max="63" width="11" style="40" customWidth="1"/>
    <col min="64" max="64" width="10.7109375" style="40" customWidth="1"/>
    <col min="65" max="65" width="10.140625" style="40" customWidth="1"/>
    <col min="66" max="66" width="10.140625" style="35" customWidth="1"/>
    <col min="67" max="68" width="10.140625" style="41" customWidth="1"/>
    <col min="69" max="70" width="10.140625" style="42" customWidth="1"/>
    <col min="71" max="71" width="12.7109375" style="43" customWidth="1"/>
    <col min="72" max="72" width="12.7109375" style="44" customWidth="1"/>
    <col min="73" max="73" width="8.42578125" style="137" customWidth="1"/>
    <col min="74" max="74" width="10.85546875" style="1" customWidth="1"/>
    <col min="75" max="75" width="13.140625" style="35" customWidth="1"/>
    <col min="76" max="76" width="11.5703125" style="35" customWidth="1"/>
    <col min="77" max="77" width="13.28515625" style="44" customWidth="1"/>
    <col min="78" max="78" width="12.5703125" style="35" customWidth="1"/>
    <col min="79" max="79" width="10.42578125" style="35" customWidth="1"/>
    <col min="81" max="81" width="13.42578125" style="45" customWidth="1"/>
    <col min="85" max="85" width="11.42578125" style="1" customWidth="1"/>
    <col min="86" max="86" width="11.42578125" style="123" customWidth="1"/>
    <col min="87" max="87" width="11.140625" style="45" customWidth="1"/>
    <col min="88" max="90" width="10.85546875" style="45" customWidth="1"/>
    <col min="91" max="91" width="9.42578125" style="35" customWidth="1"/>
    <col min="92" max="92" width="10" style="35" customWidth="1"/>
    <col min="93" max="93" width="8.7109375" style="35" customWidth="1"/>
    <col min="94" max="94" width="7.85546875" style="35" customWidth="1"/>
    <col min="95" max="95" width="6.42578125" style="45" customWidth="1"/>
    <col min="96" max="96" width="7.85546875" style="35" customWidth="1"/>
    <col min="97" max="97" width="8.28515625" style="35" customWidth="1"/>
    <col min="98" max="98" width="7.42578125" style="35" customWidth="1"/>
    <col min="99" max="99" width="6.5703125" style="1" customWidth="1"/>
    <col min="100" max="100" width="6.7109375" style="35" customWidth="1"/>
    <col min="101" max="101" width="8" style="35" customWidth="1"/>
    <col min="102" max="102" width="9" style="35" customWidth="1"/>
    <col min="103" max="103" width="7.28515625" style="35" customWidth="1"/>
    <col min="104" max="104" width="6.7109375" style="35" customWidth="1"/>
    <col min="105" max="105" width="6.7109375" style="1" customWidth="1"/>
    <col min="106" max="106" width="6.85546875" style="35" customWidth="1"/>
    <col min="107" max="107" width="6.7109375" style="35" customWidth="1"/>
    <col min="108" max="110" width="10.85546875" style="1"/>
    <col min="111" max="111" width="7.85546875" style="35" customWidth="1"/>
    <col min="112" max="112" width="7" style="35" customWidth="1"/>
    <col min="113" max="113" width="7.7109375" style="1" customWidth="1"/>
    <col min="114" max="117" width="6.28515625" style="35" customWidth="1"/>
    <col min="118" max="118" width="8.5703125" style="35" customWidth="1"/>
    <col min="119" max="119" width="8.140625" style="35" customWidth="1"/>
    <col min="120" max="129" width="10.85546875" style="1"/>
    <col min="130" max="130" width="12.42578125" style="35" customWidth="1"/>
    <col min="131" max="131" width="12.7109375" style="35" customWidth="1"/>
    <col min="132" max="132" width="12.85546875" style="35" bestFit="1" customWidth="1"/>
    <col min="133" max="133" width="16.42578125" style="35" bestFit="1" customWidth="1"/>
    <col min="134" max="134" width="14.85546875" style="42" bestFit="1" customWidth="1"/>
    <col min="135" max="136" width="14.7109375" style="42" bestFit="1" customWidth="1"/>
    <col min="137" max="137" width="16.85546875" style="72" bestFit="1" customWidth="1"/>
    <col min="138" max="138" width="11.7109375" style="35" customWidth="1"/>
    <col min="139" max="139" width="13.42578125" style="35" bestFit="1" customWidth="1"/>
    <col min="140" max="140" width="14.140625" style="35" bestFit="1" customWidth="1"/>
    <col min="141" max="141" width="17.42578125" style="35" bestFit="1" customWidth="1"/>
    <col min="142" max="142" width="12.42578125" style="35" bestFit="1" customWidth="1"/>
    <col min="143" max="143" width="10.85546875" style="35"/>
    <col min="144" max="144" width="10.85546875" style="42"/>
    <col min="145" max="16384" width="10.85546875" style="1"/>
  </cols>
  <sheetData>
    <row r="1" spans="1:144" ht="12.75" customHeight="1" x14ac:dyDescent="0.2">
      <c r="A1" s="116"/>
      <c r="D1" s="36"/>
      <c r="E1" s="37"/>
      <c r="F1" s="1"/>
      <c r="M1" s="71"/>
      <c r="N1" s="1"/>
      <c r="R1" s="38"/>
      <c r="S1" s="45"/>
      <c r="T1" s="45"/>
      <c r="U1" s="35"/>
      <c r="W1" s="124"/>
      <c r="X1" s="35"/>
      <c r="Y1" s="35"/>
      <c r="AA1" s="124"/>
      <c r="AB1" s="124"/>
      <c r="AC1" s="124"/>
      <c r="AD1" s="35"/>
      <c r="AE1" s="35"/>
      <c r="AF1" s="35"/>
      <c r="AH1" s="42"/>
      <c r="AI1" s="72"/>
      <c r="AJ1" s="35"/>
      <c r="AK1" s="38"/>
      <c r="AL1" s="35"/>
      <c r="AM1" s="107"/>
      <c r="AN1" s="107"/>
      <c r="AO1" s="107"/>
      <c r="AP1" s="107"/>
      <c r="AQ1" s="107"/>
      <c r="AR1" s="107"/>
      <c r="AS1" s="39"/>
      <c r="AT1" s="39"/>
      <c r="AV1" s="40"/>
      <c r="AW1" s="40"/>
      <c r="AX1" s="40"/>
      <c r="AY1" s="40"/>
      <c r="AZ1" s="40"/>
      <c r="BA1" s="40"/>
      <c r="BB1" s="40"/>
      <c r="BC1" s="35"/>
      <c r="BD1" s="41"/>
      <c r="BE1" s="42"/>
      <c r="BF1" s="43"/>
      <c r="BG1" s="44"/>
      <c r="BH1" s="41"/>
      <c r="BI1" s="35"/>
      <c r="BJ1" s="35"/>
      <c r="BK1" s="35"/>
      <c r="BL1" s="35"/>
      <c r="BM1" s="44"/>
      <c r="BO1" s="35"/>
      <c r="BP1" s="35"/>
      <c r="BQ1" s="137"/>
      <c r="BR1" s="45"/>
      <c r="BS1" s="1"/>
      <c r="BT1" s="1"/>
      <c r="BU1" s="123"/>
      <c r="BV1" s="45"/>
      <c r="BW1" s="45"/>
      <c r="BY1" s="35"/>
      <c r="CB1" s="35"/>
      <c r="CC1" s="35"/>
      <c r="CD1" s="35"/>
      <c r="CE1" s="161" t="s">
        <v>635</v>
      </c>
      <c r="CF1" s="161"/>
      <c r="CG1" s="161"/>
      <c r="CH1" s="161"/>
      <c r="CI1" s="161"/>
      <c r="CJ1" s="147"/>
      <c r="CK1" s="165" t="s">
        <v>637</v>
      </c>
      <c r="CL1" s="165"/>
      <c r="CM1" s="165"/>
      <c r="CN1" s="165"/>
      <c r="CO1" s="165"/>
      <c r="CP1" s="165"/>
      <c r="CQ1" s="164" t="s">
        <v>636</v>
      </c>
      <c r="CR1" s="164"/>
      <c r="CS1" s="164"/>
      <c r="CT1" s="164"/>
      <c r="CU1" s="164"/>
      <c r="DA1" s="42"/>
      <c r="DB1" s="1"/>
      <c r="DC1" s="1"/>
      <c r="DG1" s="1"/>
      <c r="DH1" s="1"/>
      <c r="DJ1" s="1"/>
      <c r="DK1" s="1"/>
      <c r="DL1" s="1"/>
      <c r="DM1" s="1"/>
      <c r="DN1" s="1"/>
      <c r="DO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</row>
    <row r="2" spans="1:144" ht="12.75" x14ac:dyDescent="0.2">
      <c r="A2" s="116"/>
      <c r="D2" s="36"/>
      <c r="E2" s="37"/>
      <c r="F2" s="1"/>
      <c r="M2" s="71"/>
      <c r="N2" s="1"/>
      <c r="R2" s="38"/>
      <c r="S2" s="45"/>
      <c r="T2" s="45"/>
      <c r="U2" s="35"/>
      <c r="W2" s="131"/>
      <c r="X2" s="35"/>
      <c r="Y2" s="35"/>
      <c r="AA2" s="130"/>
      <c r="AB2" s="130"/>
      <c r="AC2" s="130"/>
      <c r="AD2" s="35"/>
      <c r="AE2" s="35"/>
      <c r="AF2" s="35"/>
      <c r="AH2" s="42"/>
      <c r="AI2" s="72"/>
      <c r="AJ2" s="35"/>
      <c r="AK2" s="38"/>
      <c r="AL2" s="35"/>
      <c r="AM2" s="107"/>
      <c r="AN2" s="107"/>
      <c r="AO2" s="107"/>
      <c r="AP2" s="107"/>
      <c r="AQ2" s="107"/>
      <c r="AR2" s="107"/>
      <c r="AS2" s="39"/>
      <c r="AT2" s="39"/>
      <c r="AV2" s="40"/>
      <c r="AW2" s="40"/>
      <c r="AX2" s="40"/>
      <c r="AY2" s="40"/>
      <c r="AZ2" s="40"/>
      <c r="BA2" s="40"/>
      <c r="BB2" s="40"/>
      <c r="BC2" s="35"/>
      <c r="BD2" s="41"/>
      <c r="BE2" s="42"/>
      <c r="BF2" s="43"/>
      <c r="BG2" s="44"/>
      <c r="BH2" s="41"/>
      <c r="BI2" s="35"/>
      <c r="BJ2" s="35"/>
      <c r="BK2" s="35"/>
      <c r="BL2" s="35"/>
      <c r="BM2" s="44"/>
      <c r="BO2" s="35"/>
      <c r="BP2" s="35"/>
      <c r="BQ2" s="137"/>
      <c r="BR2" s="45"/>
      <c r="BS2" s="1"/>
      <c r="BT2" s="1"/>
      <c r="BU2" s="123"/>
      <c r="BV2" s="45"/>
      <c r="BW2" s="45"/>
      <c r="BY2" s="35"/>
      <c r="CB2" s="35"/>
      <c r="CC2" s="35"/>
      <c r="CD2" s="35"/>
      <c r="CE2" s="129">
        <v>160200</v>
      </c>
      <c r="CF2" s="130"/>
      <c r="CG2" s="132">
        <v>7000</v>
      </c>
      <c r="CH2" s="132" t="s">
        <v>671</v>
      </c>
      <c r="CI2" s="132"/>
      <c r="CJ2" s="132"/>
      <c r="CK2" s="130"/>
      <c r="CL2" s="130"/>
      <c r="CM2" s="130"/>
      <c r="CN2" s="130"/>
      <c r="CP2" s="130"/>
      <c r="CQ2" s="130"/>
      <c r="CR2" s="130"/>
      <c r="CS2" s="130"/>
      <c r="CT2" s="130"/>
      <c r="CU2" s="130"/>
      <c r="DA2" s="42"/>
      <c r="DB2" s="1"/>
      <c r="DC2" s="1"/>
      <c r="DG2" s="1"/>
      <c r="DH2" s="1"/>
      <c r="DJ2" s="1"/>
      <c r="DK2" s="1"/>
      <c r="DL2" s="1"/>
      <c r="DM2" s="1"/>
      <c r="DN2" s="1"/>
      <c r="DO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</row>
    <row r="3" spans="1:144" x14ac:dyDescent="0.25">
      <c r="A3" s="163" t="s">
        <v>643</v>
      </c>
      <c r="B3" s="163"/>
      <c r="C3" s="163"/>
      <c r="D3" s="163"/>
      <c r="E3" s="163"/>
      <c r="F3" s="163"/>
      <c r="G3" s="163"/>
      <c r="H3" s="163"/>
      <c r="I3" s="163"/>
      <c r="J3" s="163"/>
      <c r="K3" s="162" t="s">
        <v>642</v>
      </c>
      <c r="L3" s="162"/>
      <c r="M3" s="162"/>
      <c r="N3" s="162"/>
      <c r="O3" s="162"/>
      <c r="P3" s="162"/>
      <c r="Q3" s="162"/>
      <c r="R3" s="38"/>
      <c r="S3" s="45"/>
      <c r="T3" s="45"/>
      <c r="U3" s="35"/>
      <c r="W3" s="122"/>
      <c r="X3" s="35"/>
      <c r="Y3" s="35"/>
      <c r="AA3" s="134"/>
      <c r="AB3" s="134"/>
      <c r="AC3" s="122"/>
      <c r="AD3" s="35"/>
      <c r="AE3" s="35"/>
      <c r="AF3" s="35"/>
      <c r="AH3" s="42"/>
      <c r="AI3" s="72"/>
      <c r="AJ3" s="35"/>
      <c r="AK3" s="38"/>
      <c r="AL3" s="35"/>
      <c r="AM3" s="107"/>
      <c r="AN3" s="107"/>
      <c r="AO3" s="107"/>
      <c r="AP3" s="107"/>
      <c r="AQ3" s="107"/>
      <c r="AR3" s="107"/>
      <c r="AS3" s="39"/>
      <c r="AT3" s="39"/>
      <c r="AV3" s="40"/>
      <c r="AW3" s="40"/>
      <c r="AX3" s="40"/>
      <c r="AY3" s="40"/>
      <c r="AZ3" s="40"/>
      <c r="BA3" s="40"/>
      <c r="BB3" s="40"/>
      <c r="BC3" s="35"/>
      <c r="BD3" s="41"/>
      <c r="BE3" s="42"/>
      <c r="BF3" s="43"/>
      <c r="BG3" s="44"/>
      <c r="BH3" s="41"/>
      <c r="BI3" s="35"/>
      <c r="BJ3" s="35"/>
      <c r="BK3" s="35"/>
      <c r="BL3" s="35"/>
      <c r="BM3" s="44"/>
      <c r="BO3" s="35"/>
      <c r="BP3" s="35"/>
      <c r="BQ3" s="137"/>
      <c r="BR3" s="45"/>
      <c r="BS3" s="1"/>
      <c r="BT3" s="1"/>
      <c r="BU3" s="123"/>
      <c r="BV3" s="45"/>
      <c r="BW3" s="45"/>
      <c r="BY3" s="35"/>
      <c r="CB3" s="35"/>
      <c r="CC3" s="35"/>
      <c r="CD3" s="35"/>
      <c r="CE3" s="120">
        <v>6.2E-2</v>
      </c>
      <c r="CF3" s="120">
        <v>1.4500000000000001E-2</v>
      </c>
      <c r="CG3" s="121">
        <v>0.06</v>
      </c>
      <c r="CH3" s="121" t="s">
        <v>672</v>
      </c>
      <c r="CI3" s="122"/>
      <c r="CJ3" s="122"/>
      <c r="CK3" s="72">
        <v>0.03</v>
      </c>
      <c r="CL3" s="43">
        <v>2</v>
      </c>
      <c r="CM3" s="133"/>
      <c r="CN3" s="117"/>
      <c r="CO3" s="152">
        <v>500</v>
      </c>
      <c r="CP3" s="117"/>
      <c r="CQ3" s="72" t="s">
        <v>625</v>
      </c>
      <c r="CR3" s="42">
        <v>1.4999999999999999E-2</v>
      </c>
      <c r="CS3" s="134">
        <v>1000</v>
      </c>
      <c r="CT3" s="134"/>
      <c r="CU3" s="134"/>
      <c r="DA3" s="42"/>
      <c r="DB3" s="1"/>
      <c r="DC3" s="1"/>
      <c r="DG3" s="1"/>
      <c r="DH3" s="1"/>
      <c r="DJ3" s="1"/>
      <c r="DK3" s="1"/>
      <c r="DL3" s="1"/>
      <c r="DM3" s="1"/>
      <c r="DN3" s="1"/>
      <c r="DO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</row>
    <row r="4" spans="1:144" s="36" customFormat="1" ht="38.25" x14ac:dyDescent="0.25">
      <c r="A4" s="51" t="s">
        <v>571</v>
      </c>
      <c r="B4" s="51" t="s">
        <v>159</v>
      </c>
      <c r="C4" s="51" t="s">
        <v>572</v>
      </c>
      <c r="D4" s="51" t="s">
        <v>0</v>
      </c>
      <c r="E4" s="51" t="s">
        <v>517</v>
      </c>
      <c r="F4" s="51" t="s">
        <v>523</v>
      </c>
      <c r="G4" s="51" t="s">
        <v>347</v>
      </c>
      <c r="H4" s="51" t="s">
        <v>522</v>
      </c>
      <c r="I4" s="51" t="s">
        <v>675</v>
      </c>
      <c r="J4" s="51" t="s">
        <v>619</v>
      </c>
      <c r="K4" s="52" t="s">
        <v>679</v>
      </c>
      <c r="L4" s="52" t="s">
        <v>676</v>
      </c>
      <c r="M4" s="52" t="s">
        <v>641</v>
      </c>
      <c r="N4" s="52" t="s">
        <v>525</v>
      </c>
      <c r="O4" s="52" t="s">
        <v>644</v>
      </c>
      <c r="P4" s="52" t="s">
        <v>645</v>
      </c>
      <c r="Q4" s="52" t="s">
        <v>646</v>
      </c>
      <c r="R4" s="58" t="s">
        <v>537</v>
      </c>
      <c r="S4" s="125" t="s">
        <v>639</v>
      </c>
      <c r="T4" s="126" t="s">
        <v>678</v>
      </c>
      <c r="U4" s="126" t="s">
        <v>677</v>
      </c>
      <c r="V4" s="125" t="s">
        <v>640</v>
      </c>
      <c r="W4" s="125" t="s">
        <v>624</v>
      </c>
      <c r="X4" s="55" t="s">
        <v>686</v>
      </c>
      <c r="Y4" s="55" t="s">
        <v>687</v>
      </c>
      <c r="Z4" s="55" t="s">
        <v>688</v>
      </c>
      <c r="AA4" s="125" t="s">
        <v>627</v>
      </c>
      <c r="AB4" s="125" t="s">
        <v>631</v>
      </c>
      <c r="AC4" s="125" t="s">
        <v>630</v>
      </c>
      <c r="AD4" s="125" t="s">
        <v>647</v>
      </c>
      <c r="AE4" s="125" t="s">
        <v>648</v>
      </c>
      <c r="AF4" s="125" t="s">
        <v>649</v>
      </c>
      <c r="AG4" s="125" t="s">
        <v>650</v>
      </c>
      <c r="AH4" s="125" t="s">
        <v>651</v>
      </c>
      <c r="AI4" s="127" t="s">
        <v>541</v>
      </c>
      <c r="AJ4" s="128" t="s">
        <v>652</v>
      </c>
      <c r="AK4" s="58" t="s">
        <v>576</v>
      </c>
      <c r="AL4" s="58" t="s">
        <v>602</v>
      </c>
      <c r="AM4" s="108" t="s">
        <v>653</v>
      </c>
      <c r="AN4" s="108" t="s">
        <v>654</v>
      </c>
      <c r="AO4" s="108" t="s">
        <v>655</v>
      </c>
      <c r="AP4" s="108" t="s">
        <v>656</v>
      </c>
      <c r="AQ4" s="108" t="s">
        <v>570</v>
      </c>
      <c r="AR4" s="108" t="s">
        <v>657</v>
      </c>
      <c r="AS4" s="53" t="s">
        <v>346</v>
      </c>
      <c r="AT4" s="110" t="s">
        <v>490</v>
      </c>
      <c r="AU4" s="53" t="s">
        <v>542</v>
      </c>
      <c r="AV4" s="54" t="s">
        <v>584</v>
      </c>
      <c r="AW4" s="54" t="s">
        <v>604</v>
      </c>
      <c r="AX4" s="113" t="s">
        <v>603</v>
      </c>
      <c r="AY4" s="54" t="s">
        <v>586</v>
      </c>
      <c r="AZ4" s="53" t="s">
        <v>658</v>
      </c>
      <c r="BA4" s="53" t="s">
        <v>690</v>
      </c>
      <c r="BB4" s="53" t="s">
        <v>667</v>
      </c>
      <c r="BC4" s="53" t="s">
        <v>534</v>
      </c>
      <c r="BD4" s="53" t="s">
        <v>535</v>
      </c>
      <c r="BE4" s="111" t="s">
        <v>543</v>
      </c>
      <c r="BF4" s="53" t="s">
        <v>544</v>
      </c>
      <c r="BG4" s="111" t="s">
        <v>545</v>
      </c>
      <c r="BH4" s="53" t="s">
        <v>659</v>
      </c>
      <c r="BI4" s="53" t="s">
        <v>594</v>
      </c>
      <c r="BJ4" s="53" t="s">
        <v>597</v>
      </c>
      <c r="BK4" s="53" t="s">
        <v>598</v>
      </c>
      <c r="BL4" s="53" t="s">
        <v>596</v>
      </c>
      <c r="BM4" s="53" t="s">
        <v>595</v>
      </c>
      <c r="BN4" s="53" t="s">
        <v>599</v>
      </c>
      <c r="BO4" s="53" t="s">
        <v>683</v>
      </c>
      <c r="BP4" s="53" t="s">
        <v>684</v>
      </c>
      <c r="BQ4" s="138" t="s">
        <v>527</v>
      </c>
      <c r="BR4" s="53" t="s">
        <v>518</v>
      </c>
      <c r="BS4" s="112" t="s">
        <v>600</v>
      </c>
      <c r="BT4" s="112" t="s">
        <v>536</v>
      </c>
      <c r="BU4" s="112" t="s">
        <v>601</v>
      </c>
      <c r="BV4" s="56" t="s">
        <v>538</v>
      </c>
      <c r="BW4" s="56" t="s">
        <v>539</v>
      </c>
      <c r="BX4" s="56" t="s">
        <v>332</v>
      </c>
      <c r="BY4" s="56" t="s">
        <v>620</v>
      </c>
      <c r="BZ4" s="56" t="s">
        <v>621</v>
      </c>
      <c r="CA4" s="55" t="s">
        <v>622</v>
      </c>
      <c r="CB4" s="55" t="s">
        <v>623</v>
      </c>
      <c r="CC4" s="55" t="s">
        <v>668</v>
      </c>
      <c r="CD4" s="55" t="s">
        <v>669</v>
      </c>
      <c r="CE4" s="57" t="s">
        <v>612</v>
      </c>
      <c r="CF4" s="57" t="s">
        <v>613</v>
      </c>
      <c r="CG4" s="57" t="s">
        <v>342</v>
      </c>
      <c r="CH4" s="57" t="s">
        <v>343</v>
      </c>
      <c r="CI4" s="141" t="s">
        <v>319</v>
      </c>
      <c r="CJ4" s="141" t="s">
        <v>674</v>
      </c>
      <c r="CK4" s="57" t="s">
        <v>614</v>
      </c>
      <c r="CL4" s="57" t="s">
        <v>618</v>
      </c>
      <c r="CM4" s="57" t="s">
        <v>615</v>
      </c>
      <c r="CN4" s="57" t="s">
        <v>616</v>
      </c>
      <c r="CO4" s="57" t="s">
        <v>540</v>
      </c>
      <c r="CP4" s="141" t="s">
        <v>629</v>
      </c>
      <c r="CQ4" s="57" t="s">
        <v>689</v>
      </c>
      <c r="CR4" s="57" t="s">
        <v>606</v>
      </c>
      <c r="CS4" s="57" t="s">
        <v>626</v>
      </c>
      <c r="CT4" s="57" t="s">
        <v>634</v>
      </c>
      <c r="CU4" s="141" t="s">
        <v>628</v>
      </c>
    </row>
    <row r="5" spans="1:144" ht="12.75" x14ac:dyDescent="0.2">
      <c r="A5" s="115" t="s">
        <v>351</v>
      </c>
      <c r="B5" s="115" t="s">
        <v>419</v>
      </c>
      <c r="C5" s="142" t="s">
        <v>699</v>
      </c>
      <c r="D5" s="87" t="s">
        <v>287</v>
      </c>
      <c r="E5" s="88">
        <v>45271</v>
      </c>
      <c r="F5" s="89">
        <v>13</v>
      </c>
      <c r="G5" s="89">
        <v>3</v>
      </c>
      <c r="H5" s="90">
        <v>12</v>
      </c>
      <c r="I5" s="73">
        <v>103</v>
      </c>
      <c r="J5" s="1" t="s">
        <v>304</v>
      </c>
      <c r="K5" s="47"/>
      <c r="L5" s="49"/>
      <c r="M5" s="90"/>
      <c r="N5" s="48">
        <v>78.2</v>
      </c>
      <c r="O5" s="49"/>
      <c r="P5" s="101"/>
      <c r="Q5" s="101"/>
      <c r="R5" s="76" t="e">
        <f ca="1"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>#NAME?</v>
      </c>
      <c r="S5" s="68">
        <f>IF(LEN(TBL_CALC[[#This Row],[?]])=0, "", IF(LEN(TBL_CALC[[#This Row],[Blended]])&gt;0, TBL_CALC[[#This Row],[Blended]], ROUNDUP(TBL_CALC[[#This Row],[True Bill Rate]]*TBL_CALC[[#This Row],[Factor]],1)))</f>
        <v>78.2</v>
      </c>
      <c r="T5" s="100">
        <f>IF(LEN(TBL_CALC[[#This Row],[?]])=0, "", (TBL_CALC[[#This Row],[True Bill Rate]] - TBL_CALC[[#This Row],[TBR]])/TBL_CALC[[#This Row],[True Bill Rate]])</f>
        <v>0.24077669902912618</v>
      </c>
      <c r="U5" s="83" t="e">
        <f ca="1">IF(LEN(TBL_CALC[[#This Row],[?]])=0, "",(TBL_CALC[[#This Row],[True Bill Rate]]-TBL_CALC[[#This Row],[TC]])/TBL_CALC[[#This Row],[True Bill Rate]])</f>
        <v>#NAME?</v>
      </c>
      <c r="V5" s="150" t="e">
        <f ca="1">IF(LEN(TBL_CALC[[#This Row],[?]])=0, "",TBL_CALC[[#This Row],[TB]]-TBL_CALC[[#This Row],[TE]])</f>
        <v>#NAME?</v>
      </c>
      <c r="W5" s="84" t="e">
        <f ca="1">IF(LEN(TBL_CALC[[#This Row],[?]])=0, "", TBL_CALC[[#This Row],[TBR]]+TBL_CALC[[#This Row],[SC]]+TBL_CALC[[#This Row],[NSC]])</f>
        <v>#NAME?</v>
      </c>
      <c r="X5" s="68">
        <f>IF(LEN(TBL_CALC[[#This Row],[?]])=0, "", TBL_CALC[[#This Row],[TBR]]*TBL_CALC[[#This Row],[HPW]])</f>
        <v>2815.2000000000003</v>
      </c>
      <c r="Y5" s="68" t="e">
        <f ca="1">IF(LEN(TBL_CALC[[#This Row],[?]])=0, "",TBL_CALC[[#This Row],[Assign Taxable Rate]]*TBL_CALC[[#This Row],[HPW]])</f>
        <v>#NAME?</v>
      </c>
      <c r="Z5" s="68" t="e">
        <f ca="1">IF(LEN(TBL_CALC[[#This Row],[?]])=0, "",TBL_CALC[[#This Row],[Stipend]]*TBL_CALC[[#This Row],[HPW]])</f>
        <v>#NAME?</v>
      </c>
      <c r="AA5" s="67" t="e">
        <f ca="1">IF(LEN(TBL_CALC[[#This Row],[?]])=0,"", TBL_CALC[[#This Row],[SC]]+TBL_CALC[[#This Row],[NSC]]+TBL_CALC[[#This Row],[OT]])</f>
        <v>#NAME?</v>
      </c>
      <c r="AB5" s="75" t="e">
        <f ca="1">IF(LEN(TBL_CALC[[#This Row],[?]])=0,"", TBL_CALC[[#This Row],[BC]]/TBL_CALC[[#This Row],[TBR]])</f>
        <v>#NAME?</v>
      </c>
      <c r="AC5" s="84" t="e">
        <f ca="1">IF(LEN(TBL_CALC[[#This Row],[?]])=0, "", TBL_CALC[[#This Row],[TBR]]+TBL_CALC[[#This Row],[BC]])</f>
        <v>#NAME?</v>
      </c>
      <c r="AD5" s="74">
        <f>IF(LEN(TBL_CALC[[#This Row],[?]])=0, "", TBL_CALC[[#This Row],[TBR]]*TBL_CALC[[#This Row],[TH]])</f>
        <v>36597.599999999999</v>
      </c>
      <c r="AE5" s="85" t="e">
        <f ca="1">IF(LEN(TBL_CALC[[#This Row],[?]])=0, "", (TBL_CALC[[#This Row],[Assign Taxable Rate]]*TBL_CALC[[#This Row],[TH]]))</f>
        <v>#NAME?</v>
      </c>
      <c r="AF5" s="85">
        <f>IF(LEN(TBL_CALC[[#This Row],[?]])=0, "",TBL_CALC[[#This Row],[TH]]*TBL_CALC[[#This Row],[True Bill Rate]])</f>
        <v>48204</v>
      </c>
      <c r="AG5" s="74" t="e">
        <f ca="1">IF(LEN(TBL_CALC[[#This Row],[?]])=0, "", TBL_CALC[[#This Row],[TH]]*TBL_CALC[[#This Row],[TC]])</f>
        <v>#NAME?</v>
      </c>
      <c r="AH5" s="85" t="e">
        <f ca="1">IF(LEN(TBL_CALC[[#This Row],[?]])=0, "", (TBL_CALC[[#This Row],[Stipend]]*TBL_CALC[[#This Row],[TH]]))</f>
        <v>#NAME?</v>
      </c>
      <c r="AI5" s="86" t="e">
        <f ca="1">IF(LEN(TBL_CALC[[#This Row],[?]])=0,"",TBL_CALC[[#This Row],[NP]]/ TBL_CALC[[#This Row],[TBP]])</f>
        <v>#NAME?</v>
      </c>
      <c r="AJ5" s="92">
        <f>IF(LEN(TBL_CALC[[#This Row],[?]])=0,"",(TBL_CALC[[#This Row],[Bill
(Travel)]]-TBL_CALC[[#This Row],[TBR]])*0.04*(9/5-((1/150)*TBL_CALC[[#This Row],[Bill
(Travel)]]))*144)</f>
        <v>159.03743999999998</v>
      </c>
      <c r="AK5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15.5</v>
      </c>
      <c r="AL5" s="99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22</v>
      </c>
      <c r="AM5" s="106" t="str">
        <f t="shared" ref="AM5:AM33" si="0">IF(AND(COUNTA(A5:J5)&gt;0,COUNTA(A5:J5)&lt;&gt;10),"Y", "")</f>
        <v/>
      </c>
      <c r="AN5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5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5" s="106" t="str">
        <f>IF(AND(LEN(TBL_CALC[[#This Row],[OTF]])&gt;0, OR(TBL_CALC[[#This Row],[OTF]]&lt;1, TBL_CALC[[#This Row],[OTF]]&gt;1.5)), "Y", "")</f>
        <v/>
      </c>
      <c r="AQ5" s="106" t="str">
        <f>""</f>
        <v/>
      </c>
      <c r="AR5" s="106" t="str">
        <f>IF(AND(LEN(TBL_CALC[[#This Row],[Taxable]]),LEN(TBL_CALC[[#This Row],[State Min Wage]]), TBL_CALC[[#This Row],[Taxable]]&lt;TBL_CALC[[#This Row],[State Min Wage]]), "Y","")</f>
        <v/>
      </c>
      <c r="AS5" s="77" t="str">
        <f>IF(AND(COUNTA(TBL_CALC[[#This Row],[Prof]:[MSP]])&gt;0, COUNTIF(TBL_CALC[[#This Row],[Err/RP]:[Err/TR]],"Y")=0), "Y","")</f>
        <v>Y</v>
      </c>
      <c r="AT5" s="77" t="e">
        <f ca="1">IF(LEN(TBL_CALC[[#This Row],[?]])=0, "", IF(TBL_CALC[[#This Row],[Assign Taxable Rate]]&gt;TBL_CALC[[#This Row],[TBR]], "Y", ""))</f>
        <v>#NAME?</v>
      </c>
      <c r="AU5" s="78">
        <f>IF(LEN(TBL_CALC[[#This Row],[?]])=0, "", TBL_CALC[[#This Row],[Start  Date]]+(TBL_CALC[[#This Row],[Wks]]*7))</f>
        <v>45362</v>
      </c>
      <c r="AV5" s="79">
        <f>IF(LEN(TBL_CALC[[#This Row],[?]])=0, "", IF(LEN(TBL_CALC[[#This Row],[OTF]])=0, 1.1*TBL_CALC[[#This Row],[Bill
(Travel)]], TBL_CALC[[#This Row],[OTF]]*TBL_CALC[[#This Row],[Bill
(Travel)]]))</f>
        <v>113.30000000000001</v>
      </c>
      <c r="AW5" s="79">
        <f>IF(LEN(TBL_CALC[[#This Row],[?]])=0, "", IF(LEN(TBL_CALC[[#This Row],[Bill
(Local)]])&gt;0, TBL_CALC[[#This Row],[Bill
(Local)]],TBL_CALC[[#This Row],[Bill
(Travel)]]))</f>
        <v>103</v>
      </c>
      <c r="AX5" s="79">
        <f>IF(LEN(TBL_CALC[[#This Row],[?]])=0, "", IF(LEN(TBL_CALC[[#This Row],[Is 
Local]])&gt;0, TBL_CALC[[#This Row],[True Local Bill Rate]],TBL_CALC[[#This Row],[Bill
(Travel)]]))</f>
        <v>103</v>
      </c>
      <c r="AY5" s="79">
        <f>IF(LEN(TBL_CALC[[#This Row],[?]])=0, "", IF(LEN(TBL_CALC[[#This Row],[OTF]])=0, 1.1*TBL_CALC[[#This Row],[True Local Bill Rate]], TBL_CALC[[#This Row],[OTF]]*TBL_CALC[[#This Row],[True Local Bill Rate]]))</f>
        <v>113.30000000000001</v>
      </c>
      <c r="AZ5" s="80">
        <f>IF(LEN(TBL_CALC[[#This Row],[?]])=0, "", TBL_CALC[[#This Row],[Days]]*TBL_CALC[[#This Row],[Hrs]])</f>
        <v>36</v>
      </c>
      <c r="BA5" s="80">
        <f>IF(LEN(TBL_CALC[[#This Row],[?]])=0, "", TBL_CALC[[#This Row],[Wks]]*TBL_CALC[[#This Row],[HPW]])</f>
        <v>468</v>
      </c>
      <c r="BB5" s="144">
        <f>IF(LEN(TBL_CALC[[#This Row],[?]])=0, "", (DATEDIF(TBL_CALC[[#This Row],[Start  Date]], DATE(YEAR(TBL_CALC[[#This Row],[Start  Date]]), 12, 31), "D") / 7)*TBL_CALC[[#This Row],[HPW]])</f>
        <v>102.85714285714286</v>
      </c>
      <c r="BC5" s="80">
        <f>IF(LEN(TBL_CALC[[#This Row],[?]])=0, "",  INDEX(TBL_MinWage[],MATCH(TBL_CALC[[#This Row],[State]],TBL_MinWage[Abbr],0),3))</f>
        <v>8</v>
      </c>
      <c r="BD5" s="80">
        <f>IF(LEN(TBL_CALC[[#This Row],[?]])=0, "", INDEX(TBL_MinWage[],MATCH(TBL_CALC[[#This Row],[State]],TBL_MinWage[Abbr],0),5))</f>
        <v>40</v>
      </c>
      <c r="BE5" s="80">
        <f>IF(LEN(TBL_CALC[[#This Row],[?]])=0, "", MIN(TBL_CALC[[#This Row],[WK OT AT]], TBL_CALC[[#This Row],[Days]]*IF(TBL_CALC[[#This Row],[DAY OT AT]]=0, TBL_CALC[[#This Row],[Hrs]], TBL_CALC[[#This Row],[DAY OT AT]])))</f>
        <v>24</v>
      </c>
      <c r="BF5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12</v>
      </c>
      <c r="BG5" s="80">
        <f>IF(LEN(TBL_CALC[[#This Row],[?]])=0, "", TBL_CALC[[#This Row],[HPW]]-TBL_CALC[[#This Row],[Reg Hours]]-TBL_CALC[[#This Row],[OT Hours (Day)]])</f>
        <v>0</v>
      </c>
      <c r="BH5" s="80">
        <f>IF(LEN(TBL_CALC[[#This Row],[?]])=0, "", TBL_CALC[[#This Row],[Reg Hours]] + (1.5 * (TBL_CALC[[#This Row],[OT Hours (Day)]]+TBL_CALC[[#This Row],[OT Hours (Week)]])))</f>
        <v>42</v>
      </c>
      <c r="BI5" s="82" t="e">
        <f ca="1">IF(LEN(TBL_CALC[[#This Row],[?]])=0, "", IF(TBL_CALC[[#This Row],[Is 
Local]]="Y", 0, [1]!PerDiem(1,0,$E5,$AU5,$D5&amp;","&amp;$C5)))</f>
        <v>#NAME?</v>
      </c>
      <c r="BJ5" s="82" t="e">
        <f ca="1">IF(LEN(TBL_CALC[[#This Row],[?]])=0, "", IF(TBL_CALC[[#This Row],[Is 
Local]]="Y", 0,[1]!PerDiem(3,0,$E5,$AU5,$D5&amp;","&amp;$C5)))</f>
        <v>#NAME?</v>
      </c>
      <c r="BK5" s="82" t="e">
        <f ca="1">IF(LEN(TBL_CALC[[#This Row],[?]])=0, "", IF(TBL_CALC[[#This Row],[Is 
Local]]="Y", 0,[1]!PerDiem(4,0,$E5,$AU5,$D5&amp;","&amp;$C5)))</f>
        <v>#NAME?</v>
      </c>
      <c r="BL5" s="82" t="e">
        <f ca="1">IF(LEN(TBL_CALC[[#This Row],[?]])=0, "",  SUM(TBL_CALC[[#This Row],[Max Lodging]:[Max Incidental]]))</f>
        <v>#NAME?</v>
      </c>
      <c r="BM5" s="81" t="e">
        <f ca="1">IF(LEN(TBL_CALC[[#This Row],[?]])=0, "", SUM(BI5:BK5)/TBL_CALC[[#This Row],[Wks]])</f>
        <v>#NAME?</v>
      </c>
      <c r="BN5" s="81" t="e">
        <f ca="1">IF(LEN(TBL_CALC[[#This Row],[?]])=0, "", TBL_CALC[[#This Row],[Max Stipend Per Week]]/TBL_CALC[[#This Row],[HPW]])</f>
        <v>#NAME?</v>
      </c>
      <c r="BO5" s="151">
        <f>IF(LEN(TBL_CALC[[#This Row],[?]])=0, "", _xlfn.XLOOKUP(TBL_CALC[[#This Row],[MSP]],TBL_MSP[MSP],TBL_MSP[By/Local]))</f>
        <v>0</v>
      </c>
      <c r="BP5" s="83">
        <f>IF(LEN(TBL_CALC[[#This Row],[?]])=0, "", _xlfn.XLOOKUP(TBL_CALC[[#This Row],[MSP]],TBL_MSP[MSP],TBL_MSP[By/Travel]))</f>
        <v>0</v>
      </c>
      <c r="BQ5" s="140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0.67675097276264584</v>
      </c>
      <c r="BR5" s="100">
        <f>IF(LEN(TBL_CALC[[#This Row],[?]])=0, "",  (TBL_CALC[[#This Row],[True Bill Rate]]/TBL_CALC[[#This Row],[TBR]])-1)</f>
        <v>0.31713554987212267</v>
      </c>
      <c r="BS5" s="69" t="e">
        <f ca="1">IF(LEN(TBL_CALC[[#This Row],[?]])=0, "",( (TBL_CALC[[#This Row],[TBR]]*TBL_CALC[[#This Row],[HPW]])-(TBL_CALC[[#This Row],[Max Stipend Per Hour]]*TBL_CALC[[#This Row],[HPW]]))/TBL_CALC[[#This Row],[Units]])</f>
        <v>#NAME?</v>
      </c>
      <c r="BT5" s="68" t="e">
        <f ca="1">IF(LEN(TBL_CALC[[#This Row],[?]])=0, "", ROUNDUP(IF(TBL_CALC[[#This Row],[Ideal Taxable Rate]]&lt;TBL_CALC[[#This Row],[Min Taxable Pay]],TBL_CALC[[#This Row],[Min Taxable Pay]], TBL_CALC[[#This Row],[Ideal Taxable Rate]]),1))</f>
        <v>#NAME?</v>
      </c>
      <c r="BU5" s="68" t="e">
        <f ca="1">IF(LEN(TBL_CALC[[#This Row],[?]])=0, "", IF(TBL_CALC[[#This Row],[Is 
Local]]="Y", TBL_CALC[[#This Row],[TBR]], ROUNDUP((TBL_CALC[[#This Row],[True Taxable Rate]]*TBL_CALC[[#This Row],[Units]])/TBL_CALC[[#This Row],[HPW]],1)))</f>
        <v>#NAME?</v>
      </c>
      <c r="BV5" s="68" t="e">
        <f ca="1">IF(LEN(TBL_CALC[[#This Row],[?]])=0, "", 1.5*TBL_CALC[[#This Row],[True Taxable Rate]])</f>
        <v>#NAME?</v>
      </c>
      <c r="BW5" s="68" t="e">
        <f ca="1">IF(LEN(TBL_CALC[[#This Row],[?]])=0, "",  ROUNDUP(MAX( TBL_CALC[[#This Row],[True Taxable Rate]]*1.5, TBL_CALC[[#This Row],[TBR]],TBL_CALC[[#This Row],[Travel OT Bill Rate]]*0.55),0))</f>
        <v>#NAME?</v>
      </c>
      <c r="BX5" s="68" t="e">
        <f ca="1">IF(LEN(TBL_CALC[[#This Row],[?]])=0, "", MIN(TBL_CALC[[#This Row],[TBR]]-TBL_CALC[[#This Row],[Assign Taxable Rate]], TBL_CALC[[#This Row],[Max Stipend Per Hour]]))</f>
        <v>#NAME?</v>
      </c>
      <c r="BY5" s="68" t="e">
        <f ca="1">IF(LEN(TBL_CALC[[#This Row],[?]])=0, "", IF(TBL_CALC[[#This Row],[Is 
Local]]="Y", 0, (TBL_CALC[[#This Row],[Max Lodging]]/TBL_CALC[[#This Row],[Max Stipend]])*TBL_CALC[[#This Row],[Stipend]]))</f>
        <v>#NAME?</v>
      </c>
      <c r="BZ5" s="68" t="e">
        <f ca="1">IF(LEN(TBL_CALC[[#This Row],[?]])=0, "", IF(TBL_CALC[[#This Row],[Is 
Local]]="Y", 0, TBL_CALC[[#This Row],[Stipend]]-TBL_CALC[[#This Row],[S/Lodging]]))</f>
        <v>#NAME?</v>
      </c>
      <c r="CA5" s="68" t="e">
        <f ca="1">IF(LEN(TBL_CALC[[#This Row],[?]])=0, "",TBL_CALC[[#This Row],[S/Lodging]]*TBL_CALC[[#This Row],[HPW]])</f>
        <v>#NAME?</v>
      </c>
      <c r="CB5" s="68" t="e">
        <f ca="1">IF(LEN(TBL_CALC[[#This Row],[?]])=0, "",TBL_CALC[[#This Row],[S/M&amp;I]]*TBL_CALC[[#This Row],[HPW]])</f>
        <v>#NAME?</v>
      </c>
      <c r="CC5" s="146">
        <f>IF(LEN(TBL_CALC[[#This Row],[?]])=0, "",_xlfn.XLOOKUP(TBL_CALC[[#This Row],[State]],TBL_SUTA[ABBR],TBL_SUTA[Wage Base]))</f>
        <v>7000</v>
      </c>
      <c r="CD5" s="145">
        <f>IF(LEN(TBL_CALC[[#This Row],[?]])=0, "",_xlfn.XLOOKUP(TBL_CALC[[#This Row],[State]],TBL_SUTA[ABBR],TBL_SUTA[AMS (%)]))</f>
        <v>6.2E-2</v>
      </c>
      <c r="CE5" s="67" t="e">
        <f ca="1">IF(LEN(TBL_CALC[[#This Row],[?]])=0, "", IF(TBL_CALC[[#This Row],[Assign Taxable Rate]]*TBL_CALC[[#This Row],[TH]]&gt;$CE$2, $CE$2*$CE$3/TBL_CALC[[#This Row],[TH]], TBL_CALC[[#This Row],[Assign Taxable Rate]]*$CE$3))</f>
        <v>#NAME?</v>
      </c>
      <c r="CF5" s="67" t="e">
        <f ca="1">IF(LEN(TBL_CALC[[#This Row],[?]])=0, "", $CF$3*TBL_CALC[[#This Row],[Assign Taxable Rate]])</f>
        <v>#NAME?</v>
      </c>
      <c r="CG5" s="67" t="e">
        <f ca="1">IF(LEN(TBL_CALC[[#This Row],[?]])=0, "", IF(TBL_CALC[[#This Row],[Assign Taxable Rate]]*TBL_CALC[[#This Row],[TH]]&gt;$CG$2, $CG$2*$CG$3/TBL_CALC[[#This Row],[TH]],TBL_CALC[[#This Row],[Assign Taxable Rate]]*$CG$3))</f>
        <v>#NAME?</v>
      </c>
      <c r="CH5" s="67" t="e">
        <f ca="1"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#NAME?</v>
      </c>
      <c r="CI5" s="67" t="e">
        <f ca="1">IF(LEN(TBL_CALC[[#This Row],[?]])=0, "", SUM(TBL_CALC[[#This Row],[FICA/SS]:[SUTA]]))</f>
        <v>#NAME?</v>
      </c>
      <c r="CJ5" s="148" t="e">
        <f ca="1">IF(LEN(TBL_CALC[[#This Row],[?]])=0, "", TBL_CALC[[#This Row],[SC]]/TBL_CALC[[#This Row],[TBR]])</f>
        <v>#NAME?</v>
      </c>
      <c r="CK5" s="67" t="e">
        <f ca="1">IF(LEN(TBL_CALC[[#This Row],[?]])=0, "", $CK$3*TBL_CALC[[#This Row],[Assign Taxable Rate]])</f>
        <v>#NAME?</v>
      </c>
      <c r="CL5" s="67">
        <f>IF(LEN(TBL_CALC[[#This Row],[?]])=0,"",$CL$3/8)</f>
        <v>0.25</v>
      </c>
      <c r="CM5" s="67">
        <f>IF(LEN(TBL_CALC[[#This Row],[?]])=0, "", $CM$3/(2080))</f>
        <v>0</v>
      </c>
      <c r="CN5" s="67" t="e">
        <f ca="1">IF(LEN(TBL_CALC[[#This Row],[?]])=0,"", ($CN$3*8*TBL_CALC[[#This Row],[True Taxable Rate]])/2080)</f>
        <v>#NAME?</v>
      </c>
      <c r="CO5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1.0683760683760684</v>
      </c>
      <c r="CP5" s="67" t="e">
        <f ca="1">IF(LEN(TBL_CALC[[#This Row],[?]])=0, "", SUM(TBL_CALC[[#This Row],[W/C]:[Travel Reimb.
]]))</f>
        <v>#NAME?</v>
      </c>
      <c r="CQ5" s="67">
        <f>IF(LEN(TBL_CALC[[#This Row],[?]])=0,"",IFERROR(_xlfn.XLOOKUP(TBL_CALC[[#This Row],[MSP]],TBL_MSP[MSP],TBL_MSP[FEE]),0.06)*TBL_CALC[[#This Row],[True Bill Rate]])</f>
        <v>0</v>
      </c>
      <c r="CR5" s="67" t="e">
        <f ca="1">IF(LEN(TBL_CALC[[#This Row],[?]])=0, "", $CR$3*TBL_CALC[[#This Row],[Assign Taxable Rate]])</f>
        <v>#NAME?</v>
      </c>
      <c r="CS5" s="67">
        <f>IF(LEN(TBL_CALC[[#This Row],[?]])=0, "", $CS$3/TBL_CALC[[#This Row],[TH]])</f>
        <v>2.1367521367521367</v>
      </c>
      <c r="CT5" s="67" cm="1">
        <f t="array" ref="CT5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4.4017094017094021</v>
      </c>
      <c r="CU5" s="67" t="e">
        <f ca="1">IF(LEN(TBL_CALC[[#This Row],[?]])=0,"", SUM(TBL_CALC[[#This Row],[MSP2]:[OC]]))</f>
        <v>#NAME?</v>
      </c>
      <c r="CV5" s="1"/>
      <c r="CW5" s="1"/>
      <c r="CX5" s="1"/>
      <c r="CY5" s="1"/>
      <c r="CZ5" s="1"/>
      <c r="DB5" s="1"/>
      <c r="DC5" s="1"/>
      <c r="DG5" s="1"/>
      <c r="DH5" s="1"/>
      <c r="DJ5" s="1"/>
      <c r="DK5" s="1"/>
      <c r="DL5" s="1"/>
      <c r="DM5" s="1"/>
      <c r="DN5" s="1"/>
      <c r="DO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</row>
    <row r="6" spans="1:144" ht="12.75" hidden="1" x14ac:dyDescent="0.2">
      <c r="A6" s="115" t="s">
        <v>351</v>
      </c>
      <c r="B6" s="115" t="s">
        <v>426</v>
      </c>
      <c r="C6" s="142" t="s">
        <v>681</v>
      </c>
      <c r="D6" s="87" t="s">
        <v>294</v>
      </c>
      <c r="E6" s="88">
        <v>45264</v>
      </c>
      <c r="F6" s="89">
        <v>13</v>
      </c>
      <c r="G6" s="89">
        <v>3</v>
      </c>
      <c r="H6" s="90">
        <v>12</v>
      </c>
      <c r="I6" s="73">
        <v>81</v>
      </c>
      <c r="J6" s="1" t="s">
        <v>218</v>
      </c>
      <c r="K6" s="47" t="s">
        <v>682</v>
      </c>
      <c r="L6" s="49"/>
      <c r="M6" s="90"/>
      <c r="N6" s="136"/>
      <c r="O6" s="49"/>
      <c r="P6" s="50"/>
      <c r="Q6" s="50"/>
      <c r="R6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 xml:space="preserve">
Here is summary of the opportunity.
Profession: RN
Specialty: Medical Surgical
Location: Mattoon, IL
Start Date: Monday, December 4, 2023
Duration: 13 weeks
Weekly Hours: 36 (3 x 12)
Traveler: No
Remuneration: 
-------------
Blended:  $53.50/hr;  $1,926/wk;  $25,038/13-weeks
Taxable:  $53.50/hr;  $1,926/wk;  $25,038/13-weeks
Per Diem: $0.00/hr;   $0/wk;      $0/13-weeks
Contract Breakdown: 
-------------------
True Taxable Rate: $53.50/hour
Regular OT Rate:   $80.25/hour
Premium OT Rate:   $81.00/hour
Lodging:           $0.00/week; prorated at $0.00/hour;
M&amp;I:               $0.00/week; prorated at $0.00/hour;
Travel Reimb:      $0          
Net Profit:        $4,244      
Profit Margin:     11.2%</v>
      </c>
      <c r="S6" s="68">
        <f>IF(LEN(TBL_CALC[[#This Row],[?]])=0, "", IF(LEN(TBL_CALC[[#This Row],[Blended]])&gt;0, TBL_CALC[[#This Row],[Blended]], ROUNDUP(TBL_CALC[[#This Row],[True Bill Rate]]*TBL_CALC[[#This Row],[Factor]],1)))</f>
        <v>53.5</v>
      </c>
      <c r="T6" s="83">
        <f>IF(LEN(TBL_CALC[[#This Row],[?]])=0, "", (TBL_CALC[[#This Row],[True Bill Rate]] - TBL_CALC[[#This Row],[TBR]])/TBL_CALC[[#This Row],[True Bill Rate]])</f>
        <v>0.33950617283950618</v>
      </c>
      <c r="U6" s="83">
        <f>IF(LEN(TBL_CALC[[#This Row],[?]])=0, "",(TBL_CALC[[#This Row],[True Bill Rate]]-TBL_CALC[[#This Row],[TC]])/TBL_CALC[[#This Row],[True Bill Rate]])</f>
        <v>0.11195952569378499</v>
      </c>
      <c r="V6" s="150">
        <f>IF(LEN(TBL_CALC[[#This Row],[?]])=0, "",TBL_CALC[[#This Row],[TB]]-TBL_CALC[[#This Row],[TE]])</f>
        <v>4244.1617000000042</v>
      </c>
      <c r="W6" s="84">
        <f>IF(LEN(TBL_CALC[[#This Row],[?]])=0, "", TBL_CALC[[#This Row],[TBR]]+TBL_CALC[[#This Row],[SC]]+TBL_CALC[[#This Row],[NSC]])</f>
        <v>62.055103205128205</v>
      </c>
      <c r="X6" s="68">
        <f>IF(LEN(TBL_CALC[[#This Row],[?]])=0, "", TBL_CALC[[#This Row],[TBR]]*TBL_CALC[[#This Row],[HPW]])</f>
        <v>1926</v>
      </c>
      <c r="Y6" s="68">
        <f>IF(LEN(TBL_CALC[[#This Row],[?]])=0, "",TBL_CALC[[#This Row],[Assign Taxable Rate]]*TBL_CALC[[#This Row],[HPW]])</f>
        <v>1926</v>
      </c>
      <c r="Z6" s="68">
        <f>IF(LEN(TBL_CALC[[#This Row],[?]])=0, "",TBL_CALC[[#This Row],[Stipend]]*TBL_CALC[[#This Row],[HPW]])</f>
        <v>0</v>
      </c>
      <c r="AA6" s="67">
        <f>IF(LEN(TBL_CALC[[#This Row],[?]])=0,"", TBL_CALC[[#This Row],[SC]]+TBL_CALC[[#This Row],[NSC]]+TBL_CALC[[#This Row],[OT]])</f>
        <v>18.431278418803419</v>
      </c>
      <c r="AB6" s="75">
        <f>IF(LEN(TBL_CALC[[#This Row],[?]])=0,"", TBL_CALC[[#This Row],[BC]]/TBL_CALC[[#This Row],[TBR]])</f>
        <v>0.34450987698697982</v>
      </c>
      <c r="AC6" s="84">
        <f>IF(LEN(TBL_CALC[[#This Row],[?]])=0, "", TBL_CALC[[#This Row],[TBR]]+TBL_CALC[[#This Row],[BC]])</f>
        <v>71.931278418803416</v>
      </c>
      <c r="AD6" s="74">
        <f>IF(LEN(TBL_CALC[[#This Row],[?]])=0, "", TBL_CALC[[#This Row],[TBR]]*TBL_CALC[[#This Row],[TH]])</f>
        <v>25038</v>
      </c>
      <c r="AE6" s="85">
        <f>IF(LEN(TBL_CALC[[#This Row],[?]])=0, "", (TBL_CALC[[#This Row],[Assign Taxable Rate]]*TBL_CALC[[#This Row],[TH]]))</f>
        <v>25038</v>
      </c>
      <c r="AF6" s="85">
        <f>IF(LEN(TBL_CALC[[#This Row],[?]])=0, "",TBL_CALC[[#This Row],[TH]]*TBL_CALC[[#This Row],[True Bill Rate]])</f>
        <v>37908</v>
      </c>
      <c r="AG6" s="74">
        <f>IF(LEN(TBL_CALC[[#This Row],[?]])=0, "", TBL_CALC[[#This Row],[TH]]*TBL_CALC[[#This Row],[TC]])</f>
        <v>33663.838299999996</v>
      </c>
      <c r="AH6" s="85">
        <f>IF(LEN(TBL_CALC[[#This Row],[?]])=0, "", (TBL_CALC[[#This Row],[Stipend]]*TBL_CALC[[#This Row],[TH]]))</f>
        <v>0</v>
      </c>
      <c r="AI6" s="86">
        <f>IF(LEN(TBL_CALC[[#This Row],[?]])=0,"",TBL_CALC[[#This Row],[NP]]/ TBL_CALC[[#This Row],[TBP]])</f>
        <v>0.16950881460180542</v>
      </c>
      <c r="AJ6" s="92">
        <f>IF(LEN(TBL_CALC[[#This Row],[?]])=0,"",(TBL_CALC[[#This Row],[Bill
(Travel)]]-TBL_CALC[[#This Row],[TBR]])*0.04*(9/5-((1/150)*TBL_CALC[[#This Row],[Bill
(Travel)]]))*144)</f>
        <v>199.584</v>
      </c>
      <c r="AK6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13</v>
      </c>
      <c r="AL6" s="81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22</v>
      </c>
      <c r="AM6" s="106" t="str">
        <f t="shared" si="0"/>
        <v/>
      </c>
      <c r="AN6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6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6" s="106" t="str">
        <f>IF(AND(LEN(TBL_CALC[[#This Row],[OTF]])&gt;0, OR(TBL_CALC[[#This Row],[OTF]]&lt;1, TBL_CALC[[#This Row],[OTF]]&gt;1.5)), "Y", "")</f>
        <v/>
      </c>
      <c r="AQ6" s="106" t="str">
        <f>""</f>
        <v/>
      </c>
      <c r="AR6" s="106" t="str">
        <f>IF(AND(LEN(TBL_CALC[[#This Row],[Taxable]]),LEN(TBL_CALC[[#This Row],[State Min Wage]]), TBL_CALC[[#This Row],[Taxable]]&lt;TBL_CALC[[#This Row],[State Min Wage]]), "Y","")</f>
        <v/>
      </c>
      <c r="AS6" s="77" t="str">
        <f>IF(AND(COUNTA(TBL_CALC[[#This Row],[Prof]:[MSP]])&gt;0, COUNTIF(TBL_CALC[[#This Row],[Err/RP]:[Err/TR]],"Y")=0), "Y","")</f>
        <v>Y</v>
      </c>
      <c r="AT6" s="77" t="str">
        <f>IF(LEN(TBL_CALC[[#This Row],[?]])=0, "", IF(TBL_CALC[[#This Row],[Assign Taxable Rate]]&gt;TBL_CALC[[#This Row],[TBR]], "Y", ""))</f>
        <v/>
      </c>
      <c r="AU6" s="78">
        <f>IF(LEN(TBL_CALC[[#This Row],[?]])=0, "", TBL_CALC[[#This Row],[Start  Date]]+(TBL_CALC[[#This Row],[Wks]]*7))</f>
        <v>45355</v>
      </c>
      <c r="AV6" s="79">
        <f>IF(LEN(TBL_CALC[[#This Row],[?]])=0, "", IF(LEN(TBL_CALC[[#This Row],[OTF]])=0, 1.1*TBL_CALC[[#This Row],[Bill
(Travel)]], TBL_CALC[[#This Row],[OTF]]*TBL_CALC[[#This Row],[Bill
(Travel)]]))</f>
        <v>89.100000000000009</v>
      </c>
      <c r="AW6" s="79">
        <f>IF(LEN(TBL_CALC[[#This Row],[?]])=0, "", IF(LEN(TBL_CALC[[#This Row],[Bill
(Local)]])&gt;0, TBL_CALC[[#This Row],[Bill
(Local)]],TBL_CALC[[#This Row],[Bill
(Travel)]]))</f>
        <v>81</v>
      </c>
      <c r="AX6" s="79">
        <f>IF(LEN(TBL_CALC[[#This Row],[?]])=0, "", IF(LEN(TBL_CALC[[#This Row],[Is 
Local]])&gt;0, TBL_CALC[[#This Row],[True Local Bill Rate]],TBL_CALC[[#This Row],[Bill
(Travel)]]))</f>
        <v>81</v>
      </c>
      <c r="AY6" s="79">
        <f>IF(LEN(TBL_CALC[[#This Row],[?]])=0, "", IF(LEN(TBL_CALC[[#This Row],[OTF]])=0, 1.1*TBL_CALC[[#This Row],[True Local Bill Rate]], TBL_CALC[[#This Row],[OTF]]*TBL_CALC[[#This Row],[True Local Bill Rate]]))</f>
        <v>89.100000000000009</v>
      </c>
      <c r="AZ6" s="80">
        <f>IF(LEN(TBL_CALC[[#This Row],[?]])=0, "", TBL_CALC[[#This Row],[Days]]*TBL_CALC[[#This Row],[Hrs]])</f>
        <v>36</v>
      </c>
      <c r="BA6" s="80">
        <f>IF(LEN(TBL_CALC[[#This Row],[?]])=0, "", TBL_CALC[[#This Row],[Wks]]*TBL_CALC[[#This Row],[HPW]])</f>
        <v>468</v>
      </c>
      <c r="BB6" s="144">
        <f>IF(LEN(TBL_CALC[[#This Row],[?]])=0, "", (DATEDIF(TBL_CALC[[#This Row],[Start  Date]], DATE(YEAR(TBL_CALC[[#This Row],[Start  Date]]), 12, 31), "D") / 7)*TBL_CALC[[#This Row],[HPW]])</f>
        <v>138.85714285714286</v>
      </c>
      <c r="BC6" s="80">
        <f>IF(LEN(TBL_CALC[[#This Row],[?]])=0, "",  INDEX(TBL_MinWage[],MATCH(TBL_CALC[[#This Row],[State]],TBL_MinWage[Abbr],0),3))</f>
        <v>0</v>
      </c>
      <c r="BD6" s="80">
        <f>IF(LEN(TBL_CALC[[#This Row],[?]])=0, "", INDEX(TBL_MinWage[],MATCH(TBL_CALC[[#This Row],[State]],TBL_MinWage[Abbr],0),5))</f>
        <v>40</v>
      </c>
      <c r="BE6" s="80">
        <f>IF(LEN(TBL_CALC[[#This Row],[?]])=0, "", MIN(TBL_CALC[[#This Row],[WK OT AT]], TBL_CALC[[#This Row],[Days]]*IF(TBL_CALC[[#This Row],[DAY OT AT]]=0, TBL_CALC[[#This Row],[Hrs]], TBL_CALC[[#This Row],[DAY OT AT]])))</f>
        <v>36</v>
      </c>
      <c r="BF6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0</v>
      </c>
      <c r="BG6" s="80">
        <f>IF(LEN(TBL_CALC[[#This Row],[?]])=0, "", TBL_CALC[[#This Row],[HPW]]-TBL_CALC[[#This Row],[Reg Hours]]-TBL_CALC[[#This Row],[OT Hours (Day)]])</f>
        <v>0</v>
      </c>
      <c r="BH6" s="80">
        <f>IF(LEN(TBL_CALC[[#This Row],[?]])=0, "", TBL_CALC[[#This Row],[Reg Hours]] + (1.5 * (TBL_CALC[[#This Row],[OT Hours (Day)]]+TBL_CALC[[#This Row],[OT Hours (Week)]])))</f>
        <v>36</v>
      </c>
      <c r="BI6" s="82">
        <f>IF(LEN(TBL_CALC[[#This Row],[?]])=0, "", IF(TBL_CALC[[#This Row],[Is 
Local]]="Y", 0, [1]!PerDiem(1,0,$E6,$AU6,$D6&amp;","&amp;$C6)))</f>
        <v>0</v>
      </c>
      <c r="BJ6" s="82">
        <f>IF(LEN(TBL_CALC[[#This Row],[?]])=0, "", IF(TBL_CALC[[#This Row],[Is 
Local]]="Y", 0,[1]!PerDiem(3,0,$E6,$AU6,$D6&amp;","&amp;$C6)))</f>
        <v>0</v>
      </c>
      <c r="BK6" s="82">
        <f>IF(LEN(TBL_CALC[[#This Row],[?]])=0, "", IF(TBL_CALC[[#This Row],[Is 
Local]]="Y", 0,[1]!PerDiem(4,0,$E6,$AU6,$D6&amp;","&amp;$C6)))</f>
        <v>0</v>
      </c>
      <c r="BL6" s="82">
        <f>IF(LEN(TBL_CALC[[#This Row],[?]])=0, "",  SUM(TBL_CALC[[#This Row],[Max Lodging]:[Max Incidental]]))</f>
        <v>0</v>
      </c>
      <c r="BM6" s="81">
        <f>IF(LEN(TBL_CALC[[#This Row],[?]])=0, "", SUM(BI6:BK6)/TBL_CALC[[#This Row],[Wks]])</f>
        <v>0</v>
      </c>
      <c r="BN6" s="81">
        <f>IF(LEN(TBL_CALC[[#This Row],[?]])=0, "", TBL_CALC[[#This Row],[Max Stipend Per Week]]/TBL_CALC[[#This Row],[HPW]])</f>
        <v>0</v>
      </c>
      <c r="BO6" s="151">
        <f>IF(LEN(TBL_CALC[[#This Row],[?]])=0, "", _xlfn.XLOOKUP(TBL_CALC[[#This Row],[MSP]],TBL_MSP[MSP],TBL_MSP[By/Local]))</f>
        <v>1.4999999999999999E-2</v>
      </c>
      <c r="BP6" s="83">
        <f>IF(LEN(TBL_CALC[[#This Row],[?]])=0, "", _xlfn.XLOOKUP(TBL_CALC[[#This Row],[MSP]],TBL_MSP[MSP],TBL_MSP[By/Travel]))</f>
        <v>2.5000000000000001E-2</v>
      </c>
      <c r="BQ6" s="140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0.65936183395291204</v>
      </c>
      <c r="BR6" s="83">
        <f>IF(LEN(TBL_CALC[[#This Row],[?]])=0, "",  (TBL_CALC[[#This Row],[True Bill Rate]]/TBL_CALC[[#This Row],[TBR]])-1)</f>
        <v>0.51401869158878499</v>
      </c>
      <c r="BS6" s="69">
        <f>IF(LEN(TBL_CALC[[#This Row],[?]])=0, "",( (TBL_CALC[[#This Row],[TBR]]*TBL_CALC[[#This Row],[HPW]])-(TBL_CALC[[#This Row],[Max Stipend Per Hour]]*TBL_CALC[[#This Row],[HPW]]))/TBL_CALC[[#This Row],[Units]])</f>
        <v>53.5</v>
      </c>
      <c r="BT6" s="68">
        <f>IF(LEN(TBL_CALC[[#This Row],[?]])=0, "", ROUNDUP(IF(TBL_CALC[[#This Row],[Ideal Taxable Rate]]&lt;TBL_CALC[[#This Row],[Min Taxable Pay]],TBL_CALC[[#This Row],[Min Taxable Pay]], TBL_CALC[[#This Row],[Ideal Taxable Rate]]),1))</f>
        <v>53.5</v>
      </c>
      <c r="BU6" s="68">
        <f>IF(LEN(TBL_CALC[[#This Row],[?]])=0, "", IF(TBL_CALC[[#This Row],[Is 
Local]]="Y", TBL_CALC[[#This Row],[TBR]], ROUNDUP((TBL_CALC[[#This Row],[True Taxable Rate]]*TBL_CALC[[#This Row],[Units]])/TBL_CALC[[#This Row],[HPW]],1)))</f>
        <v>53.5</v>
      </c>
      <c r="BV6" s="68">
        <f>IF(LEN(TBL_CALC[[#This Row],[?]])=0, "", 1.5*TBL_CALC[[#This Row],[True Taxable Rate]])</f>
        <v>80.25</v>
      </c>
      <c r="BW6" s="68">
        <f>IF(LEN(TBL_CALC[[#This Row],[?]])=0, "",  ROUNDUP(MAX( TBL_CALC[[#This Row],[True Taxable Rate]]*1.5, TBL_CALC[[#This Row],[TBR]],TBL_CALC[[#This Row],[Travel OT Bill Rate]]*0.55),0))</f>
        <v>81</v>
      </c>
      <c r="BX6" s="68">
        <f>IF(LEN(TBL_CALC[[#This Row],[?]])=0, "", MIN(TBL_CALC[[#This Row],[TBR]]-TBL_CALC[[#This Row],[Assign Taxable Rate]], TBL_CALC[[#This Row],[Max Stipend Per Hour]]))</f>
        <v>0</v>
      </c>
      <c r="BY6" s="68">
        <f>IF(LEN(TBL_CALC[[#This Row],[?]])=0, "", IF(TBL_CALC[[#This Row],[Is 
Local]]="Y", 0, (TBL_CALC[[#This Row],[Max Lodging]]/TBL_CALC[[#This Row],[Max Stipend]])*TBL_CALC[[#This Row],[Stipend]]))</f>
        <v>0</v>
      </c>
      <c r="BZ6" s="68">
        <f>IF(LEN(TBL_CALC[[#This Row],[?]])=0, "", IF(TBL_CALC[[#This Row],[Is 
Local]]="Y", 0, TBL_CALC[[#This Row],[Stipend]]-TBL_CALC[[#This Row],[S/Lodging]]))</f>
        <v>0</v>
      </c>
      <c r="CA6" s="68">
        <f>IF(LEN(TBL_CALC[[#This Row],[?]])=0, "",TBL_CALC[[#This Row],[S/Lodging]]*TBL_CALC[[#This Row],[HPW]])</f>
        <v>0</v>
      </c>
      <c r="CB6" s="68">
        <f>IF(LEN(TBL_CALC[[#This Row],[?]])=0, "",TBL_CALC[[#This Row],[S/M&amp;I]]*TBL_CALC[[#This Row],[HPW]])</f>
        <v>0</v>
      </c>
      <c r="CC6" s="146">
        <f>IF(LEN(TBL_CALC[[#This Row],[?]])=0, "",_xlfn.XLOOKUP(TBL_CALC[[#This Row],[State]],TBL_SUTA[ABBR],TBL_SUTA[Wage Base]))</f>
        <v>13271</v>
      </c>
      <c r="CD6" s="145">
        <f>IF(LEN(TBL_CALC[[#This Row],[?]])=0, "",_xlfn.XLOOKUP(TBL_CALC[[#This Row],[State]],TBL_SUTA[ABBR],TBL_SUTA[AMS (%)]))</f>
        <v>6.0299999999999999E-2</v>
      </c>
      <c r="CE6" s="67">
        <f>IF(LEN(TBL_CALC[[#This Row],[?]])=0, "", IF(TBL_CALC[[#This Row],[Assign Taxable Rate]]*TBL_CALC[[#This Row],[TH]]&gt;$CE$2, $CE$2*$CE$3/TBL_CALC[[#This Row],[TH]], TBL_CALC[[#This Row],[Assign Taxable Rate]]*$CE$3))</f>
        <v>3.3170000000000002</v>
      </c>
      <c r="CF6" s="67">
        <f>IF(LEN(TBL_CALC[[#This Row],[?]])=0, "", $CF$3*TBL_CALC[[#This Row],[Assign Taxable Rate]])</f>
        <v>0.77575000000000005</v>
      </c>
      <c r="CG6" s="67">
        <f>IF(LEN(TBL_CALC[[#This Row],[?]])=0, "", IF(TBL_CALC[[#This Row],[Assign Taxable Rate]]*TBL_CALC[[#This Row],[TH]]&gt;$CG$2, $CG$2*$CG$3/TBL_CALC[[#This Row],[TH]],TBL_CALC[[#This Row],[Assign Taxable Rate]]*$CG$3))</f>
        <v>0.89743589743589747</v>
      </c>
      <c r="CH6" s="67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1.7099173076923078</v>
      </c>
      <c r="CI6" s="67">
        <f>IF(LEN(TBL_CALC[[#This Row],[?]])=0, "", SUM(TBL_CALC[[#This Row],[FICA/SS]:[SUTA]]))</f>
        <v>6.7001032051282063</v>
      </c>
      <c r="CJ6" s="148">
        <f>IF(LEN(TBL_CALC[[#This Row],[?]])=0, "", TBL_CALC[[#This Row],[SC]]/TBL_CALC[[#This Row],[TBR]])</f>
        <v>0.12523557392763002</v>
      </c>
      <c r="CK6" s="67">
        <f>IF(LEN(TBL_CALC[[#This Row],[?]])=0, "", $CK$3*TBL_CALC[[#This Row],[Assign Taxable Rate]])</f>
        <v>1.605</v>
      </c>
      <c r="CL6" s="67">
        <f>IF(LEN(TBL_CALC[[#This Row],[?]])=0,"",$CL$3/8)</f>
        <v>0.25</v>
      </c>
      <c r="CM6" s="67">
        <f>IF(LEN(TBL_CALC[[#This Row],[?]])=0, "", $CM$3/(2080))</f>
        <v>0</v>
      </c>
      <c r="CN6" s="67">
        <f>IF(LEN(TBL_CALC[[#This Row],[?]])=0,"", ($CN$3*8*TBL_CALC[[#This Row],[True Taxable Rate]])/2080)</f>
        <v>0</v>
      </c>
      <c r="CO6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0</v>
      </c>
      <c r="CP6" s="67">
        <f>IF(LEN(TBL_CALC[[#This Row],[?]])=0, "", SUM(TBL_CALC[[#This Row],[W/C]:[Travel Reimb.
]]))</f>
        <v>1.855</v>
      </c>
      <c r="CQ6" s="67">
        <f>IF(LEN(TBL_CALC[[#This Row],[?]])=0,"",IFERROR(_xlfn.XLOOKUP(TBL_CALC[[#This Row],[MSP]],TBL_MSP[MSP],TBL_MSP[FEE]),0.06)*TBL_CALC[[#This Row],[True Bill Rate]])</f>
        <v>4.8599999999999994</v>
      </c>
      <c r="CR6" s="67">
        <f>IF(LEN(TBL_CALC[[#This Row],[?]])=0, "", $CR$3*TBL_CALC[[#This Row],[Assign Taxable Rate]])</f>
        <v>0.80249999999999999</v>
      </c>
      <c r="CS6" s="67">
        <f>IF(LEN(TBL_CALC[[#This Row],[?]])=0, "", $CS$3/TBL_CALC[[#This Row],[TH]])</f>
        <v>2.1367521367521367</v>
      </c>
      <c r="CT6" s="67" cm="1">
        <f t="array" ref="CT6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2.0769230769230771</v>
      </c>
      <c r="CU6" s="67">
        <f>IF(LEN(TBL_CALC[[#This Row],[?]])=0,"", SUM(TBL_CALC[[#This Row],[MSP2]:[OC]]))</f>
        <v>9.8761752136752126</v>
      </c>
      <c r="CV6" s="1"/>
      <c r="CW6" s="1"/>
      <c r="CX6" s="1"/>
      <c r="CY6" s="1"/>
      <c r="CZ6" s="1"/>
      <c r="DB6" s="1"/>
      <c r="DC6" s="1"/>
      <c r="DG6" s="1"/>
      <c r="DH6" s="1"/>
      <c r="DJ6" s="1"/>
      <c r="DK6" s="1"/>
      <c r="DL6" s="1"/>
      <c r="DM6" s="1"/>
      <c r="DN6" s="1"/>
      <c r="DO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</row>
    <row r="7" spans="1:144" ht="12.75" hidden="1" x14ac:dyDescent="0.2">
      <c r="A7" s="115" t="s">
        <v>351</v>
      </c>
      <c r="B7" s="115" t="s">
        <v>423</v>
      </c>
      <c r="C7" s="142" t="s">
        <v>680</v>
      </c>
      <c r="D7" s="87" t="s">
        <v>309</v>
      </c>
      <c r="E7" s="88">
        <v>45261</v>
      </c>
      <c r="F7" s="89">
        <v>13</v>
      </c>
      <c r="G7" s="89">
        <v>4</v>
      </c>
      <c r="H7" s="90">
        <v>12</v>
      </c>
      <c r="I7" s="73">
        <v>97</v>
      </c>
      <c r="J7" s="1" t="s">
        <v>218</v>
      </c>
      <c r="K7" s="47"/>
      <c r="L7" s="49"/>
      <c r="M7" s="90"/>
      <c r="N7" s="48"/>
      <c r="O7" s="49"/>
      <c r="P7" s="50"/>
      <c r="Q7" s="50"/>
      <c r="R7" s="76" t="e">
        <f ca="1"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>#NAME?</v>
      </c>
      <c r="S7" s="68">
        <f>IF(LEN(TBL_CALC[[#This Row],[?]])=0, "", IF(LEN(TBL_CALC[[#This Row],[Blended]])&gt;0, TBL_CALC[[#This Row],[Blended]], ROUNDUP(TBL_CALC[[#This Row],[True Bill Rate]]*TBL_CALC[[#This Row],[Factor]],1)))</f>
        <v>68</v>
      </c>
      <c r="T7" s="83">
        <f>IF(LEN(TBL_CALC[[#This Row],[?]])=0, "", (TBL_CALC[[#This Row],[True Bill Rate]] - TBL_CALC[[#This Row],[TBR]])/TBL_CALC[[#This Row],[True Bill Rate]])</f>
        <v>0.29896907216494845</v>
      </c>
      <c r="U7" s="83" t="e">
        <f ca="1">IF(LEN(TBL_CALC[[#This Row],[?]])=0, "",(TBL_CALC[[#This Row],[True Bill Rate]]-TBL_CALC[[#This Row],[TC]])/TBL_CALC[[#This Row],[True Bill Rate]])</f>
        <v>#NAME?</v>
      </c>
      <c r="V7" s="150" t="e">
        <f ca="1">IF(LEN(TBL_CALC[[#This Row],[?]])=0, "",TBL_CALC[[#This Row],[TB]]-TBL_CALC[[#This Row],[TE]])</f>
        <v>#NAME?</v>
      </c>
      <c r="W7" s="84" t="e">
        <f ca="1">IF(LEN(TBL_CALC[[#This Row],[?]])=0, "", TBL_CALC[[#This Row],[TBR]]+TBL_CALC[[#This Row],[SC]]+TBL_CALC[[#This Row],[NSC]])</f>
        <v>#NAME?</v>
      </c>
      <c r="X7" s="68">
        <f>IF(LEN(TBL_CALC[[#This Row],[?]])=0, "", TBL_CALC[[#This Row],[TBR]]*TBL_CALC[[#This Row],[HPW]])</f>
        <v>3264</v>
      </c>
      <c r="Y7" s="68" t="e">
        <f ca="1">IF(LEN(TBL_CALC[[#This Row],[?]])=0, "",TBL_CALC[[#This Row],[Assign Taxable Rate]]*TBL_CALC[[#This Row],[HPW]])</f>
        <v>#NAME?</v>
      </c>
      <c r="Z7" s="68" t="e">
        <f ca="1">IF(LEN(TBL_CALC[[#This Row],[?]])=0, "",TBL_CALC[[#This Row],[Stipend]]*TBL_CALC[[#This Row],[HPW]])</f>
        <v>#NAME?</v>
      </c>
      <c r="AA7" s="67" t="e">
        <f ca="1">IF(LEN(TBL_CALC[[#This Row],[?]])=0,"", TBL_CALC[[#This Row],[SC]]+TBL_CALC[[#This Row],[NSC]]+TBL_CALC[[#This Row],[OT]])</f>
        <v>#NAME?</v>
      </c>
      <c r="AB7" s="75" t="e">
        <f ca="1">IF(LEN(TBL_CALC[[#This Row],[?]])=0,"", TBL_CALC[[#This Row],[BC]]/TBL_CALC[[#This Row],[TBR]])</f>
        <v>#NAME?</v>
      </c>
      <c r="AC7" s="84" t="e">
        <f ca="1">IF(LEN(TBL_CALC[[#This Row],[?]])=0, "", TBL_CALC[[#This Row],[TBR]]+TBL_CALC[[#This Row],[BC]])</f>
        <v>#NAME?</v>
      </c>
      <c r="AD7" s="74">
        <f>IF(LEN(TBL_CALC[[#This Row],[?]])=0, "", TBL_CALC[[#This Row],[TBR]]*TBL_CALC[[#This Row],[TH]])</f>
        <v>42432</v>
      </c>
      <c r="AE7" s="85" t="e">
        <f ca="1">IF(LEN(TBL_CALC[[#This Row],[?]])=0, "", (TBL_CALC[[#This Row],[Assign Taxable Rate]]*TBL_CALC[[#This Row],[TH]]))</f>
        <v>#NAME?</v>
      </c>
      <c r="AF7" s="85">
        <f>IF(LEN(TBL_CALC[[#This Row],[?]])=0, "",TBL_CALC[[#This Row],[TH]]*TBL_CALC[[#This Row],[True Bill Rate]])</f>
        <v>60528</v>
      </c>
      <c r="AG7" s="74" t="e">
        <f ca="1">IF(LEN(TBL_CALC[[#This Row],[?]])=0, "", TBL_CALC[[#This Row],[TH]]*TBL_CALC[[#This Row],[TC]])</f>
        <v>#NAME?</v>
      </c>
      <c r="AH7" s="85" t="e">
        <f ca="1">IF(LEN(TBL_CALC[[#This Row],[?]])=0, "", (TBL_CALC[[#This Row],[Stipend]]*TBL_CALC[[#This Row],[TH]]))</f>
        <v>#NAME?</v>
      </c>
      <c r="AI7" s="86" t="e">
        <f ca="1">IF(LEN(TBL_CALC[[#This Row],[?]])=0,"",TBL_CALC[[#This Row],[NP]]/ TBL_CALC[[#This Row],[TBP]])</f>
        <v>#NAME?</v>
      </c>
      <c r="AJ7" s="92">
        <f>IF(LEN(TBL_CALC[[#This Row],[?]])=0,"",(TBL_CALC[[#This Row],[Bill
(Travel)]]-TBL_CALC[[#This Row],[TBR]])*0.04*(9/5-((1/150)*TBL_CALC[[#This Row],[Bill
(Travel)]]))*144)</f>
        <v>192.65279999999998</v>
      </c>
      <c r="AK7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7.25</v>
      </c>
      <c r="AL7" s="81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22</v>
      </c>
      <c r="AM7" s="106" t="str">
        <f t="shared" si="0"/>
        <v/>
      </c>
      <c r="AN7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7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7" s="106" t="str">
        <f>IF(AND(LEN(TBL_CALC[[#This Row],[OTF]])&gt;0, OR(TBL_CALC[[#This Row],[OTF]]&lt;1, TBL_CALC[[#This Row],[OTF]]&gt;1.5)), "Y", "")</f>
        <v/>
      </c>
      <c r="AQ7" s="106" t="str">
        <f>""</f>
        <v/>
      </c>
      <c r="AR7" s="106" t="str">
        <f>IF(AND(LEN(TBL_CALC[[#This Row],[Taxable]]),LEN(TBL_CALC[[#This Row],[State Min Wage]]), TBL_CALC[[#This Row],[Taxable]]&lt;TBL_CALC[[#This Row],[State Min Wage]]), "Y","")</f>
        <v/>
      </c>
      <c r="AS7" s="77" t="str">
        <f>IF(AND(COUNTA(TBL_CALC[[#This Row],[Prof]:[MSP]])&gt;0, COUNTIF(TBL_CALC[[#This Row],[Err/RP]:[Err/TR]],"Y")=0), "Y","")</f>
        <v>Y</v>
      </c>
      <c r="AT7" s="77" t="e">
        <f ca="1">IF(LEN(TBL_CALC[[#This Row],[?]])=0, "", IF(TBL_CALC[[#This Row],[Assign Taxable Rate]]&gt;TBL_CALC[[#This Row],[TBR]], "Y", ""))</f>
        <v>#NAME?</v>
      </c>
      <c r="AU7" s="78">
        <f>IF(LEN(TBL_CALC[[#This Row],[?]])=0, "", TBL_CALC[[#This Row],[Start  Date]]+(TBL_CALC[[#This Row],[Wks]]*7))</f>
        <v>45352</v>
      </c>
      <c r="AV7" s="79">
        <f>IF(LEN(TBL_CALC[[#This Row],[?]])=0, "", IF(LEN(TBL_CALC[[#This Row],[OTF]])=0, 1.1*TBL_CALC[[#This Row],[Bill
(Travel)]], TBL_CALC[[#This Row],[OTF]]*TBL_CALC[[#This Row],[Bill
(Travel)]]))</f>
        <v>106.7</v>
      </c>
      <c r="AW7" s="79">
        <f>IF(LEN(TBL_CALC[[#This Row],[?]])=0, "", IF(LEN(TBL_CALC[[#This Row],[Bill
(Local)]])&gt;0, TBL_CALC[[#This Row],[Bill
(Local)]],TBL_CALC[[#This Row],[Bill
(Travel)]]))</f>
        <v>97</v>
      </c>
      <c r="AX7" s="79">
        <f>IF(LEN(TBL_CALC[[#This Row],[?]])=0, "", IF(LEN(TBL_CALC[[#This Row],[Is 
Local]])&gt;0, TBL_CALC[[#This Row],[True Local Bill Rate]],TBL_CALC[[#This Row],[Bill
(Travel)]]))</f>
        <v>97</v>
      </c>
      <c r="AY7" s="79">
        <f>IF(LEN(TBL_CALC[[#This Row],[?]])=0, "", IF(LEN(TBL_CALC[[#This Row],[OTF]])=0, 1.1*TBL_CALC[[#This Row],[True Local Bill Rate]], TBL_CALC[[#This Row],[OTF]]*TBL_CALC[[#This Row],[True Local Bill Rate]]))</f>
        <v>106.7</v>
      </c>
      <c r="AZ7" s="80">
        <f>IF(LEN(TBL_CALC[[#This Row],[?]])=0, "", TBL_CALC[[#This Row],[Days]]*TBL_CALC[[#This Row],[Hrs]])</f>
        <v>48</v>
      </c>
      <c r="BA7" s="80">
        <f>IF(LEN(TBL_CALC[[#This Row],[?]])=0, "", TBL_CALC[[#This Row],[Wks]]*TBL_CALC[[#This Row],[HPW]])</f>
        <v>624</v>
      </c>
      <c r="BB7" s="144">
        <f>IF(LEN(TBL_CALC[[#This Row],[?]])=0, "", (DATEDIF(TBL_CALC[[#This Row],[Start  Date]], DATE(YEAR(TBL_CALC[[#This Row],[Start  Date]]), 12, 31), "D") / 7)*TBL_CALC[[#This Row],[HPW]])</f>
        <v>205.71428571428572</v>
      </c>
      <c r="BC7" s="80">
        <f>IF(LEN(TBL_CALC[[#This Row],[?]])=0, "",  INDEX(TBL_MinWage[],MATCH(TBL_CALC[[#This Row],[State]],TBL_MinWage[Abbr],0),3))</f>
        <v>0</v>
      </c>
      <c r="BD7" s="80">
        <f>IF(LEN(TBL_CALC[[#This Row],[?]])=0, "", INDEX(TBL_MinWage[],MATCH(TBL_CALC[[#This Row],[State]],TBL_MinWage[Abbr],0),5))</f>
        <v>40</v>
      </c>
      <c r="BE7" s="80">
        <f>IF(LEN(TBL_CALC[[#This Row],[?]])=0, "", MIN(TBL_CALC[[#This Row],[WK OT AT]], TBL_CALC[[#This Row],[Days]]*IF(TBL_CALC[[#This Row],[DAY OT AT]]=0, TBL_CALC[[#This Row],[Hrs]], TBL_CALC[[#This Row],[DAY OT AT]])))</f>
        <v>40</v>
      </c>
      <c r="BF7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0</v>
      </c>
      <c r="BG7" s="80">
        <f>IF(LEN(TBL_CALC[[#This Row],[?]])=0, "", TBL_CALC[[#This Row],[HPW]]-TBL_CALC[[#This Row],[Reg Hours]]-TBL_CALC[[#This Row],[OT Hours (Day)]])</f>
        <v>8</v>
      </c>
      <c r="BH7" s="80">
        <f>IF(LEN(TBL_CALC[[#This Row],[?]])=0, "", TBL_CALC[[#This Row],[Reg Hours]] + (1.5 * (TBL_CALC[[#This Row],[OT Hours (Day)]]+TBL_CALC[[#This Row],[OT Hours (Week)]])))</f>
        <v>52</v>
      </c>
      <c r="BI7" s="82" t="e">
        <f ca="1">IF(LEN(TBL_CALC[[#This Row],[?]])=0, "", IF(TBL_CALC[[#This Row],[Is 
Local]]="Y", 0, [1]!PerDiem(1,0,$E7,$AU7,$D7&amp;","&amp;$C7)))</f>
        <v>#NAME?</v>
      </c>
      <c r="BJ7" s="82" t="e">
        <f ca="1">IF(LEN(TBL_CALC[[#This Row],[?]])=0, "", IF(TBL_CALC[[#This Row],[Is 
Local]]="Y", 0,[1]!PerDiem(3,0,$E7,$AU7,$D7&amp;","&amp;$C7)))</f>
        <v>#NAME?</v>
      </c>
      <c r="BK7" s="82" t="e">
        <f ca="1">IF(LEN(TBL_CALC[[#This Row],[?]])=0, "", IF(TBL_CALC[[#This Row],[Is 
Local]]="Y", 0,[1]!PerDiem(4,0,$E7,$AU7,$D7&amp;","&amp;$C7)))</f>
        <v>#NAME?</v>
      </c>
      <c r="BL7" s="82" t="e">
        <f ca="1">IF(LEN(TBL_CALC[[#This Row],[?]])=0, "",  SUM(TBL_CALC[[#This Row],[Max Lodging]:[Max Incidental]]))</f>
        <v>#NAME?</v>
      </c>
      <c r="BM7" s="81" t="e">
        <f ca="1">IF(LEN(TBL_CALC[[#This Row],[?]])=0, "", SUM(BI7:BK7)/TBL_CALC[[#This Row],[Wks]])</f>
        <v>#NAME?</v>
      </c>
      <c r="BN7" s="81" t="e">
        <f ca="1">IF(LEN(TBL_CALC[[#This Row],[?]])=0, "", TBL_CALC[[#This Row],[Max Stipend Per Week]]/TBL_CALC[[#This Row],[HPW]])</f>
        <v>#NAME?</v>
      </c>
      <c r="BO7" s="151">
        <f>IF(LEN(TBL_CALC[[#This Row],[?]])=0, "", _xlfn.XLOOKUP(TBL_CALC[[#This Row],[MSP]],TBL_MSP[MSP],TBL_MSP[By/Local]))</f>
        <v>1.4999999999999999E-2</v>
      </c>
      <c r="BP7" s="83">
        <f>IF(LEN(TBL_CALC[[#This Row],[?]])=0, "", _xlfn.XLOOKUP(TBL_CALC[[#This Row],[MSP]],TBL_MSP[MSP],TBL_MSP[By/Travel]))</f>
        <v>2.5000000000000001E-2</v>
      </c>
      <c r="BQ7" s="140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0.70015479876160991</v>
      </c>
      <c r="BR7" s="83">
        <f>IF(LEN(TBL_CALC[[#This Row],[?]])=0, "",  (TBL_CALC[[#This Row],[True Bill Rate]]/TBL_CALC[[#This Row],[TBR]])-1)</f>
        <v>0.42647058823529416</v>
      </c>
      <c r="BS7" s="69" t="e">
        <f ca="1">IF(LEN(TBL_CALC[[#This Row],[?]])=0, "",( (TBL_CALC[[#This Row],[TBR]]*TBL_CALC[[#This Row],[HPW]])-(TBL_CALC[[#This Row],[Max Stipend Per Hour]]*TBL_CALC[[#This Row],[HPW]]))/TBL_CALC[[#This Row],[Units]])</f>
        <v>#NAME?</v>
      </c>
      <c r="BT7" s="68" t="e">
        <f ca="1">IF(LEN(TBL_CALC[[#This Row],[?]])=0, "", ROUNDUP(IF(TBL_CALC[[#This Row],[Ideal Taxable Rate]]&lt;TBL_CALC[[#This Row],[Min Taxable Pay]],TBL_CALC[[#This Row],[Min Taxable Pay]], TBL_CALC[[#This Row],[Ideal Taxable Rate]]),1))</f>
        <v>#NAME?</v>
      </c>
      <c r="BU7" s="68" t="e">
        <f ca="1">IF(LEN(TBL_CALC[[#This Row],[?]])=0, "", IF(TBL_CALC[[#This Row],[Is 
Local]]="Y", TBL_CALC[[#This Row],[TBR]], ROUNDUP((TBL_CALC[[#This Row],[True Taxable Rate]]*TBL_CALC[[#This Row],[Units]])/TBL_CALC[[#This Row],[HPW]],1)))</f>
        <v>#NAME?</v>
      </c>
      <c r="BV7" s="68" t="e">
        <f ca="1">IF(LEN(TBL_CALC[[#This Row],[?]])=0, "", 1.5*TBL_CALC[[#This Row],[True Taxable Rate]])</f>
        <v>#NAME?</v>
      </c>
      <c r="BW7" s="68" t="e">
        <f ca="1">IF(LEN(TBL_CALC[[#This Row],[?]])=0, "",  ROUNDUP(MAX( TBL_CALC[[#This Row],[True Taxable Rate]]*1.5, TBL_CALC[[#This Row],[TBR]],TBL_CALC[[#This Row],[Travel OT Bill Rate]]*0.55),0))</f>
        <v>#NAME?</v>
      </c>
      <c r="BX7" s="68" t="e">
        <f ca="1">IF(LEN(TBL_CALC[[#This Row],[?]])=0, "", MIN(TBL_CALC[[#This Row],[TBR]]-TBL_CALC[[#This Row],[Assign Taxable Rate]], TBL_CALC[[#This Row],[Max Stipend Per Hour]]))</f>
        <v>#NAME?</v>
      </c>
      <c r="BY7" s="68" t="e">
        <f ca="1">IF(LEN(TBL_CALC[[#This Row],[?]])=0, "", IF(TBL_CALC[[#This Row],[Is 
Local]]="Y", 0, (TBL_CALC[[#This Row],[Max Lodging]]/TBL_CALC[[#This Row],[Max Stipend]])*TBL_CALC[[#This Row],[Stipend]]))</f>
        <v>#NAME?</v>
      </c>
      <c r="BZ7" s="68" t="e">
        <f ca="1">IF(LEN(TBL_CALC[[#This Row],[?]])=0, "", IF(TBL_CALC[[#This Row],[Is 
Local]]="Y", 0, TBL_CALC[[#This Row],[Stipend]]-TBL_CALC[[#This Row],[S/Lodging]]))</f>
        <v>#NAME?</v>
      </c>
      <c r="CA7" s="68" t="e">
        <f ca="1">IF(LEN(TBL_CALC[[#This Row],[?]])=0, "",TBL_CALC[[#This Row],[S/Lodging]]*TBL_CALC[[#This Row],[HPW]])</f>
        <v>#NAME?</v>
      </c>
      <c r="CB7" s="68" t="e">
        <f ca="1">IF(LEN(TBL_CALC[[#This Row],[?]])=0, "",TBL_CALC[[#This Row],[S/M&amp;I]]*TBL_CALC[[#This Row],[HPW]])</f>
        <v>#NAME?</v>
      </c>
      <c r="CC7" s="146">
        <f>IF(LEN(TBL_CALC[[#This Row],[?]])=0, "",_xlfn.XLOOKUP(TBL_CALC[[#This Row],[State]],TBL_SUTA[ABBR],TBL_SUTA[Wage Base]))</f>
        <v>14000</v>
      </c>
      <c r="CD7" s="145">
        <f>IF(LEN(TBL_CALC[[#This Row],[?]])=0, "",_xlfn.XLOOKUP(TBL_CALC[[#This Row],[State]],TBL_SUTA[ABBR],TBL_SUTA[AMS (%)]))</f>
        <v>4.7E-2</v>
      </c>
      <c r="CE7" s="67" t="e">
        <f ca="1">IF(LEN(TBL_CALC[[#This Row],[?]])=0, "", IF(TBL_CALC[[#This Row],[Assign Taxable Rate]]*TBL_CALC[[#This Row],[TH]]&gt;$CE$2, $CE$2*$CE$3/TBL_CALC[[#This Row],[TH]], TBL_CALC[[#This Row],[Assign Taxable Rate]]*$CE$3))</f>
        <v>#NAME?</v>
      </c>
      <c r="CF7" s="67" t="e">
        <f ca="1">IF(LEN(TBL_CALC[[#This Row],[?]])=0, "", $CF$3*TBL_CALC[[#This Row],[Assign Taxable Rate]])</f>
        <v>#NAME?</v>
      </c>
      <c r="CG7" s="67" t="e">
        <f ca="1">IF(LEN(TBL_CALC[[#This Row],[?]])=0, "", IF(TBL_CALC[[#This Row],[Assign Taxable Rate]]*TBL_CALC[[#This Row],[TH]]&gt;$CG$2, $CG$2*$CG$3/TBL_CALC[[#This Row],[TH]],TBL_CALC[[#This Row],[Assign Taxable Rate]]*$CG$3))</f>
        <v>#NAME?</v>
      </c>
      <c r="CH7" s="67" t="e">
        <f ca="1"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#NAME?</v>
      </c>
      <c r="CI7" s="67" t="e">
        <f ca="1">IF(LEN(TBL_CALC[[#This Row],[?]])=0, "", SUM(TBL_CALC[[#This Row],[FICA/SS]:[SUTA]]))</f>
        <v>#NAME?</v>
      </c>
      <c r="CJ7" s="148" t="e">
        <f ca="1">IF(LEN(TBL_CALC[[#This Row],[?]])=0, "", TBL_CALC[[#This Row],[SC]]/TBL_CALC[[#This Row],[TBR]])</f>
        <v>#NAME?</v>
      </c>
      <c r="CK7" s="67" t="e">
        <f ca="1">IF(LEN(TBL_CALC[[#This Row],[?]])=0, "", $CK$3*TBL_CALC[[#This Row],[Assign Taxable Rate]])</f>
        <v>#NAME?</v>
      </c>
      <c r="CL7" s="67">
        <f>IF(LEN(TBL_CALC[[#This Row],[?]])=0,"",$CL$3/8)</f>
        <v>0.25</v>
      </c>
      <c r="CM7" s="67">
        <f>IF(LEN(TBL_CALC[[#This Row],[?]])=0, "", $CM$3/(2080))</f>
        <v>0</v>
      </c>
      <c r="CN7" s="67" t="e">
        <f ca="1">IF(LEN(TBL_CALC[[#This Row],[?]])=0,"", ($CN$3*8*TBL_CALC[[#This Row],[True Taxable Rate]])/2080)</f>
        <v>#NAME?</v>
      </c>
      <c r="CO7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0.80128205128205132</v>
      </c>
      <c r="CP7" s="67" t="e">
        <f ca="1">IF(LEN(TBL_CALC[[#This Row],[?]])=0, "", SUM(TBL_CALC[[#This Row],[W/C]:[Travel Reimb.
]]))</f>
        <v>#NAME?</v>
      </c>
      <c r="CQ7" s="67">
        <f>IF(LEN(TBL_CALC[[#This Row],[?]])=0,"",IFERROR(_xlfn.XLOOKUP(TBL_CALC[[#This Row],[MSP]],TBL_MSP[MSP],TBL_MSP[FEE]),0.06)*TBL_CALC[[#This Row],[True Bill Rate]])</f>
        <v>5.8199999999999994</v>
      </c>
      <c r="CR7" s="67" t="e">
        <f ca="1">IF(LEN(TBL_CALC[[#This Row],[?]])=0, "", $CR$3*TBL_CALC[[#This Row],[Assign Taxable Rate]])</f>
        <v>#NAME?</v>
      </c>
      <c r="CS7" s="67">
        <f>IF(LEN(TBL_CALC[[#This Row],[?]])=0, "", $CS$3/TBL_CALC[[#This Row],[TH]])</f>
        <v>1.6025641025641026</v>
      </c>
      <c r="CT7" s="67" cm="1">
        <f t="array" ref="CT7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1.8653846153846154</v>
      </c>
      <c r="CU7" s="67" t="e">
        <f ca="1">IF(LEN(TBL_CALC[[#This Row],[?]])=0,"", SUM(TBL_CALC[[#This Row],[MSP2]:[OC]]))</f>
        <v>#NAME?</v>
      </c>
      <c r="CV7" s="1"/>
      <c r="CW7" s="1"/>
      <c r="CX7" s="1"/>
      <c r="CY7" s="1"/>
      <c r="CZ7" s="1"/>
      <c r="DB7" s="1"/>
      <c r="DC7" s="1"/>
      <c r="DG7" s="1"/>
      <c r="DH7" s="1"/>
      <c r="DJ7" s="1"/>
      <c r="DK7" s="1"/>
      <c r="DL7" s="1"/>
      <c r="DM7" s="1"/>
      <c r="DN7" s="1"/>
      <c r="DO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</row>
    <row r="8" spans="1:144" ht="12.75" hidden="1" x14ac:dyDescent="0.2">
      <c r="A8" s="115" t="s">
        <v>351</v>
      </c>
      <c r="B8" s="115" t="s">
        <v>423</v>
      </c>
      <c r="C8" s="142" t="s">
        <v>680</v>
      </c>
      <c r="D8" s="87" t="s">
        <v>309</v>
      </c>
      <c r="E8" s="88">
        <v>45261</v>
      </c>
      <c r="F8" s="89">
        <v>13</v>
      </c>
      <c r="G8" s="89">
        <v>4</v>
      </c>
      <c r="H8" s="90">
        <v>12</v>
      </c>
      <c r="I8" s="73">
        <v>97</v>
      </c>
      <c r="J8" s="1" t="s">
        <v>218</v>
      </c>
      <c r="K8" s="47" t="s">
        <v>682</v>
      </c>
      <c r="L8" s="49"/>
      <c r="M8" s="90"/>
      <c r="N8" s="48"/>
      <c r="O8" s="49"/>
      <c r="P8" s="50"/>
      <c r="Q8" s="50"/>
      <c r="R8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 xml:space="preserve">
Here is summary of the opportunity.
Profession: RN
Specialty: ICU
Location: Keene, NH
Start Date: Friday, December 1, 2023
Duration: 13 weeks
Weekly Hours: 48 (4 x 12)
Traveler: No
Remuneration: 
-------------
Blended:  $64.60/hr;  $3,101/wk;  $40,310/13-weeks
Taxable:  $64.60/hr;  $3,101/wk;  $40,310/13-weeks
Per Diem: $0.00/hr;   $0/wk;      $0/13-weeks
Contract Breakdown: 
-------------------
True Taxable Rate: $59.70/hour
Regular OT Rate:   $89.55/hour
Premium OT Rate:   $90.00/hour
Lodging:           $0.00/week; prorated at $0.00/hour;
M&amp;I:               $0.00/week; prorated at $0.00/hour;
Travel Reimb:      $0          
Net Profit:        $8,290      
Profit Margin:     13.7%</v>
      </c>
      <c r="S8" s="68">
        <f>IF(LEN(TBL_CALC[[#This Row],[?]])=0, "", IF(LEN(TBL_CALC[[#This Row],[Blended]])&gt;0, TBL_CALC[[#This Row],[Blended]], ROUNDUP(TBL_CALC[[#This Row],[True Bill Rate]]*TBL_CALC[[#This Row],[Factor]],1)))</f>
        <v>64.599999999999994</v>
      </c>
      <c r="T8" s="83">
        <f>IF(LEN(TBL_CALC[[#This Row],[?]])=0, "", (TBL_CALC[[#This Row],[True Bill Rate]] - TBL_CALC[[#This Row],[TBR]])/TBL_CALC[[#This Row],[True Bill Rate]])</f>
        <v>0.33402061855670107</v>
      </c>
      <c r="U8" s="83">
        <f>IF(LEN(TBL_CALC[[#This Row],[?]])=0, "",(TBL_CALC[[#This Row],[True Bill Rate]]-TBL_CALC[[#This Row],[TC]])/TBL_CALC[[#This Row],[True Bill Rate]])</f>
        <v>0.13696481628337298</v>
      </c>
      <c r="V8" s="150">
        <f>IF(LEN(TBL_CALC[[#This Row],[?]])=0, "",TBL_CALC[[#This Row],[TB]]-TBL_CALC[[#This Row],[TE]])</f>
        <v>8290.2064000000028</v>
      </c>
      <c r="W8" s="84">
        <f>IF(LEN(TBL_CALC[[#This Row],[?]])=0, "", TBL_CALC[[#This Row],[TBR]]+TBL_CALC[[#This Row],[SC]]+TBL_CALC[[#This Row],[NSC]])</f>
        <v>73.457464102564103</v>
      </c>
      <c r="X8" s="68">
        <f>IF(LEN(TBL_CALC[[#This Row],[?]])=0, "", TBL_CALC[[#This Row],[TBR]]*TBL_CALC[[#This Row],[HPW]])</f>
        <v>3100.7999999999997</v>
      </c>
      <c r="Y8" s="68">
        <f>IF(LEN(TBL_CALC[[#This Row],[?]])=0, "",TBL_CALC[[#This Row],[Assign Taxable Rate]]*TBL_CALC[[#This Row],[HPW]])</f>
        <v>3100.7999999999997</v>
      </c>
      <c r="Z8" s="68">
        <f>IF(LEN(TBL_CALC[[#This Row],[?]])=0, "",TBL_CALC[[#This Row],[Stipend]]*TBL_CALC[[#This Row],[HPW]])</f>
        <v>0</v>
      </c>
      <c r="AA8" s="67">
        <f>IF(LEN(TBL_CALC[[#This Row],[?]])=0,"", TBL_CALC[[#This Row],[SC]]+TBL_CALC[[#This Row],[NSC]]+TBL_CALC[[#This Row],[OT]])</f>
        <v>19.114412820512818</v>
      </c>
      <c r="AB8" s="75">
        <f>IF(LEN(TBL_CALC[[#This Row],[?]])=0,"", TBL_CALC[[#This Row],[BC]]/TBL_CALC[[#This Row],[TBR]])</f>
        <v>0.29588874335159165</v>
      </c>
      <c r="AC8" s="84">
        <f>IF(LEN(TBL_CALC[[#This Row],[?]])=0, "", TBL_CALC[[#This Row],[TBR]]+TBL_CALC[[#This Row],[BC]])</f>
        <v>83.71441282051282</v>
      </c>
      <c r="AD8" s="74">
        <f>IF(LEN(TBL_CALC[[#This Row],[?]])=0, "", TBL_CALC[[#This Row],[TBR]]*TBL_CALC[[#This Row],[TH]])</f>
        <v>40310.399999999994</v>
      </c>
      <c r="AE8" s="85">
        <f>IF(LEN(TBL_CALC[[#This Row],[?]])=0, "", (TBL_CALC[[#This Row],[Assign Taxable Rate]]*TBL_CALC[[#This Row],[TH]]))</f>
        <v>40310.399999999994</v>
      </c>
      <c r="AF8" s="85">
        <f>IF(LEN(TBL_CALC[[#This Row],[?]])=0, "",TBL_CALC[[#This Row],[TH]]*TBL_CALC[[#This Row],[True Bill Rate]])</f>
        <v>60528</v>
      </c>
      <c r="AG8" s="74">
        <f>IF(LEN(TBL_CALC[[#This Row],[?]])=0, "", TBL_CALC[[#This Row],[TH]]*TBL_CALC[[#This Row],[TC]])</f>
        <v>52237.793599999997</v>
      </c>
      <c r="AH8" s="85">
        <f>IF(LEN(TBL_CALC[[#This Row],[?]])=0, "", (TBL_CALC[[#This Row],[Stipend]]*TBL_CALC[[#This Row],[TH]]))</f>
        <v>0</v>
      </c>
      <c r="AI8" s="86">
        <f>IF(LEN(TBL_CALC[[#This Row],[?]])=0,"",TBL_CALC[[#This Row],[NP]]/ TBL_CALC[[#This Row],[TBP]])</f>
        <v>0.20565924426450752</v>
      </c>
      <c r="AJ8" s="92">
        <f>IF(LEN(TBL_CALC[[#This Row],[?]])=0,"",(TBL_CALC[[#This Row],[Bill
(Travel)]]-TBL_CALC[[#This Row],[TBR]])*0.04*(9/5-((1/150)*TBL_CALC[[#This Row],[Bill
(Travel)]]))*144)</f>
        <v>215.23968000000005</v>
      </c>
      <c r="AK8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7.25</v>
      </c>
      <c r="AL8" s="81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22</v>
      </c>
      <c r="AM8" s="106" t="str">
        <f t="shared" si="0"/>
        <v/>
      </c>
      <c r="AN8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8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8" s="106" t="str">
        <f>IF(AND(LEN(TBL_CALC[[#This Row],[OTF]])&gt;0, OR(TBL_CALC[[#This Row],[OTF]]&lt;1, TBL_CALC[[#This Row],[OTF]]&gt;1.5)), "Y", "")</f>
        <v/>
      </c>
      <c r="AQ8" s="106" t="str">
        <f>""</f>
        <v/>
      </c>
      <c r="AR8" s="106" t="str">
        <f>IF(AND(LEN(TBL_CALC[[#This Row],[Taxable]]),LEN(TBL_CALC[[#This Row],[State Min Wage]]), TBL_CALC[[#This Row],[Taxable]]&lt;TBL_CALC[[#This Row],[State Min Wage]]), "Y","")</f>
        <v/>
      </c>
      <c r="AS8" s="77" t="str">
        <f>IF(AND(COUNTA(TBL_CALC[[#This Row],[Prof]:[MSP]])&gt;0, COUNTIF(TBL_CALC[[#This Row],[Err/RP]:[Err/TR]],"Y")=0), "Y","")</f>
        <v>Y</v>
      </c>
      <c r="AT8" s="77" t="str">
        <f>IF(LEN(TBL_CALC[[#This Row],[?]])=0, "", IF(TBL_CALC[[#This Row],[Assign Taxable Rate]]&gt;TBL_CALC[[#This Row],[TBR]], "Y", ""))</f>
        <v/>
      </c>
      <c r="AU8" s="78">
        <f>IF(LEN(TBL_CALC[[#This Row],[?]])=0, "", TBL_CALC[[#This Row],[Start  Date]]+(TBL_CALC[[#This Row],[Wks]]*7))</f>
        <v>45352</v>
      </c>
      <c r="AV8" s="79">
        <f>IF(LEN(TBL_CALC[[#This Row],[?]])=0, "", IF(LEN(TBL_CALC[[#This Row],[OTF]])=0, 1.1*TBL_CALC[[#This Row],[Bill
(Travel)]], TBL_CALC[[#This Row],[OTF]]*TBL_CALC[[#This Row],[Bill
(Travel)]]))</f>
        <v>106.7</v>
      </c>
      <c r="AW8" s="79">
        <f>IF(LEN(TBL_CALC[[#This Row],[?]])=0, "", IF(LEN(TBL_CALC[[#This Row],[Bill
(Local)]])&gt;0, TBL_CALC[[#This Row],[Bill
(Local)]],TBL_CALC[[#This Row],[Bill
(Travel)]]))</f>
        <v>97</v>
      </c>
      <c r="AX8" s="79">
        <f>IF(LEN(TBL_CALC[[#This Row],[?]])=0, "", IF(LEN(TBL_CALC[[#This Row],[Is 
Local]])&gt;0, TBL_CALC[[#This Row],[True Local Bill Rate]],TBL_CALC[[#This Row],[Bill
(Travel)]]))</f>
        <v>97</v>
      </c>
      <c r="AY8" s="79">
        <f>IF(LEN(TBL_CALC[[#This Row],[?]])=0, "", IF(LEN(TBL_CALC[[#This Row],[OTF]])=0, 1.1*TBL_CALC[[#This Row],[True Local Bill Rate]], TBL_CALC[[#This Row],[OTF]]*TBL_CALC[[#This Row],[True Local Bill Rate]]))</f>
        <v>106.7</v>
      </c>
      <c r="AZ8" s="80">
        <f>IF(LEN(TBL_CALC[[#This Row],[?]])=0, "", TBL_CALC[[#This Row],[Days]]*TBL_CALC[[#This Row],[Hrs]])</f>
        <v>48</v>
      </c>
      <c r="BA8" s="80">
        <f>IF(LEN(TBL_CALC[[#This Row],[?]])=0, "", TBL_CALC[[#This Row],[Wks]]*TBL_CALC[[#This Row],[HPW]])</f>
        <v>624</v>
      </c>
      <c r="BB8" s="144">
        <f>IF(LEN(TBL_CALC[[#This Row],[?]])=0, "", (DATEDIF(TBL_CALC[[#This Row],[Start  Date]], DATE(YEAR(TBL_CALC[[#This Row],[Start  Date]]), 12, 31), "D") / 7)*TBL_CALC[[#This Row],[HPW]])</f>
        <v>205.71428571428572</v>
      </c>
      <c r="BC8" s="80">
        <f>IF(LEN(TBL_CALC[[#This Row],[?]])=0, "",  INDEX(TBL_MinWage[],MATCH(TBL_CALC[[#This Row],[State]],TBL_MinWage[Abbr],0),3))</f>
        <v>0</v>
      </c>
      <c r="BD8" s="80">
        <f>IF(LEN(TBL_CALC[[#This Row],[?]])=0, "", INDEX(TBL_MinWage[],MATCH(TBL_CALC[[#This Row],[State]],TBL_MinWage[Abbr],0),5))</f>
        <v>40</v>
      </c>
      <c r="BE8" s="80">
        <f>IF(LEN(TBL_CALC[[#This Row],[?]])=0, "", MIN(TBL_CALC[[#This Row],[WK OT AT]], TBL_CALC[[#This Row],[Days]]*IF(TBL_CALC[[#This Row],[DAY OT AT]]=0, TBL_CALC[[#This Row],[Hrs]], TBL_CALC[[#This Row],[DAY OT AT]])))</f>
        <v>40</v>
      </c>
      <c r="BF8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0</v>
      </c>
      <c r="BG8" s="80">
        <f>IF(LEN(TBL_CALC[[#This Row],[?]])=0, "", TBL_CALC[[#This Row],[HPW]]-TBL_CALC[[#This Row],[Reg Hours]]-TBL_CALC[[#This Row],[OT Hours (Day)]])</f>
        <v>8</v>
      </c>
      <c r="BH8" s="80">
        <f>IF(LEN(TBL_CALC[[#This Row],[?]])=0, "", TBL_CALC[[#This Row],[Reg Hours]] + (1.5 * (TBL_CALC[[#This Row],[OT Hours (Day)]]+TBL_CALC[[#This Row],[OT Hours (Week)]])))</f>
        <v>52</v>
      </c>
      <c r="BI8" s="82">
        <f>IF(LEN(TBL_CALC[[#This Row],[?]])=0, "", IF(TBL_CALC[[#This Row],[Is 
Local]]="Y", 0, [1]!PerDiem(1,0,$E8,$AU8,$D8&amp;","&amp;$C8)))</f>
        <v>0</v>
      </c>
      <c r="BJ8" s="82">
        <f>IF(LEN(TBL_CALC[[#This Row],[?]])=0, "", IF(TBL_CALC[[#This Row],[Is 
Local]]="Y", 0,[1]!PerDiem(3,0,$E8,$AU8,$D8&amp;","&amp;$C8)))</f>
        <v>0</v>
      </c>
      <c r="BK8" s="82">
        <f>IF(LEN(TBL_CALC[[#This Row],[?]])=0, "", IF(TBL_CALC[[#This Row],[Is 
Local]]="Y", 0,[1]!PerDiem(4,0,$E8,$AU8,$D8&amp;","&amp;$C8)))</f>
        <v>0</v>
      </c>
      <c r="BL8" s="82">
        <f>IF(LEN(TBL_CALC[[#This Row],[?]])=0, "",  SUM(TBL_CALC[[#This Row],[Max Lodging]:[Max Incidental]]))</f>
        <v>0</v>
      </c>
      <c r="BM8" s="81">
        <f>IF(LEN(TBL_CALC[[#This Row],[?]])=0, "", SUM(BI8:BK8)/TBL_CALC[[#This Row],[Wks]])</f>
        <v>0</v>
      </c>
      <c r="BN8" s="81">
        <f>IF(LEN(TBL_CALC[[#This Row],[?]])=0, "", TBL_CALC[[#This Row],[Max Stipend Per Week]]/TBL_CALC[[#This Row],[HPW]])</f>
        <v>0</v>
      </c>
      <c r="BO8" s="151">
        <f>IF(LEN(TBL_CALC[[#This Row],[?]])=0, "", _xlfn.XLOOKUP(TBL_CALC[[#This Row],[MSP]],TBL_MSP[MSP],TBL_MSP[By/Local]))</f>
        <v>1.4999999999999999E-2</v>
      </c>
      <c r="BP8" s="83">
        <f>IF(LEN(TBL_CALC[[#This Row],[?]])=0, "", _xlfn.XLOOKUP(TBL_CALC[[#This Row],[MSP]],TBL_MSP[MSP],TBL_MSP[By/Travel]))</f>
        <v>2.5000000000000001E-2</v>
      </c>
      <c r="BQ8" s="140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0.66515479876160988</v>
      </c>
      <c r="BR8" s="83">
        <f>IF(LEN(TBL_CALC[[#This Row],[?]])=0, "",  (TBL_CALC[[#This Row],[True Bill Rate]]/TBL_CALC[[#This Row],[TBR]])-1)</f>
        <v>0.50154798761609931</v>
      </c>
      <c r="BS8" s="69">
        <f>IF(LEN(TBL_CALC[[#This Row],[?]])=0, "",( (TBL_CALC[[#This Row],[TBR]]*TBL_CALC[[#This Row],[HPW]])-(TBL_CALC[[#This Row],[Max Stipend Per Hour]]*TBL_CALC[[#This Row],[HPW]]))/TBL_CALC[[#This Row],[Units]])</f>
        <v>59.630769230769225</v>
      </c>
      <c r="BT8" s="68">
        <f>IF(LEN(TBL_CALC[[#This Row],[?]])=0, "", ROUNDUP(IF(TBL_CALC[[#This Row],[Ideal Taxable Rate]]&lt;TBL_CALC[[#This Row],[Min Taxable Pay]],TBL_CALC[[#This Row],[Min Taxable Pay]], TBL_CALC[[#This Row],[Ideal Taxable Rate]]),1))</f>
        <v>59.7</v>
      </c>
      <c r="BU8" s="68">
        <f>IF(LEN(TBL_CALC[[#This Row],[?]])=0, "", IF(TBL_CALC[[#This Row],[Is 
Local]]="Y", TBL_CALC[[#This Row],[TBR]], ROUNDUP((TBL_CALC[[#This Row],[True Taxable Rate]]*TBL_CALC[[#This Row],[Units]])/TBL_CALC[[#This Row],[HPW]],1)))</f>
        <v>64.599999999999994</v>
      </c>
      <c r="BV8" s="68">
        <f>IF(LEN(TBL_CALC[[#This Row],[?]])=0, "", 1.5*TBL_CALC[[#This Row],[True Taxable Rate]])</f>
        <v>89.550000000000011</v>
      </c>
      <c r="BW8" s="68">
        <f>IF(LEN(TBL_CALC[[#This Row],[?]])=0, "",  ROUNDUP(MAX( TBL_CALC[[#This Row],[True Taxable Rate]]*1.5, TBL_CALC[[#This Row],[TBR]],TBL_CALC[[#This Row],[Travel OT Bill Rate]]*0.55),0))</f>
        <v>90</v>
      </c>
      <c r="BX8" s="68">
        <f>IF(LEN(TBL_CALC[[#This Row],[?]])=0, "", MIN(TBL_CALC[[#This Row],[TBR]]-TBL_CALC[[#This Row],[Assign Taxable Rate]], TBL_CALC[[#This Row],[Max Stipend Per Hour]]))</f>
        <v>0</v>
      </c>
      <c r="BY8" s="68">
        <f>IF(LEN(TBL_CALC[[#This Row],[?]])=0, "", IF(TBL_CALC[[#This Row],[Is 
Local]]="Y", 0, (TBL_CALC[[#This Row],[Max Lodging]]/TBL_CALC[[#This Row],[Max Stipend]])*TBL_CALC[[#This Row],[Stipend]]))</f>
        <v>0</v>
      </c>
      <c r="BZ8" s="68">
        <f>IF(LEN(TBL_CALC[[#This Row],[?]])=0, "", IF(TBL_CALC[[#This Row],[Is 
Local]]="Y", 0, TBL_CALC[[#This Row],[Stipend]]-TBL_CALC[[#This Row],[S/Lodging]]))</f>
        <v>0</v>
      </c>
      <c r="CA8" s="68">
        <f>IF(LEN(TBL_CALC[[#This Row],[?]])=0, "",TBL_CALC[[#This Row],[S/Lodging]]*TBL_CALC[[#This Row],[HPW]])</f>
        <v>0</v>
      </c>
      <c r="CB8" s="68">
        <f>IF(LEN(TBL_CALC[[#This Row],[?]])=0, "",TBL_CALC[[#This Row],[S/M&amp;I]]*TBL_CALC[[#This Row],[HPW]])</f>
        <v>0</v>
      </c>
      <c r="CC8" s="146">
        <f>IF(LEN(TBL_CALC[[#This Row],[?]])=0, "",_xlfn.XLOOKUP(TBL_CALC[[#This Row],[State]],TBL_SUTA[ABBR],TBL_SUTA[Wage Base]))</f>
        <v>14000</v>
      </c>
      <c r="CD8" s="145">
        <f>IF(LEN(TBL_CALC[[#This Row],[?]])=0, "",_xlfn.XLOOKUP(TBL_CALC[[#This Row],[State]],TBL_SUTA[ABBR],TBL_SUTA[AMS (%)]))</f>
        <v>4.7E-2</v>
      </c>
      <c r="CE8" s="67">
        <f>IF(LEN(TBL_CALC[[#This Row],[?]])=0, "", IF(TBL_CALC[[#This Row],[Assign Taxable Rate]]*TBL_CALC[[#This Row],[TH]]&gt;$CE$2, $CE$2*$CE$3/TBL_CALC[[#This Row],[TH]], TBL_CALC[[#This Row],[Assign Taxable Rate]]*$CE$3))</f>
        <v>4.0051999999999994</v>
      </c>
      <c r="CF8" s="67">
        <f>IF(LEN(TBL_CALC[[#This Row],[?]])=0, "", $CF$3*TBL_CALC[[#This Row],[Assign Taxable Rate]])</f>
        <v>0.93669999999999998</v>
      </c>
      <c r="CG8" s="67">
        <f>IF(LEN(TBL_CALC[[#This Row],[?]])=0, "", IF(TBL_CALC[[#This Row],[Assign Taxable Rate]]*TBL_CALC[[#This Row],[TH]]&gt;$CG$2, $CG$2*$CG$3/TBL_CALC[[#This Row],[TH]],TBL_CALC[[#This Row],[Assign Taxable Rate]]*$CG$3))</f>
        <v>0.67307692307692313</v>
      </c>
      <c r="CH8" s="67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1.0544871794871795</v>
      </c>
      <c r="CI8" s="67">
        <f>IF(LEN(TBL_CALC[[#This Row],[?]])=0, "", SUM(TBL_CALC[[#This Row],[FICA/SS]:[SUTA]]))</f>
        <v>6.6694641025641026</v>
      </c>
      <c r="CJ8" s="148">
        <f>IF(LEN(TBL_CALC[[#This Row],[?]])=0, "", TBL_CALC[[#This Row],[SC]]/TBL_CALC[[#This Row],[TBR]])</f>
        <v>0.10324247836786538</v>
      </c>
      <c r="CK8" s="67">
        <f>IF(LEN(TBL_CALC[[#This Row],[?]])=0, "", $CK$3*TBL_CALC[[#This Row],[Assign Taxable Rate]])</f>
        <v>1.9379999999999997</v>
      </c>
      <c r="CL8" s="67">
        <f>IF(LEN(TBL_CALC[[#This Row],[?]])=0,"",$CL$3/8)</f>
        <v>0.25</v>
      </c>
      <c r="CM8" s="67">
        <f>IF(LEN(TBL_CALC[[#This Row],[?]])=0, "", $CM$3/(2080))</f>
        <v>0</v>
      </c>
      <c r="CN8" s="67">
        <f>IF(LEN(TBL_CALC[[#This Row],[?]])=0,"", ($CN$3*8*TBL_CALC[[#This Row],[True Taxable Rate]])/2080)</f>
        <v>0</v>
      </c>
      <c r="CO8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0</v>
      </c>
      <c r="CP8" s="67">
        <f>IF(LEN(TBL_CALC[[#This Row],[?]])=0, "", SUM(TBL_CALC[[#This Row],[W/C]:[Travel Reimb.
]]))</f>
        <v>2.1879999999999997</v>
      </c>
      <c r="CQ8" s="67">
        <f>IF(LEN(TBL_CALC[[#This Row],[?]])=0,"",IFERROR(_xlfn.XLOOKUP(TBL_CALC[[#This Row],[MSP]],TBL_MSP[MSP],TBL_MSP[FEE]),0.06)*TBL_CALC[[#This Row],[True Bill Rate]])</f>
        <v>5.8199999999999994</v>
      </c>
      <c r="CR8" s="67">
        <f>IF(LEN(TBL_CALC[[#This Row],[?]])=0, "", $CR$3*TBL_CALC[[#This Row],[Assign Taxable Rate]])</f>
        <v>0.96899999999999986</v>
      </c>
      <c r="CS8" s="67">
        <f>IF(LEN(TBL_CALC[[#This Row],[?]])=0, "", $CS$3/TBL_CALC[[#This Row],[TH]])</f>
        <v>1.6025641025641026</v>
      </c>
      <c r="CT8" s="67" cm="1">
        <f t="array" ref="CT8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1.8653846153846154</v>
      </c>
      <c r="CU8" s="67">
        <f>IF(LEN(TBL_CALC[[#This Row],[?]])=0,"", SUM(TBL_CALC[[#This Row],[MSP2]:[OC]]))</f>
        <v>10.256948717948717</v>
      </c>
      <c r="CV8" s="1"/>
      <c r="CW8" s="1"/>
      <c r="CX8" s="1"/>
      <c r="CY8" s="1"/>
      <c r="CZ8" s="1"/>
      <c r="DB8" s="1"/>
      <c r="DC8" s="1"/>
      <c r="DG8" s="1"/>
      <c r="DH8" s="1"/>
      <c r="DJ8" s="1"/>
      <c r="DK8" s="1"/>
      <c r="DL8" s="1"/>
      <c r="DM8" s="1"/>
      <c r="DN8" s="1"/>
      <c r="DO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</row>
    <row r="9" spans="1:144" ht="12.75" x14ac:dyDescent="0.2">
      <c r="A9" s="115" t="s">
        <v>351</v>
      </c>
      <c r="B9" s="115" t="s">
        <v>426</v>
      </c>
      <c r="C9" s="115" t="s">
        <v>685</v>
      </c>
      <c r="D9" s="87" t="s">
        <v>302</v>
      </c>
      <c r="E9" s="88">
        <v>45265</v>
      </c>
      <c r="F9" s="89">
        <v>13</v>
      </c>
      <c r="G9" s="89">
        <v>3</v>
      </c>
      <c r="H9" s="90">
        <v>12</v>
      </c>
      <c r="I9" s="153">
        <v>89</v>
      </c>
      <c r="J9" s="1" t="s">
        <v>218</v>
      </c>
      <c r="K9" s="47"/>
      <c r="L9" s="49"/>
      <c r="M9" s="90"/>
      <c r="N9" s="48"/>
      <c r="O9" s="49"/>
      <c r="P9" s="50"/>
      <c r="Q9" s="50"/>
      <c r="R9" s="76" t="e">
        <f ca="1"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>#NAME?</v>
      </c>
      <c r="S9" s="68">
        <f>IF(LEN(TBL_CALC[[#This Row],[?]])=0, "", IF(LEN(TBL_CALC[[#This Row],[Blended]])&gt;0, TBL_CALC[[#This Row],[Blended]], ROUNDUP(TBL_CALC[[#This Row],[True Bill Rate]]*TBL_CALC[[#This Row],[Factor]],1)))</f>
        <v>62.1</v>
      </c>
      <c r="T9" s="83">
        <f>IF(LEN(TBL_CALC[[#This Row],[?]])=0, "", (TBL_CALC[[#This Row],[True Bill Rate]] - TBL_CALC[[#This Row],[TBR]])/TBL_CALC[[#This Row],[True Bill Rate]])</f>
        <v>0.30224719101123593</v>
      </c>
      <c r="U9" s="83" t="e">
        <f ca="1">IF(LEN(TBL_CALC[[#This Row],[?]])=0, "",(TBL_CALC[[#This Row],[True Bill Rate]]-TBL_CALC[[#This Row],[TC]])/TBL_CALC[[#This Row],[True Bill Rate]])</f>
        <v>#NAME?</v>
      </c>
      <c r="V9" s="150" t="e">
        <f ca="1">IF(LEN(TBL_CALC[[#This Row],[?]])=0, "",TBL_CALC[[#This Row],[TB]]-TBL_CALC[[#This Row],[TE]])</f>
        <v>#NAME?</v>
      </c>
      <c r="W9" s="84" t="e">
        <f ca="1">IF(LEN(TBL_CALC[[#This Row],[?]])=0, "", TBL_CALC[[#This Row],[TBR]]+TBL_CALC[[#This Row],[SC]]+TBL_CALC[[#This Row],[NSC]])</f>
        <v>#NAME?</v>
      </c>
      <c r="X9" s="68">
        <f>IF(LEN(TBL_CALC[[#This Row],[?]])=0, "", TBL_CALC[[#This Row],[TBR]]*TBL_CALC[[#This Row],[HPW]])</f>
        <v>2235.6</v>
      </c>
      <c r="Y9" s="68" t="e">
        <f ca="1">IF(LEN(TBL_CALC[[#This Row],[?]])=0, "",TBL_CALC[[#This Row],[Assign Taxable Rate]]*TBL_CALC[[#This Row],[HPW]])</f>
        <v>#NAME?</v>
      </c>
      <c r="Z9" s="68" t="e">
        <f ca="1">IF(LEN(TBL_CALC[[#This Row],[?]])=0, "",TBL_CALC[[#This Row],[Stipend]]*TBL_CALC[[#This Row],[HPW]])</f>
        <v>#NAME?</v>
      </c>
      <c r="AA9" s="67" t="e">
        <f ca="1">IF(LEN(TBL_CALC[[#This Row],[?]])=0,"", TBL_CALC[[#This Row],[SC]]+TBL_CALC[[#This Row],[NSC]]+TBL_CALC[[#This Row],[OT]])</f>
        <v>#NAME?</v>
      </c>
      <c r="AB9" s="75" t="e">
        <f ca="1">IF(LEN(TBL_CALC[[#This Row],[?]])=0,"", TBL_CALC[[#This Row],[BC]]/TBL_CALC[[#This Row],[TBR]])</f>
        <v>#NAME?</v>
      </c>
      <c r="AC9" s="84" t="e">
        <f ca="1">IF(LEN(TBL_CALC[[#This Row],[?]])=0, "", TBL_CALC[[#This Row],[TBR]]+TBL_CALC[[#This Row],[BC]])</f>
        <v>#NAME?</v>
      </c>
      <c r="AD9" s="74">
        <f>IF(LEN(TBL_CALC[[#This Row],[?]])=0, "", TBL_CALC[[#This Row],[TBR]]*TBL_CALC[[#This Row],[TH]])</f>
        <v>29062.799999999999</v>
      </c>
      <c r="AE9" s="85" t="e">
        <f ca="1">IF(LEN(TBL_CALC[[#This Row],[?]])=0, "", (TBL_CALC[[#This Row],[Assign Taxable Rate]]*TBL_CALC[[#This Row],[TH]]))</f>
        <v>#NAME?</v>
      </c>
      <c r="AF9" s="85">
        <f>IF(LEN(TBL_CALC[[#This Row],[?]])=0, "",TBL_CALC[[#This Row],[TH]]*TBL_CALC[[#This Row],[True Bill Rate]])</f>
        <v>41652</v>
      </c>
      <c r="AG9" s="74" t="e">
        <f ca="1">IF(LEN(TBL_CALC[[#This Row],[?]])=0, "", TBL_CALC[[#This Row],[TH]]*TBL_CALC[[#This Row],[TC]])</f>
        <v>#NAME?</v>
      </c>
      <c r="AH9" s="85" t="e">
        <f ca="1">IF(LEN(TBL_CALC[[#This Row],[?]])=0, "", (TBL_CALC[[#This Row],[Stipend]]*TBL_CALC[[#This Row],[TH]]))</f>
        <v>#NAME?</v>
      </c>
      <c r="AI9" s="86" t="e">
        <f ca="1">IF(LEN(TBL_CALC[[#This Row],[?]])=0,"",TBL_CALC[[#This Row],[NP]]/ TBL_CALC[[#This Row],[TBP]])</f>
        <v>#NAME?</v>
      </c>
      <c r="AJ9" s="92">
        <f>IF(LEN(TBL_CALC[[#This Row],[?]])=0,"",(TBL_CALC[[#This Row],[Bill
(Travel)]]-TBL_CALC[[#This Row],[TBR]])*0.04*(9/5-((1/150)*TBL_CALC[[#This Row],[Bill
(Travel)]]))*144)</f>
        <v>186.96576000000002</v>
      </c>
      <c r="AK9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10.1</v>
      </c>
      <c r="AL9" s="81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22</v>
      </c>
      <c r="AM9" s="106" t="str">
        <f t="shared" si="0"/>
        <v/>
      </c>
      <c r="AN9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9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9" s="106" t="str">
        <f>IF(AND(LEN(TBL_CALC[[#This Row],[OTF]])&gt;0, OR(TBL_CALC[[#This Row],[OTF]]&lt;1, TBL_CALC[[#This Row],[OTF]]&gt;1.5)), "Y", "")</f>
        <v/>
      </c>
      <c r="AQ9" s="106" t="str">
        <f>""</f>
        <v/>
      </c>
      <c r="AR9" s="106" t="str">
        <f>IF(AND(LEN(TBL_CALC[[#This Row],[Taxable]]),LEN(TBL_CALC[[#This Row],[State Min Wage]]), TBL_CALC[[#This Row],[Taxable]]&lt;TBL_CALC[[#This Row],[State Min Wage]]), "Y","")</f>
        <v/>
      </c>
      <c r="AS9" s="77" t="str">
        <f>IF(AND(COUNTA(TBL_CALC[[#This Row],[Prof]:[MSP]])&gt;0, COUNTIF(TBL_CALC[[#This Row],[Err/RP]:[Err/TR]],"Y")=0), "Y","")</f>
        <v>Y</v>
      </c>
      <c r="AT9" s="77" t="e">
        <f ca="1">IF(LEN(TBL_CALC[[#This Row],[?]])=0, "", IF(TBL_CALC[[#This Row],[Assign Taxable Rate]]&gt;TBL_CALC[[#This Row],[TBR]], "Y", ""))</f>
        <v>#NAME?</v>
      </c>
      <c r="AU9" s="78">
        <f>IF(LEN(TBL_CALC[[#This Row],[?]])=0, "", TBL_CALC[[#This Row],[Start  Date]]+(TBL_CALC[[#This Row],[Wks]]*7))</f>
        <v>45356</v>
      </c>
      <c r="AV9" s="79">
        <f>IF(LEN(TBL_CALC[[#This Row],[?]])=0, "", IF(LEN(TBL_CALC[[#This Row],[OTF]])=0, 1.1*TBL_CALC[[#This Row],[Bill
(Travel)]], TBL_CALC[[#This Row],[OTF]]*TBL_CALC[[#This Row],[Bill
(Travel)]]))</f>
        <v>97.9</v>
      </c>
      <c r="AW9" s="79">
        <f>IF(LEN(TBL_CALC[[#This Row],[?]])=0, "", IF(LEN(TBL_CALC[[#This Row],[Bill
(Local)]])&gt;0, TBL_CALC[[#This Row],[Bill
(Local)]],TBL_CALC[[#This Row],[Bill
(Travel)]]))</f>
        <v>89</v>
      </c>
      <c r="AX9" s="79">
        <f>IF(LEN(TBL_CALC[[#This Row],[?]])=0, "", IF(LEN(TBL_CALC[[#This Row],[Is 
Local]])&gt;0, TBL_CALC[[#This Row],[True Local Bill Rate]],TBL_CALC[[#This Row],[Bill
(Travel)]]))</f>
        <v>89</v>
      </c>
      <c r="AY9" s="79">
        <f>IF(LEN(TBL_CALC[[#This Row],[?]])=0, "", IF(LEN(TBL_CALC[[#This Row],[OTF]])=0, 1.1*TBL_CALC[[#This Row],[True Local Bill Rate]], TBL_CALC[[#This Row],[OTF]]*TBL_CALC[[#This Row],[True Local Bill Rate]]))</f>
        <v>97.9</v>
      </c>
      <c r="AZ9" s="80">
        <f>IF(LEN(TBL_CALC[[#This Row],[?]])=0, "", TBL_CALC[[#This Row],[Days]]*TBL_CALC[[#This Row],[Hrs]])</f>
        <v>36</v>
      </c>
      <c r="BA9" s="80">
        <f>IF(LEN(TBL_CALC[[#This Row],[?]])=0, "", TBL_CALC[[#This Row],[Wks]]*TBL_CALC[[#This Row],[HPW]])</f>
        <v>468</v>
      </c>
      <c r="BB9" s="144">
        <f>IF(LEN(TBL_CALC[[#This Row],[?]])=0, "", (DATEDIF(TBL_CALC[[#This Row],[Start  Date]], DATE(YEAR(TBL_CALC[[#This Row],[Start  Date]]), 12, 31), "D") / 7)*TBL_CALC[[#This Row],[HPW]])</f>
        <v>133.71428571428572</v>
      </c>
      <c r="BC9" s="80">
        <f>IF(LEN(TBL_CALC[[#This Row],[?]])=0, "",  INDEX(TBL_MinWage[],MATCH(TBL_CALC[[#This Row],[State]],TBL_MinWage[Abbr],0),3))</f>
        <v>0</v>
      </c>
      <c r="BD9" s="80">
        <f>IF(LEN(TBL_CALC[[#This Row],[?]])=0, "", INDEX(TBL_MinWage[],MATCH(TBL_CALC[[#This Row],[State]],TBL_MinWage[Abbr],0),5))</f>
        <v>40</v>
      </c>
      <c r="BE9" s="80">
        <f>IF(LEN(TBL_CALC[[#This Row],[?]])=0, "", MIN(TBL_CALC[[#This Row],[WK OT AT]], TBL_CALC[[#This Row],[Days]]*IF(TBL_CALC[[#This Row],[DAY OT AT]]=0, TBL_CALC[[#This Row],[Hrs]], TBL_CALC[[#This Row],[DAY OT AT]])))</f>
        <v>36</v>
      </c>
      <c r="BF9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0</v>
      </c>
      <c r="BG9" s="80">
        <f>IF(LEN(TBL_CALC[[#This Row],[?]])=0, "", TBL_CALC[[#This Row],[HPW]]-TBL_CALC[[#This Row],[Reg Hours]]-TBL_CALC[[#This Row],[OT Hours (Day)]])</f>
        <v>0</v>
      </c>
      <c r="BH9" s="80">
        <f>IF(LEN(TBL_CALC[[#This Row],[?]])=0, "", TBL_CALC[[#This Row],[Reg Hours]] + (1.5 * (TBL_CALC[[#This Row],[OT Hours (Day)]]+TBL_CALC[[#This Row],[OT Hours (Week)]])))</f>
        <v>36</v>
      </c>
      <c r="BI9" s="82" t="e">
        <f ca="1">IF(LEN(TBL_CALC[[#This Row],[?]])=0, "", IF(TBL_CALC[[#This Row],[Is 
Local]]="Y", 0, [1]!PerDiem(1,0,$E9,$AU9,$D9&amp;","&amp;$C9)))</f>
        <v>#NAME?</v>
      </c>
      <c r="BJ9" s="82" t="e">
        <f ca="1">IF(LEN(TBL_CALC[[#This Row],[?]])=0, "", IF(TBL_CALC[[#This Row],[Is 
Local]]="Y", 0,[1]!PerDiem(3,0,$E9,$AU9,$D9&amp;","&amp;$C9)))</f>
        <v>#NAME?</v>
      </c>
      <c r="BK9" s="82" t="e">
        <f ca="1">IF(LEN(TBL_CALC[[#This Row],[?]])=0, "", IF(TBL_CALC[[#This Row],[Is 
Local]]="Y", 0,[1]!PerDiem(4,0,$E9,$AU9,$D9&amp;","&amp;$C9)))</f>
        <v>#NAME?</v>
      </c>
      <c r="BL9" s="82" t="e">
        <f ca="1">IF(LEN(TBL_CALC[[#This Row],[?]])=0, "",  SUM(TBL_CALC[[#This Row],[Max Lodging]:[Max Incidental]]))</f>
        <v>#NAME?</v>
      </c>
      <c r="BM9" s="81" t="e">
        <f ca="1">IF(LEN(TBL_CALC[[#This Row],[?]])=0, "", SUM(BI9:BK9)/TBL_CALC[[#This Row],[Wks]])</f>
        <v>#NAME?</v>
      </c>
      <c r="BN9" s="81" t="e">
        <f ca="1">IF(LEN(TBL_CALC[[#This Row],[?]])=0, "", TBL_CALC[[#This Row],[Max Stipend Per Week]]/TBL_CALC[[#This Row],[HPW]])</f>
        <v>#NAME?</v>
      </c>
      <c r="BO9" s="151">
        <f>IF(LEN(TBL_CALC[[#This Row],[?]])=0, "", _xlfn.XLOOKUP(TBL_CALC[[#This Row],[MSP]],TBL_MSP[MSP],TBL_MSP[By/Local]))</f>
        <v>1.4999999999999999E-2</v>
      </c>
      <c r="BP9" s="83">
        <f>IF(LEN(TBL_CALC[[#This Row],[?]])=0, "", _xlfn.XLOOKUP(TBL_CALC[[#This Row],[MSP]],TBL_MSP[MSP],TBL_MSP[By/Travel]))</f>
        <v>2.5000000000000001E-2</v>
      </c>
      <c r="BQ9" s="140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0.69735945485519579</v>
      </c>
      <c r="BR9" s="83">
        <f>IF(LEN(TBL_CALC[[#This Row],[?]])=0, "",  (TBL_CALC[[#This Row],[True Bill Rate]]/TBL_CALC[[#This Row],[TBR]])-1)</f>
        <v>0.43317230273752005</v>
      </c>
      <c r="BS9" s="69" t="e">
        <f ca="1">IF(LEN(TBL_CALC[[#This Row],[?]])=0, "",( (TBL_CALC[[#This Row],[TBR]]*TBL_CALC[[#This Row],[HPW]])-(TBL_CALC[[#This Row],[Max Stipend Per Hour]]*TBL_CALC[[#This Row],[HPW]]))/TBL_CALC[[#This Row],[Units]])</f>
        <v>#NAME?</v>
      </c>
      <c r="BT9" s="68" t="e">
        <f ca="1">IF(LEN(TBL_CALC[[#This Row],[?]])=0, "", ROUNDUP(IF(TBL_CALC[[#This Row],[Ideal Taxable Rate]]&lt;TBL_CALC[[#This Row],[Min Taxable Pay]],TBL_CALC[[#This Row],[Min Taxable Pay]], TBL_CALC[[#This Row],[Ideal Taxable Rate]]),1))</f>
        <v>#NAME?</v>
      </c>
      <c r="BU9" s="68" t="e">
        <f ca="1">IF(LEN(TBL_CALC[[#This Row],[?]])=0, "", IF(TBL_CALC[[#This Row],[Is 
Local]]="Y", TBL_CALC[[#This Row],[TBR]], ROUNDUP((TBL_CALC[[#This Row],[True Taxable Rate]]*TBL_CALC[[#This Row],[Units]])/TBL_CALC[[#This Row],[HPW]],1)))</f>
        <v>#NAME?</v>
      </c>
      <c r="BV9" s="68" t="e">
        <f ca="1">IF(LEN(TBL_CALC[[#This Row],[?]])=0, "", 1.5*TBL_CALC[[#This Row],[True Taxable Rate]])</f>
        <v>#NAME?</v>
      </c>
      <c r="BW9" s="68" t="e">
        <f ca="1">IF(LEN(TBL_CALC[[#This Row],[?]])=0, "",  ROUNDUP(MAX( TBL_CALC[[#This Row],[True Taxable Rate]]*1.5, TBL_CALC[[#This Row],[TBR]],TBL_CALC[[#This Row],[Travel OT Bill Rate]]*0.55),0))</f>
        <v>#NAME?</v>
      </c>
      <c r="BX9" s="68" t="e">
        <f ca="1">IF(LEN(TBL_CALC[[#This Row],[?]])=0, "", MIN(TBL_CALC[[#This Row],[TBR]]-TBL_CALC[[#This Row],[Assign Taxable Rate]], TBL_CALC[[#This Row],[Max Stipend Per Hour]]))</f>
        <v>#NAME?</v>
      </c>
      <c r="BY9" s="68" t="e">
        <f ca="1">IF(LEN(TBL_CALC[[#This Row],[?]])=0, "", IF(TBL_CALC[[#This Row],[Is 
Local]]="Y", 0, (TBL_CALC[[#This Row],[Max Lodging]]/TBL_CALC[[#This Row],[Max Stipend]])*TBL_CALC[[#This Row],[Stipend]]))</f>
        <v>#NAME?</v>
      </c>
      <c r="BZ9" s="68" t="e">
        <f ca="1">IF(LEN(TBL_CALC[[#This Row],[?]])=0, "", IF(TBL_CALC[[#This Row],[Is 
Local]]="Y", 0, TBL_CALC[[#This Row],[Stipend]]-TBL_CALC[[#This Row],[S/Lodging]]))</f>
        <v>#NAME?</v>
      </c>
      <c r="CA9" s="68" t="e">
        <f ca="1">IF(LEN(TBL_CALC[[#This Row],[?]])=0, "",TBL_CALC[[#This Row],[S/Lodging]]*TBL_CALC[[#This Row],[HPW]])</f>
        <v>#NAME?</v>
      </c>
      <c r="CB9" s="68" t="e">
        <f ca="1">IF(LEN(TBL_CALC[[#This Row],[?]])=0, "",TBL_CALC[[#This Row],[S/M&amp;I]]*TBL_CALC[[#This Row],[HPW]])</f>
        <v>#NAME?</v>
      </c>
      <c r="CC9" s="146">
        <f>IF(LEN(TBL_CALC[[#This Row],[?]])=0, "",_xlfn.XLOOKUP(TBL_CALC[[#This Row],[State]],TBL_SUTA[ABBR],TBL_SUTA[Wage Base]))</f>
        <v>9500</v>
      </c>
      <c r="CD9" s="145">
        <f>IF(LEN(TBL_CALC[[#This Row],[?]])=0, "",_xlfn.XLOOKUP(TBL_CALC[[#This Row],[State]],TBL_SUTA[ABBR],TBL_SUTA[AMS (%)]))</f>
        <v>2.7E-2</v>
      </c>
      <c r="CE9" s="67" t="e">
        <f ca="1">IF(LEN(TBL_CALC[[#This Row],[?]])=0, "", IF(TBL_CALC[[#This Row],[Assign Taxable Rate]]*TBL_CALC[[#This Row],[TH]]&gt;$CE$2, $CE$2*$CE$3/TBL_CALC[[#This Row],[TH]], TBL_CALC[[#This Row],[Assign Taxable Rate]]*$CE$3))</f>
        <v>#NAME?</v>
      </c>
      <c r="CF9" s="67" t="e">
        <f ca="1">IF(LEN(TBL_CALC[[#This Row],[?]])=0, "", $CF$3*TBL_CALC[[#This Row],[Assign Taxable Rate]])</f>
        <v>#NAME?</v>
      </c>
      <c r="CG9" s="67" t="e">
        <f ca="1">IF(LEN(TBL_CALC[[#This Row],[?]])=0, "", IF(TBL_CALC[[#This Row],[Assign Taxable Rate]]*TBL_CALC[[#This Row],[TH]]&gt;$CG$2, $CG$2*$CG$3/TBL_CALC[[#This Row],[TH]],TBL_CALC[[#This Row],[Assign Taxable Rate]]*$CG$3))</f>
        <v>#NAME?</v>
      </c>
      <c r="CH9" s="67" t="e">
        <f ca="1"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#NAME?</v>
      </c>
      <c r="CI9" s="67" t="e">
        <f ca="1">IF(LEN(TBL_CALC[[#This Row],[?]])=0, "", SUM(TBL_CALC[[#This Row],[FICA/SS]:[SUTA]]))</f>
        <v>#NAME?</v>
      </c>
      <c r="CJ9" s="148" t="e">
        <f ca="1">IF(LEN(TBL_CALC[[#This Row],[?]])=0, "", TBL_CALC[[#This Row],[SC]]/TBL_CALC[[#This Row],[TBR]])</f>
        <v>#NAME?</v>
      </c>
      <c r="CK9" s="67" t="e">
        <f ca="1">IF(LEN(TBL_CALC[[#This Row],[?]])=0, "", $CK$3*TBL_CALC[[#This Row],[Assign Taxable Rate]])</f>
        <v>#NAME?</v>
      </c>
      <c r="CL9" s="67">
        <f>IF(LEN(TBL_CALC[[#This Row],[?]])=0,"",$CL$3/8)</f>
        <v>0.25</v>
      </c>
      <c r="CM9" s="67">
        <f>IF(LEN(TBL_CALC[[#This Row],[?]])=0, "", $CM$3/(2080))</f>
        <v>0</v>
      </c>
      <c r="CN9" s="67" t="e">
        <f ca="1">IF(LEN(TBL_CALC[[#This Row],[?]])=0,"", ($CN$3*8*TBL_CALC[[#This Row],[True Taxable Rate]])/2080)</f>
        <v>#NAME?</v>
      </c>
      <c r="CO9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1.0683760683760684</v>
      </c>
      <c r="CP9" s="67" t="e">
        <f ca="1">IF(LEN(TBL_CALC[[#This Row],[?]])=0, "", SUM(TBL_CALC[[#This Row],[W/C]:[Travel Reimb.
]]))</f>
        <v>#NAME?</v>
      </c>
      <c r="CQ9" s="67">
        <f>IF(LEN(TBL_CALC[[#This Row],[?]])=0,"",IFERROR(_xlfn.XLOOKUP(TBL_CALC[[#This Row],[MSP]],TBL_MSP[MSP],TBL_MSP[FEE]),0.06)*TBL_CALC[[#This Row],[True Bill Rate]])</f>
        <v>5.34</v>
      </c>
      <c r="CR9" s="67" t="e">
        <f ca="1">IF(LEN(TBL_CALC[[#This Row],[?]])=0, "", $CR$3*TBL_CALC[[#This Row],[Assign Taxable Rate]])</f>
        <v>#NAME?</v>
      </c>
      <c r="CS9" s="67">
        <f>IF(LEN(TBL_CALC[[#This Row],[?]])=0, "", $CS$3/TBL_CALC[[#This Row],[TH]])</f>
        <v>2.1367521367521367</v>
      </c>
      <c r="CT9" s="67" cm="1">
        <f t="array" ref="CT9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2.2820512820512819</v>
      </c>
      <c r="CU9" s="67" t="e">
        <f ca="1">IF(LEN(TBL_CALC[[#This Row],[?]])=0,"", SUM(TBL_CALC[[#This Row],[MSP2]:[OC]]))</f>
        <v>#NAME?</v>
      </c>
      <c r="CV9" s="1"/>
      <c r="CW9" s="1"/>
      <c r="CX9" s="1"/>
      <c r="CY9" s="1"/>
      <c r="CZ9" s="1"/>
      <c r="DB9" s="1"/>
      <c r="DC9" s="1"/>
      <c r="DG9" s="1"/>
      <c r="DH9" s="1"/>
      <c r="DJ9" s="1"/>
      <c r="DK9" s="1"/>
      <c r="DL9" s="1"/>
      <c r="DM9" s="1"/>
      <c r="DN9" s="1"/>
      <c r="DO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</row>
    <row r="10" spans="1:144" ht="12.75" x14ac:dyDescent="0.2">
      <c r="A10" s="115" t="s">
        <v>352</v>
      </c>
      <c r="B10" s="115" t="s">
        <v>415</v>
      </c>
      <c r="C10" s="115" t="s">
        <v>605</v>
      </c>
      <c r="D10" s="87" t="s">
        <v>219</v>
      </c>
      <c r="E10" s="88">
        <v>45266</v>
      </c>
      <c r="F10" s="89">
        <v>13</v>
      </c>
      <c r="G10" s="89">
        <v>3</v>
      </c>
      <c r="H10" s="90">
        <v>12</v>
      </c>
      <c r="I10" s="73">
        <v>110</v>
      </c>
      <c r="J10" s="1" t="s">
        <v>218</v>
      </c>
      <c r="K10" s="47"/>
      <c r="L10" s="49"/>
      <c r="M10" s="90"/>
      <c r="N10" s="48"/>
      <c r="O10" s="49"/>
      <c r="P10" s="50"/>
      <c r="Q10" s="50"/>
      <c r="R10" s="76" t="e">
        <f ca="1"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>#NAME?</v>
      </c>
      <c r="S10" s="68">
        <f>IF(LEN(TBL_CALC[[#This Row],[?]])=0, "", IF(LEN(TBL_CALC[[#This Row],[Blended]])&gt;0, TBL_CALC[[#This Row],[Blended]], ROUNDUP(TBL_CALC[[#This Row],[True Bill Rate]]*TBL_CALC[[#This Row],[Factor]],1)))</f>
        <v>77.399999999999991</v>
      </c>
      <c r="T10" s="83">
        <f>IF(LEN(TBL_CALC[[#This Row],[?]])=0, "", (TBL_CALC[[#This Row],[True Bill Rate]] - TBL_CALC[[#This Row],[TBR]])/TBL_CALC[[#This Row],[True Bill Rate]])</f>
        <v>0.29636363636363644</v>
      </c>
      <c r="U10" s="83" t="e">
        <f ca="1">IF(LEN(TBL_CALC[[#This Row],[?]])=0, "",(TBL_CALC[[#This Row],[True Bill Rate]]-TBL_CALC[[#This Row],[TC]])/TBL_CALC[[#This Row],[True Bill Rate]])</f>
        <v>#NAME?</v>
      </c>
      <c r="V10" s="150" t="e">
        <f ca="1">IF(LEN(TBL_CALC[[#This Row],[?]])=0, "",TBL_CALC[[#This Row],[TB]]-TBL_CALC[[#This Row],[TE]])</f>
        <v>#NAME?</v>
      </c>
      <c r="W10" s="84" t="e">
        <f ca="1">IF(LEN(TBL_CALC[[#This Row],[?]])=0, "", TBL_CALC[[#This Row],[TBR]]+TBL_CALC[[#This Row],[SC]]+TBL_CALC[[#This Row],[NSC]])</f>
        <v>#NAME?</v>
      </c>
      <c r="X10" s="68">
        <f>IF(LEN(TBL_CALC[[#This Row],[?]])=0, "", TBL_CALC[[#This Row],[TBR]]*TBL_CALC[[#This Row],[HPW]])</f>
        <v>2786.3999999999996</v>
      </c>
      <c r="Y10" s="68" t="e">
        <f ca="1">IF(LEN(TBL_CALC[[#This Row],[?]])=0, "",TBL_CALC[[#This Row],[Assign Taxable Rate]]*TBL_CALC[[#This Row],[HPW]])</f>
        <v>#NAME?</v>
      </c>
      <c r="Z10" s="68" t="e">
        <f ca="1">IF(LEN(TBL_CALC[[#This Row],[?]])=0, "",TBL_CALC[[#This Row],[Stipend]]*TBL_CALC[[#This Row],[HPW]])</f>
        <v>#NAME?</v>
      </c>
      <c r="AA10" s="67" t="e">
        <f ca="1">IF(LEN(TBL_CALC[[#This Row],[?]])=0,"", TBL_CALC[[#This Row],[SC]]+TBL_CALC[[#This Row],[NSC]]+TBL_CALC[[#This Row],[OT]])</f>
        <v>#NAME?</v>
      </c>
      <c r="AB10" s="75" t="e">
        <f ca="1">IF(LEN(TBL_CALC[[#This Row],[?]])=0,"", TBL_CALC[[#This Row],[BC]]/TBL_CALC[[#This Row],[TBR]])</f>
        <v>#NAME?</v>
      </c>
      <c r="AC10" s="84" t="e">
        <f ca="1">IF(LEN(TBL_CALC[[#This Row],[?]])=0, "", TBL_CALC[[#This Row],[TBR]]+TBL_CALC[[#This Row],[BC]])</f>
        <v>#NAME?</v>
      </c>
      <c r="AD10" s="74">
        <f>IF(LEN(TBL_CALC[[#This Row],[?]])=0, "", TBL_CALC[[#This Row],[TBR]]*TBL_CALC[[#This Row],[TH]])</f>
        <v>36223.199999999997</v>
      </c>
      <c r="AE10" s="85" t="e">
        <f ca="1">IF(LEN(TBL_CALC[[#This Row],[?]])=0, "", (TBL_CALC[[#This Row],[Assign Taxable Rate]]*TBL_CALC[[#This Row],[TH]]))</f>
        <v>#NAME?</v>
      </c>
      <c r="AF10" s="85">
        <f>IF(LEN(TBL_CALC[[#This Row],[?]])=0, "",TBL_CALC[[#This Row],[TH]]*TBL_CALC[[#This Row],[True Bill Rate]])</f>
        <v>51480</v>
      </c>
      <c r="AG10" s="74" t="e">
        <f ca="1">IF(LEN(TBL_CALC[[#This Row],[?]])=0, "", TBL_CALC[[#This Row],[TH]]*TBL_CALC[[#This Row],[TC]])</f>
        <v>#NAME?</v>
      </c>
      <c r="AH10" s="85" t="e">
        <f ca="1">IF(LEN(TBL_CALC[[#This Row],[?]])=0, "", (TBL_CALC[[#This Row],[Stipend]]*TBL_CALC[[#This Row],[TH]]))</f>
        <v>#NAME?</v>
      </c>
      <c r="AI10" s="86" t="e">
        <f ca="1">IF(LEN(TBL_CALC[[#This Row],[?]])=0,"",TBL_CALC[[#This Row],[NP]]/ TBL_CALC[[#This Row],[TBP]])</f>
        <v>#NAME?</v>
      </c>
      <c r="AJ10" s="92">
        <f>IF(LEN(TBL_CALC[[#This Row],[?]])=0,"",(TBL_CALC[[#This Row],[Bill
(Travel)]]-TBL_CALC[[#This Row],[TBR]])*0.04*(9/5-((1/150)*TBL_CALC[[#This Row],[Bill
(Travel)]]))*144)</f>
        <v>200.29440000000002</v>
      </c>
      <c r="AK10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5.15</v>
      </c>
      <c r="AL10" s="81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14</v>
      </c>
      <c r="AM10" s="106" t="str">
        <f t="shared" si="0"/>
        <v/>
      </c>
      <c r="AN10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10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10" s="106" t="str">
        <f>IF(AND(LEN(TBL_CALC[[#This Row],[OTF]])&gt;0, OR(TBL_CALC[[#This Row],[OTF]]&lt;1, TBL_CALC[[#This Row],[OTF]]&gt;1.5)), "Y", "")</f>
        <v/>
      </c>
      <c r="AQ10" s="106" t="str">
        <f>""</f>
        <v/>
      </c>
      <c r="AR10" s="106" t="str">
        <f>IF(AND(LEN(TBL_CALC[[#This Row],[Taxable]]),LEN(TBL_CALC[[#This Row],[State Min Wage]]), TBL_CALC[[#This Row],[Taxable]]&lt;TBL_CALC[[#This Row],[State Min Wage]]), "Y","")</f>
        <v/>
      </c>
      <c r="AS10" s="77" t="str">
        <f>IF(AND(COUNTA(TBL_CALC[[#This Row],[Prof]:[MSP]])&gt;0, COUNTIF(TBL_CALC[[#This Row],[Err/RP]:[Err/TR]],"Y")=0), "Y","")</f>
        <v>Y</v>
      </c>
      <c r="AT10" s="77" t="e">
        <f ca="1">IF(LEN(TBL_CALC[[#This Row],[?]])=0, "", IF(TBL_CALC[[#This Row],[Assign Taxable Rate]]&gt;TBL_CALC[[#This Row],[TBR]], "Y", ""))</f>
        <v>#NAME?</v>
      </c>
      <c r="AU10" s="78">
        <f>IF(LEN(TBL_CALC[[#This Row],[?]])=0, "", TBL_CALC[[#This Row],[Start  Date]]+(TBL_CALC[[#This Row],[Wks]]*7))</f>
        <v>45357</v>
      </c>
      <c r="AV10" s="79">
        <f>IF(LEN(TBL_CALC[[#This Row],[?]])=0, "", IF(LEN(TBL_CALC[[#This Row],[OTF]])=0, 1.1*TBL_CALC[[#This Row],[Bill
(Travel)]], TBL_CALC[[#This Row],[OTF]]*TBL_CALC[[#This Row],[Bill
(Travel)]]))</f>
        <v>121.00000000000001</v>
      </c>
      <c r="AW10" s="79">
        <f>IF(LEN(TBL_CALC[[#This Row],[?]])=0, "", IF(LEN(TBL_CALC[[#This Row],[Bill
(Local)]])&gt;0, TBL_CALC[[#This Row],[Bill
(Local)]],TBL_CALC[[#This Row],[Bill
(Travel)]]))</f>
        <v>110</v>
      </c>
      <c r="AX10" s="79">
        <f>IF(LEN(TBL_CALC[[#This Row],[?]])=0, "", IF(LEN(TBL_CALC[[#This Row],[Is 
Local]])&gt;0, TBL_CALC[[#This Row],[True Local Bill Rate]],TBL_CALC[[#This Row],[Bill
(Travel)]]))</f>
        <v>110</v>
      </c>
      <c r="AY10" s="79">
        <f>IF(LEN(TBL_CALC[[#This Row],[?]])=0, "", IF(LEN(TBL_CALC[[#This Row],[OTF]])=0, 1.1*TBL_CALC[[#This Row],[True Local Bill Rate]], TBL_CALC[[#This Row],[OTF]]*TBL_CALC[[#This Row],[True Local Bill Rate]]))</f>
        <v>121.00000000000001</v>
      </c>
      <c r="AZ10" s="80">
        <f>IF(LEN(TBL_CALC[[#This Row],[?]])=0, "", TBL_CALC[[#This Row],[Days]]*TBL_CALC[[#This Row],[Hrs]])</f>
        <v>36</v>
      </c>
      <c r="BA10" s="80">
        <f>IF(LEN(TBL_CALC[[#This Row],[?]])=0, "", TBL_CALC[[#This Row],[Wks]]*TBL_CALC[[#This Row],[HPW]])</f>
        <v>468</v>
      </c>
      <c r="BB10" s="144">
        <f>IF(LEN(TBL_CALC[[#This Row],[?]])=0, "", (DATEDIF(TBL_CALC[[#This Row],[Start  Date]], DATE(YEAR(TBL_CALC[[#This Row],[Start  Date]]), 12, 31), "D") / 7)*TBL_CALC[[#This Row],[HPW]])</f>
        <v>128.57142857142858</v>
      </c>
      <c r="BC10" s="80">
        <f>IF(LEN(TBL_CALC[[#This Row],[?]])=0, "",  INDEX(TBL_MinWage[],MATCH(TBL_CALC[[#This Row],[State]],TBL_MinWage[Abbr],0),3))</f>
        <v>0</v>
      </c>
      <c r="BD10" s="80">
        <f>IF(LEN(TBL_CALC[[#This Row],[?]])=0, "", INDEX(TBL_MinWage[],MATCH(TBL_CALC[[#This Row],[State]],TBL_MinWage[Abbr],0),5))</f>
        <v>40</v>
      </c>
      <c r="BE10" s="80">
        <f>IF(LEN(TBL_CALC[[#This Row],[?]])=0, "", MIN(TBL_CALC[[#This Row],[WK OT AT]], TBL_CALC[[#This Row],[Days]]*IF(TBL_CALC[[#This Row],[DAY OT AT]]=0, TBL_CALC[[#This Row],[Hrs]], TBL_CALC[[#This Row],[DAY OT AT]])))</f>
        <v>36</v>
      </c>
      <c r="BF10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0</v>
      </c>
      <c r="BG10" s="80">
        <f>IF(LEN(TBL_CALC[[#This Row],[?]])=0, "", TBL_CALC[[#This Row],[HPW]]-TBL_CALC[[#This Row],[Reg Hours]]-TBL_CALC[[#This Row],[OT Hours (Day)]])</f>
        <v>0</v>
      </c>
      <c r="BH10" s="80">
        <f>IF(LEN(TBL_CALC[[#This Row],[?]])=0, "", TBL_CALC[[#This Row],[Reg Hours]] + (1.5 * (TBL_CALC[[#This Row],[OT Hours (Day)]]+TBL_CALC[[#This Row],[OT Hours (Week)]])))</f>
        <v>36</v>
      </c>
      <c r="BI10" s="82" t="e">
        <f ca="1">IF(LEN(TBL_CALC[[#This Row],[?]])=0, "", IF(TBL_CALC[[#This Row],[Is 
Local]]="Y", 0, [1]!PerDiem(1,0,$E10,$AU10,$D10&amp;","&amp;$C10)))</f>
        <v>#NAME?</v>
      </c>
      <c r="BJ10" s="82" t="e">
        <f ca="1">IF(LEN(TBL_CALC[[#This Row],[?]])=0, "", IF(TBL_CALC[[#This Row],[Is 
Local]]="Y", 0,[1]!PerDiem(3,0,$E10,$AU10,$D10&amp;","&amp;$C10)))</f>
        <v>#NAME?</v>
      </c>
      <c r="BK10" s="82" t="e">
        <f ca="1">IF(LEN(TBL_CALC[[#This Row],[?]])=0, "", IF(TBL_CALC[[#This Row],[Is 
Local]]="Y", 0,[1]!PerDiem(4,0,$E10,$AU10,$D10&amp;","&amp;$C10)))</f>
        <v>#NAME?</v>
      </c>
      <c r="BL10" s="82" t="e">
        <f ca="1">IF(LEN(TBL_CALC[[#This Row],[?]])=0, "",  SUM(TBL_CALC[[#This Row],[Max Lodging]:[Max Incidental]]))</f>
        <v>#NAME?</v>
      </c>
      <c r="BM10" s="81" t="e">
        <f ca="1">IF(LEN(TBL_CALC[[#This Row],[?]])=0, "", SUM(BI10:BK10)/TBL_CALC[[#This Row],[Wks]])</f>
        <v>#NAME?</v>
      </c>
      <c r="BN10" s="81" t="e">
        <f ca="1">IF(LEN(TBL_CALC[[#This Row],[?]])=0, "", TBL_CALC[[#This Row],[Max Stipend Per Week]]/TBL_CALC[[#This Row],[HPW]])</f>
        <v>#NAME?</v>
      </c>
      <c r="BO10" s="151">
        <f>IF(LEN(TBL_CALC[[#This Row],[?]])=0, "", _xlfn.XLOOKUP(TBL_CALC[[#This Row],[MSP]],TBL_MSP[MSP],TBL_MSP[By/Local]))</f>
        <v>1.4999999999999999E-2</v>
      </c>
      <c r="BP10" s="83">
        <f>IF(LEN(TBL_CALC[[#This Row],[?]])=0, "", _xlfn.XLOOKUP(TBL_CALC[[#This Row],[MSP]],TBL_MSP[MSP],TBL_MSP[By/Travel]))</f>
        <v>2.5000000000000001E-2</v>
      </c>
      <c r="BQ10" s="140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0.70317387304507828</v>
      </c>
      <c r="BR10" s="83">
        <f>IF(LEN(TBL_CALC[[#This Row],[?]])=0, "",  (TBL_CALC[[#This Row],[True Bill Rate]]/TBL_CALC[[#This Row],[TBR]])-1)</f>
        <v>0.42118863049095623</v>
      </c>
      <c r="BS10" s="69" t="e">
        <f ca="1">IF(LEN(TBL_CALC[[#This Row],[?]])=0, "",( (TBL_CALC[[#This Row],[TBR]]*TBL_CALC[[#This Row],[HPW]])-(TBL_CALC[[#This Row],[Max Stipend Per Hour]]*TBL_CALC[[#This Row],[HPW]]))/TBL_CALC[[#This Row],[Units]])</f>
        <v>#NAME?</v>
      </c>
      <c r="BT10" s="68" t="e">
        <f ca="1">IF(LEN(TBL_CALC[[#This Row],[?]])=0, "", ROUNDUP(IF(TBL_CALC[[#This Row],[Ideal Taxable Rate]]&lt;TBL_CALC[[#This Row],[Min Taxable Pay]],TBL_CALC[[#This Row],[Min Taxable Pay]], TBL_CALC[[#This Row],[Ideal Taxable Rate]]),1))</f>
        <v>#NAME?</v>
      </c>
      <c r="BU10" s="68" t="e">
        <f ca="1">IF(LEN(TBL_CALC[[#This Row],[?]])=0, "", IF(TBL_CALC[[#This Row],[Is 
Local]]="Y", TBL_CALC[[#This Row],[TBR]], ROUNDUP((TBL_CALC[[#This Row],[True Taxable Rate]]*TBL_CALC[[#This Row],[Units]])/TBL_CALC[[#This Row],[HPW]],1)))</f>
        <v>#NAME?</v>
      </c>
      <c r="BV10" s="68" t="e">
        <f ca="1">IF(LEN(TBL_CALC[[#This Row],[?]])=0, "", 1.5*TBL_CALC[[#This Row],[True Taxable Rate]])</f>
        <v>#NAME?</v>
      </c>
      <c r="BW10" s="68" t="e">
        <f ca="1">IF(LEN(TBL_CALC[[#This Row],[?]])=0, "",  ROUNDUP(MAX( TBL_CALC[[#This Row],[True Taxable Rate]]*1.5, TBL_CALC[[#This Row],[TBR]],TBL_CALC[[#This Row],[Travel OT Bill Rate]]*0.55),0))</f>
        <v>#NAME?</v>
      </c>
      <c r="BX10" s="68" t="e">
        <f ca="1">IF(LEN(TBL_CALC[[#This Row],[?]])=0, "", MIN(TBL_CALC[[#This Row],[TBR]]-TBL_CALC[[#This Row],[Assign Taxable Rate]], TBL_CALC[[#This Row],[Max Stipend Per Hour]]))</f>
        <v>#NAME?</v>
      </c>
      <c r="BY10" s="68" t="e">
        <f ca="1">IF(LEN(TBL_CALC[[#This Row],[?]])=0, "", IF(TBL_CALC[[#This Row],[Is 
Local]]="Y", 0, (TBL_CALC[[#This Row],[Max Lodging]]/TBL_CALC[[#This Row],[Max Stipend]])*TBL_CALC[[#This Row],[Stipend]]))</f>
        <v>#NAME?</v>
      </c>
      <c r="BZ10" s="68" t="e">
        <f ca="1">IF(LEN(TBL_CALC[[#This Row],[?]])=0, "", IF(TBL_CALC[[#This Row],[Is 
Local]]="Y", 0, TBL_CALC[[#This Row],[Stipend]]-TBL_CALC[[#This Row],[S/Lodging]]))</f>
        <v>#NAME?</v>
      </c>
      <c r="CA10" s="68" t="e">
        <f ca="1">IF(LEN(TBL_CALC[[#This Row],[?]])=0, "",TBL_CALC[[#This Row],[S/Lodging]]*TBL_CALC[[#This Row],[HPW]])</f>
        <v>#NAME?</v>
      </c>
      <c r="CB10" s="68" t="e">
        <f ca="1">IF(LEN(TBL_CALC[[#This Row],[?]])=0, "",TBL_CALC[[#This Row],[S/M&amp;I]]*TBL_CALC[[#This Row],[HPW]])</f>
        <v>#NAME?</v>
      </c>
      <c r="CC10" s="146">
        <f>IF(LEN(TBL_CALC[[#This Row],[?]])=0, "",_xlfn.XLOOKUP(TBL_CALC[[#This Row],[State]],TBL_SUTA[ABBR],TBL_SUTA[Wage Base]))</f>
        <v>9500</v>
      </c>
      <c r="CD10" s="145">
        <f>IF(LEN(TBL_CALC[[#This Row],[?]])=0, "",_xlfn.XLOOKUP(TBL_CALC[[#This Row],[State]],TBL_SUTA[ABBR],TBL_SUTA[AMS (%)]))</f>
        <v>3.0599999999999999E-2</v>
      </c>
      <c r="CE10" s="67" t="e">
        <f ca="1">IF(LEN(TBL_CALC[[#This Row],[?]])=0, "", IF(TBL_CALC[[#This Row],[Assign Taxable Rate]]*TBL_CALC[[#This Row],[TH]]&gt;$CE$2, $CE$2*$CE$3/TBL_CALC[[#This Row],[TH]], TBL_CALC[[#This Row],[Assign Taxable Rate]]*$CE$3))</f>
        <v>#NAME?</v>
      </c>
      <c r="CF10" s="67" t="e">
        <f ca="1">IF(LEN(TBL_CALC[[#This Row],[?]])=0, "", $CF$3*TBL_CALC[[#This Row],[Assign Taxable Rate]])</f>
        <v>#NAME?</v>
      </c>
      <c r="CG10" s="67" t="e">
        <f ca="1">IF(LEN(TBL_CALC[[#This Row],[?]])=0, "", IF(TBL_CALC[[#This Row],[Assign Taxable Rate]]*TBL_CALC[[#This Row],[TH]]&gt;$CG$2, $CG$2*$CG$3/TBL_CALC[[#This Row],[TH]],TBL_CALC[[#This Row],[Assign Taxable Rate]]*$CG$3))</f>
        <v>#NAME?</v>
      </c>
      <c r="CH10" s="67" t="e">
        <f ca="1"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#NAME?</v>
      </c>
      <c r="CI10" s="67" t="e">
        <f ca="1">IF(LEN(TBL_CALC[[#This Row],[?]])=0, "", SUM(TBL_CALC[[#This Row],[FICA/SS]:[SUTA]]))</f>
        <v>#NAME?</v>
      </c>
      <c r="CJ10" s="148" t="e">
        <f ca="1">IF(LEN(TBL_CALC[[#This Row],[?]])=0, "", TBL_CALC[[#This Row],[SC]]/TBL_CALC[[#This Row],[TBR]])</f>
        <v>#NAME?</v>
      </c>
      <c r="CK10" s="67" t="e">
        <f ca="1">IF(LEN(TBL_CALC[[#This Row],[?]])=0, "", $CK$3*TBL_CALC[[#This Row],[Assign Taxable Rate]])</f>
        <v>#NAME?</v>
      </c>
      <c r="CL10" s="67">
        <f>IF(LEN(TBL_CALC[[#This Row],[?]])=0,"",$CL$3/8)</f>
        <v>0.25</v>
      </c>
      <c r="CM10" s="67">
        <f>IF(LEN(TBL_CALC[[#This Row],[?]])=0, "", $CM$3/(2080))</f>
        <v>0</v>
      </c>
      <c r="CN10" s="67" t="e">
        <f ca="1">IF(LEN(TBL_CALC[[#This Row],[?]])=0,"", ($CN$3*8*TBL_CALC[[#This Row],[True Taxable Rate]])/2080)</f>
        <v>#NAME?</v>
      </c>
      <c r="CO10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1.0683760683760684</v>
      </c>
      <c r="CP10" s="67" t="e">
        <f ca="1">IF(LEN(TBL_CALC[[#This Row],[?]])=0, "", SUM(TBL_CALC[[#This Row],[W/C]:[Travel Reimb.
]]))</f>
        <v>#NAME?</v>
      </c>
      <c r="CQ10" s="67">
        <f>IF(LEN(TBL_CALC[[#This Row],[?]])=0,"",IFERROR(_xlfn.XLOOKUP(TBL_CALC[[#This Row],[MSP]],TBL_MSP[MSP],TBL_MSP[FEE]),0.06)*TBL_CALC[[#This Row],[True Bill Rate]])</f>
        <v>6.6</v>
      </c>
      <c r="CR10" s="67" t="e">
        <f ca="1">IF(LEN(TBL_CALC[[#This Row],[?]])=0, "", $CR$3*TBL_CALC[[#This Row],[Assign Taxable Rate]])</f>
        <v>#NAME?</v>
      </c>
      <c r="CS10" s="67">
        <f>IF(LEN(TBL_CALC[[#This Row],[?]])=0, "", $CS$3/TBL_CALC[[#This Row],[TH]])</f>
        <v>2.1367521367521367</v>
      </c>
      <c r="CT10" s="67" cm="1">
        <f t="array" ref="CT10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2.8205128205128207</v>
      </c>
      <c r="CU10" s="67" t="e">
        <f ca="1">IF(LEN(TBL_CALC[[#This Row],[?]])=0,"", SUM(TBL_CALC[[#This Row],[MSP2]:[OC]]))</f>
        <v>#NAME?</v>
      </c>
      <c r="CV10" s="1"/>
      <c r="CW10" s="1"/>
      <c r="CX10" s="1"/>
      <c r="CY10" s="1"/>
      <c r="CZ10" s="1"/>
      <c r="DB10" s="1"/>
      <c r="DC10" s="1"/>
      <c r="DG10" s="1"/>
      <c r="DH10" s="1"/>
      <c r="DJ10" s="1"/>
      <c r="DK10" s="1"/>
      <c r="DL10" s="1"/>
      <c r="DM10" s="1"/>
      <c r="DN10" s="1"/>
      <c r="DO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</row>
    <row r="11" spans="1:144" ht="12.75" x14ac:dyDescent="0.2">
      <c r="A11" s="115" t="s">
        <v>488</v>
      </c>
      <c r="B11" s="115" t="s">
        <v>419</v>
      </c>
      <c r="C11" s="142" t="s">
        <v>546</v>
      </c>
      <c r="D11" s="87" t="s">
        <v>302</v>
      </c>
      <c r="E11" s="88">
        <v>45267</v>
      </c>
      <c r="F11" s="89">
        <v>13</v>
      </c>
      <c r="G11" s="89">
        <v>3</v>
      </c>
      <c r="H11" s="90">
        <v>12</v>
      </c>
      <c r="I11" s="73">
        <v>110</v>
      </c>
      <c r="J11" s="1" t="s">
        <v>218</v>
      </c>
      <c r="K11" s="47"/>
      <c r="L11" s="49"/>
      <c r="M11" s="90"/>
      <c r="N11" s="48"/>
      <c r="O11" s="49">
        <v>16</v>
      </c>
      <c r="P11" s="50"/>
      <c r="Q11" s="50"/>
      <c r="R11" s="76" t="e">
        <f ca="1"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>#NAME?</v>
      </c>
      <c r="S11" s="68">
        <f>IF(LEN(TBL_CALC[[#This Row],[?]])=0, "", IF(LEN(TBL_CALC[[#This Row],[Blended]])&gt;0, TBL_CALC[[#This Row],[Blended]], ROUNDUP(TBL_CALC[[#This Row],[True Bill Rate]]*TBL_CALC[[#This Row],[Factor]],1)))</f>
        <v>77.399999999999991</v>
      </c>
      <c r="T11" s="83">
        <f>IF(LEN(TBL_CALC[[#This Row],[?]])=0, "", (TBL_CALC[[#This Row],[True Bill Rate]] - TBL_CALC[[#This Row],[TBR]])/TBL_CALC[[#This Row],[True Bill Rate]])</f>
        <v>0.29636363636363644</v>
      </c>
      <c r="U11" s="83" t="e">
        <f ca="1">IF(LEN(TBL_CALC[[#This Row],[?]])=0, "",(TBL_CALC[[#This Row],[True Bill Rate]]-TBL_CALC[[#This Row],[TC]])/TBL_CALC[[#This Row],[True Bill Rate]])</f>
        <v>#NAME?</v>
      </c>
      <c r="V11" s="150" t="e">
        <f ca="1">IF(LEN(TBL_CALC[[#This Row],[?]])=0, "",TBL_CALC[[#This Row],[TB]]-TBL_CALC[[#This Row],[TE]])</f>
        <v>#NAME?</v>
      </c>
      <c r="W11" s="84" t="e">
        <f ca="1">IF(LEN(TBL_CALC[[#This Row],[?]])=0, "", TBL_CALC[[#This Row],[TBR]]+TBL_CALC[[#This Row],[SC]]+TBL_CALC[[#This Row],[NSC]])</f>
        <v>#NAME?</v>
      </c>
      <c r="X11" s="68">
        <f>IF(LEN(TBL_CALC[[#This Row],[?]])=0, "", TBL_CALC[[#This Row],[TBR]]*TBL_CALC[[#This Row],[HPW]])</f>
        <v>2786.3999999999996</v>
      </c>
      <c r="Y11" s="68" t="e">
        <f ca="1">IF(LEN(TBL_CALC[[#This Row],[?]])=0, "",TBL_CALC[[#This Row],[Assign Taxable Rate]]*TBL_CALC[[#This Row],[HPW]])</f>
        <v>#NAME?</v>
      </c>
      <c r="Z11" s="68" t="e">
        <f ca="1">IF(LEN(TBL_CALC[[#This Row],[?]])=0, "",TBL_CALC[[#This Row],[Stipend]]*TBL_CALC[[#This Row],[HPW]])</f>
        <v>#NAME?</v>
      </c>
      <c r="AA11" s="67" t="e">
        <f ca="1">IF(LEN(TBL_CALC[[#This Row],[?]])=0,"", TBL_CALC[[#This Row],[SC]]+TBL_CALC[[#This Row],[NSC]]+TBL_CALC[[#This Row],[OT]])</f>
        <v>#NAME?</v>
      </c>
      <c r="AB11" s="75" t="e">
        <f ca="1">IF(LEN(TBL_CALC[[#This Row],[?]])=0,"", TBL_CALC[[#This Row],[BC]]/TBL_CALC[[#This Row],[TBR]])</f>
        <v>#NAME?</v>
      </c>
      <c r="AC11" s="84" t="e">
        <f ca="1">IF(LEN(TBL_CALC[[#This Row],[?]])=0, "", TBL_CALC[[#This Row],[TBR]]+TBL_CALC[[#This Row],[BC]])</f>
        <v>#NAME?</v>
      </c>
      <c r="AD11" s="74">
        <f>IF(LEN(TBL_CALC[[#This Row],[?]])=0, "", TBL_CALC[[#This Row],[TBR]]*TBL_CALC[[#This Row],[TH]])</f>
        <v>36223.199999999997</v>
      </c>
      <c r="AE11" s="85" t="e">
        <f ca="1">IF(LEN(TBL_CALC[[#This Row],[?]])=0, "", (TBL_CALC[[#This Row],[Assign Taxable Rate]]*TBL_CALC[[#This Row],[TH]]))</f>
        <v>#NAME?</v>
      </c>
      <c r="AF11" s="85">
        <f>IF(LEN(TBL_CALC[[#This Row],[?]])=0, "",TBL_CALC[[#This Row],[TH]]*TBL_CALC[[#This Row],[True Bill Rate]])</f>
        <v>51480</v>
      </c>
      <c r="AG11" s="74" t="e">
        <f ca="1">IF(LEN(TBL_CALC[[#This Row],[?]])=0, "", TBL_CALC[[#This Row],[TH]]*TBL_CALC[[#This Row],[TC]])</f>
        <v>#NAME?</v>
      </c>
      <c r="AH11" s="85" t="e">
        <f ca="1">IF(LEN(TBL_CALC[[#This Row],[?]])=0, "", (TBL_CALC[[#This Row],[Stipend]]*TBL_CALC[[#This Row],[TH]]))</f>
        <v>#NAME?</v>
      </c>
      <c r="AI11" s="86" t="e">
        <f ca="1">IF(LEN(TBL_CALC[[#This Row],[?]])=0,"",TBL_CALC[[#This Row],[NP]]/ TBL_CALC[[#This Row],[TBP]])</f>
        <v>#NAME?</v>
      </c>
      <c r="AJ11" s="92">
        <f>IF(LEN(TBL_CALC[[#This Row],[?]])=0,"",(TBL_CALC[[#This Row],[Bill
(Travel)]]-TBL_CALC[[#This Row],[TBR]])*0.04*(9/5-((1/150)*TBL_CALC[[#This Row],[Bill
(Travel)]]))*144)</f>
        <v>200.29440000000002</v>
      </c>
      <c r="AK11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10.1</v>
      </c>
      <c r="AL11" s="81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16</v>
      </c>
      <c r="AM11" s="106" t="str">
        <f t="shared" si="0"/>
        <v/>
      </c>
      <c r="AN11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11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11" s="106" t="str">
        <f>IF(AND(LEN(TBL_CALC[[#This Row],[OTF]])&gt;0, OR(TBL_CALC[[#This Row],[OTF]]&lt;1, TBL_CALC[[#This Row],[OTF]]&gt;1.5)), "Y", "")</f>
        <v/>
      </c>
      <c r="AQ11" s="106" t="str">
        <f>""</f>
        <v/>
      </c>
      <c r="AR11" s="106" t="str">
        <f>IF(AND(LEN(TBL_CALC[[#This Row],[Taxable]]),LEN(TBL_CALC[[#This Row],[State Min Wage]]), TBL_CALC[[#This Row],[Taxable]]&lt;TBL_CALC[[#This Row],[State Min Wage]]), "Y","")</f>
        <v/>
      </c>
      <c r="AS11" s="77" t="str">
        <f>IF(AND(COUNTA(TBL_CALC[[#This Row],[Prof]:[MSP]])&gt;0, COUNTIF(TBL_CALC[[#This Row],[Err/RP]:[Err/TR]],"Y")=0), "Y","")</f>
        <v>Y</v>
      </c>
      <c r="AT11" s="77" t="e">
        <f ca="1">IF(LEN(TBL_CALC[[#This Row],[?]])=0, "", IF(TBL_CALC[[#This Row],[Assign Taxable Rate]]&gt;TBL_CALC[[#This Row],[TBR]], "Y", ""))</f>
        <v>#NAME?</v>
      </c>
      <c r="AU11" s="78">
        <f>IF(LEN(TBL_CALC[[#This Row],[?]])=0, "", TBL_CALC[[#This Row],[Start  Date]]+(TBL_CALC[[#This Row],[Wks]]*7))</f>
        <v>45358</v>
      </c>
      <c r="AV11" s="79">
        <f>IF(LEN(TBL_CALC[[#This Row],[?]])=0, "", IF(LEN(TBL_CALC[[#This Row],[OTF]])=0, 1.1*TBL_CALC[[#This Row],[Bill
(Travel)]], TBL_CALC[[#This Row],[OTF]]*TBL_CALC[[#This Row],[Bill
(Travel)]]))</f>
        <v>121.00000000000001</v>
      </c>
      <c r="AW11" s="79">
        <f>IF(LEN(TBL_CALC[[#This Row],[?]])=0, "", IF(LEN(TBL_CALC[[#This Row],[Bill
(Local)]])&gt;0, TBL_CALC[[#This Row],[Bill
(Local)]],TBL_CALC[[#This Row],[Bill
(Travel)]]))</f>
        <v>110</v>
      </c>
      <c r="AX11" s="79">
        <f>IF(LEN(TBL_CALC[[#This Row],[?]])=0, "", IF(LEN(TBL_CALC[[#This Row],[Is 
Local]])&gt;0, TBL_CALC[[#This Row],[True Local Bill Rate]],TBL_CALC[[#This Row],[Bill
(Travel)]]))</f>
        <v>110</v>
      </c>
      <c r="AY11" s="79">
        <f>IF(LEN(TBL_CALC[[#This Row],[?]])=0, "", IF(LEN(TBL_CALC[[#This Row],[OTF]])=0, 1.1*TBL_CALC[[#This Row],[True Local Bill Rate]], TBL_CALC[[#This Row],[OTF]]*TBL_CALC[[#This Row],[True Local Bill Rate]]))</f>
        <v>121.00000000000001</v>
      </c>
      <c r="AZ11" s="80">
        <f>IF(LEN(TBL_CALC[[#This Row],[?]])=0, "", TBL_CALC[[#This Row],[Days]]*TBL_CALC[[#This Row],[Hrs]])</f>
        <v>36</v>
      </c>
      <c r="BA11" s="80">
        <f>IF(LEN(TBL_CALC[[#This Row],[?]])=0, "", TBL_CALC[[#This Row],[Wks]]*TBL_CALC[[#This Row],[HPW]])</f>
        <v>468</v>
      </c>
      <c r="BB11" s="144">
        <f>IF(LEN(TBL_CALC[[#This Row],[?]])=0, "", (DATEDIF(TBL_CALC[[#This Row],[Start  Date]], DATE(YEAR(TBL_CALC[[#This Row],[Start  Date]]), 12, 31), "D") / 7)*TBL_CALC[[#This Row],[HPW]])</f>
        <v>123.42857142857142</v>
      </c>
      <c r="BC11" s="80">
        <f>IF(LEN(TBL_CALC[[#This Row],[?]])=0, "",  INDEX(TBL_MinWage[],MATCH(TBL_CALC[[#This Row],[State]],TBL_MinWage[Abbr],0),3))</f>
        <v>0</v>
      </c>
      <c r="BD11" s="80">
        <f>IF(LEN(TBL_CALC[[#This Row],[?]])=0, "", INDEX(TBL_MinWage[],MATCH(TBL_CALC[[#This Row],[State]],TBL_MinWage[Abbr],0),5))</f>
        <v>40</v>
      </c>
      <c r="BE11" s="80">
        <f>IF(LEN(TBL_CALC[[#This Row],[?]])=0, "", MIN(TBL_CALC[[#This Row],[WK OT AT]], TBL_CALC[[#This Row],[Days]]*IF(TBL_CALC[[#This Row],[DAY OT AT]]=0, TBL_CALC[[#This Row],[Hrs]], TBL_CALC[[#This Row],[DAY OT AT]])))</f>
        <v>36</v>
      </c>
      <c r="BF11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0</v>
      </c>
      <c r="BG11" s="80">
        <f>IF(LEN(TBL_CALC[[#This Row],[?]])=0, "", TBL_CALC[[#This Row],[HPW]]-TBL_CALC[[#This Row],[Reg Hours]]-TBL_CALC[[#This Row],[OT Hours (Day)]])</f>
        <v>0</v>
      </c>
      <c r="BH11" s="80">
        <f>IF(LEN(TBL_CALC[[#This Row],[?]])=0, "", TBL_CALC[[#This Row],[Reg Hours]] + (1.5 * (TBL_CALC[[#This Row],[OT Hours (Day)]]+TBL_CALC[[#This Row],[OT Hours (Week)]])))</f>
        <v>36</v>
      </c>
      <c r="BI11" s="82" t="e">
        <f ca="1">IF(LEN(TBL_CALC[[#This Row],[?]])=0, "", IF(TBL_CALC[[#This Row],[Is 
Local]]="Y", 0, [1]!PerDiem(1,0,$E11,$AU11,$D11&amp;","&amp;$C11)))</f>
        <v>#NAME?</v>
      </c>
      <c r="BJ11" s="82" t="e">
        <f ca="1">IF(LEN(TBL_CALC[[#This Row],[?]])=0, "", IF(TBL_CALC[[#This Row],[Is 
Local]]="Y", 0,[1]!PerDiem(3,0,$E11,$AU11,$D11&amp;","&amp;$C11)))</f>
        <v>#NAME?</v>
      </c>
      <c r="BK11" s="82" t="e">
        <f ca="1">IF(LEN(TBL_CALC[[#This Row],[?]])=0, "", IF(TBL_CALC[[#This Row],[Is 
Local]]="Y", 0,[1]!PerDiem(4,0,$E11,$AU11,$D11&amp;","&amp;$C11)))</f>
        <v>#NAME?</v>
      </c>
      <c r="BL11" s="82" t="e">
        <f ca="1">IF(LEN(TBL_CALC[[#This Row],[?]])=0, "",  SUM(TBL_CALC[[#This Row],[Max Lodging]:[Max Incidental]]))</f>
        <v>#NAME?</v>
      </c>
      <c r="BM11" s="81" t="e">
        <f ca="1">IF(LEN(TBL_CALC[[#This Row],[?]])=0, "", SUM(BI11:BK11)/TBL_CALC[[#This Row],[Wks]])</f>
        <v>#NAME?</v>
      </c>
      <c r="BN11" s="81" t="e">
        <f ca="1">IF(LEN(TBL_CALC[[#This Row],[?]])=0, "", TBL_CALC[[#This Row],[Max Stipend Per Week]]/TBL_CALC[[#This Row],[HPW]])</f>
        <v>#NAME?</v>
      </c>
      <c r="BO11" s="151">
        <f>IF(LEN(TBL_CALC[[#This Row],[?]])=0, "", _xlfn.XLOOKUP(TBL_CALC[[#This Row],[MSP]],TBL_MSP[MSP],TBL_MSP[By/Local]))</f>
        <v>1.4999999999999999E-2</v>
      </c>
      <c r="BP11" s="83">
        <f>IF(LEN(TBL_CALC[[#This Row],[?]])=0, "", _xlfn.XLOOKUP(TBL_CALC[[#This Row],[MSP]],TBL_MSP[MSP],TBL_MSP[By/Travel]))</f>
        <v>2.5000000000000001E-2</v>
      </c>
      <c r="BQ11" s="140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0.70317387304507828</v>
      </c>
      <c r="BR11" s="83">
        <f>IF(LEN(TBL_CALC[[#This Row],[?]])=0, "",  (TBL_CALC[[#This Row],[True Bill Rate]]/TBL_CALC[[#This Row],[TBR]])-1)</f>
        <v>0.42118863049095623</v>
      </c>
      <c r="BS11" s="69" t="e">
        <f ca="1">IF(LEN(TBL_CALC[[#This Row],[?]])=0, "",( (TBL_CALC[[#This Row],[TBR]]*TBL_CALC[[#This Row],[HPW]])-(TBL_CALC[[#This Row],[Max Stipend Per Hour]]*TBL_CALC[[#This Row],[HPW]]))/TBL_CALC[[#This Row],[Units]])</f>
        <v>#NAME?</v>
      </c>
      <c r="BT11" s="68" t="e">
        <f ca="1">IF(LEN(TBL_CALC[[#This Row],[?]])=0, "", ROUNDUP(IF(TBL_CALC[[#This Row],[Ideal Taxable Rate]]&lt;TBL_CALC[[#This Row],[Min Taxable Pay]],TBL_CALC[[#This Row],[Min Taxable Pay]], TBL_CALC[[#This Row],[Ideal Taxable Rate]]),1))</f>
        <v>#NAME?</v>
      </c>
      <c r="BU11" s="68" t="e">
        <f ca="1">IF(LEN(TBL_CALC[[#This Row],[?]])=0, "", IF(TBL_CALC[[#This Row],[Is 
Local]]="Y", TBL_CALC[[#This Row],[TBR]], ROUNDUP((TBL_CALC[[#This Row],[True Taxable Rate]]*TBL_CALC[[#This Row],[Units]])/TBL_CALC[[#This Row],[HPW]],1)))</f>
        <v>#NAME?</v>
      </c>
      <c r="BV11" s="68" t="e">
        <f ca="1">IF(LEN(TBL_CALC[[#This Row],[?]])=0, "", 1.5*TBL_CALC[[#This Row],[True Taxable Rate]])</f>
        <v>#NAME?</v>
      </c>
      <c r="BW11" s="68" t="e">
        <f ca="1">IF(LEN(TBL_CALC[[#This Row],[?]])=0, "",  ROUNDUP(MAX( TBL_CALC[[#This Row],[True Taxable Rate]]*1.5, TBL_CALC[[#This Row],[TBR]],TBL_CALC[[#This Row],[Travel OT Bill Rate]]*0.55),0))</f>
        <v>#NAME?</v>
      </c>
      <c r="BX11" s="68" t="e">
        <f ca="1">IF(LEN(TBL_CALC[[#This Row],[?]])=0, "", MIN(TBL_CALC[[#This Row],[TBR]]-TBL_CALC[[#This Row],[Assign Taxable Rate]], TBL_CALC[[#This Row],[Max Stipend Per Hour]]))</f>
        <v>#NAME?</v>
      </c>
      <c r="BY11" s="68" t="e">
        <f ca="1">IF(LEN(TBL_CALC[[#This Row],[?]])=0, "", IF(TBL_CALC[[#This Row],[Is 
Local]]="Y", 0, (TBL_CALC[[#This Row],[Max Lodging]]/TBL_CALC[[#This Row],[Max Stipend]])*TBL_CALC[[#This Row],[Stipend]]))</f>
        <v>#NAME?</v>
      </c>
      <c r="BZ11" s="68" t="e">
        <f ca="1">IF(LEN(TBL_CALC[[#This Row],[?]])=0, "", IF(TBL_CALC[[#This Row],[Is 
Local]]="Y", 0, TBL_CALC[[#This Row],[Stipend]]-TBL_CALC[[#This Row],[S/Lodging]]))</f>
        <v>#NAME?</v>
      </c>
      <c r="CA11" s="68" t="e">
        <f ca="1">IF(LEN(TBL_CALC[[#This Row],[?]])=0, "",TBL_CALC[[#This Row],[S/Lodging]]*TBL_CALC[[#This Row],[HPW]])</f>
        <v>#NAME?</v>
      </c>
      <c r="CB11" s="68" t="e">
        <f ca="1">IF(LEN(TBL_CALC[[#This Row],[?]])=0, "",TBL_CALC[[#This Row],[S/M&amp;I]]*TBL_CALC[[#This Row],[HPW]])</f>
        <v>#NAME?</v>
      </c>
      <c r="CC11" s="146">
        <f>IF(LEN(TBL_CALC[[#This Row],[?]])=0, "",_xlfn.XLOOKUP(TBL_CALC[[#This Row],[State]],TBL_SUTA[ABBR],TBL_SUTA[Wage Base]))</f>
        <v>9500</v>
      </c>
      <c r="CD11" s="145">
        <f>IF(LEN(TBL_CALC[[#This Row],[?]])=0, "",_xlfn.XLOOKUP(TBL_CALC[[#This Row],[State]],TBL_SUTA[ABBR],TBL_SUTA[AMS (%)]))</f>
        <v>2.7E-2</v>
      </c>
      <c r="CE11" s="67" t="e">
        <f ca="1">IF(LEN(TBL_CALC[[#This Row],[?]])=0, "", IF(TBL_CALC[[#This Row],[Assign Taxable Rate]]*TBL_CALC[[#This Row],[TH]]&gt;$CE$2, $CE$2*$CE$3/TBL_CALC[[#This Row],[TH]], TBL_CALC[[#This Row],[Assign Taxable Rate]]*$CE$3))</f>
        <v>#NAME?</v>
      </c>
      <c r="CF11" s="67" t="e">
        <f ca="1">IF(LEN(TBL_CALC[[#This Row],[?]])=0, "", $CF$3*TBL_CALC[[#This Row],[Assign Taxable Rate]])</f>
        <v>#NAME?</v>
      </c>
      <c r="CG11" s="67" t="e">
        <f ca="1">IF(LEN(TBL_CALC[[#This Row],[?]])=0, "", IF(TBL_CALC[[#This Row],[Assign Taxable Rate]]*TBL_CALC[[#This Row],[TH]]&gt;$CG$2, $CG$2*$CG$3/TBL_CALC[[#This Row],[TH]],TBL_CALC[[#This Row],[Assign Taxable Rate]]*$CG$3))</f>
        <v>#NAME?</v>
      </c>
      <c r="CH11" s="67" t="e">
        <f ca="1"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#NAME?</v>
      </c>
      <c r="CI11" s="67" t="e">
        <f ca="1">IF(LEN(TBL_CALC[[#This Row],[?]])=0, "", SUM(TBL_CALC[[#This Row],[FICA/SS]:[SUTA]]))</f>
        <v>#NAME?</v>
      </c>
      <c r="CJ11" s="148" t="e">
        <f ca="1">IF(LEN(TBL_CALC[[#This Row],[?]])=0, "", TBL_CALC[[#This Row],[SC]]/TBL_CALC[[#This Row],[TBR]])</f>
        <v>#NAME?</v>
      </c>
      <c r="CK11" s="67" t="e">
        <f ca="1">IF(LEN(TBL_CALC[[#This Row],[?]])=0, "", $CK$3*TBL_CALC[[#This Row],[Assign Taxable Rate]])</f>
        <v>#NAME?</v>
      </c>
      <c r="CL11" s="67">
        <f>IF(LEN(TBL_CALC[[#This Row],[?]])=0,"",$CL$3/8)</f>
        <v>0.25</v>
      </c>
      <c r="CM11" s="67">
        <f>IF(LEN(TBL_CALC[[#This Row],[?]])=0, "", $CM$3/(2080))</f>
        <v>0</v>
      </c>
      <c r="CN11" s="67" t="e">
        <f ca="1">IF(LEN(TBL_CALC[[#This Row],[?]])=0,"", ($CN$3*8*TBL_CALC[[#This Row],[True Taxable Rate]])/2080)</f>
        <v>#NAME?</v>
      </c>
      <c r="CO11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1.0683760683760684</v>
      </c>
      <c r="CP11" s="67" t="e">
        <f ca="1">IF(LEN(TBL_CALC[[#This Row],[?]])=0, "", SUM(TBL_CALC[[#This Row],[W/C]:[Travel Reimb.
]]))</f>
        <v>#NAME?</v>
      </c>
      <c r="CQ11" s="67">
        <f>IF(LEN(TBL_CALC[[#This Row],[?]])=0,"",IFERROR(_xlfn.XLOOKUP(TBL_CALC[[#This Row],[MSP]],TBL_MSP[MSP],TBL_MSP[FEE]),0.06)*TBL_CALC[[#This Row],[True Bill Rate]])</f>
        <v>6.6</v>
      </c>
      <c r="CR11" s="67" t="e">
        <f ca="1">IF(LEN(TBL_CALC[[#This Row],[?]])=0, "", $CR$3*TBL_CALC[[#This Row],[Assign Taxable Rate]])</f>
        <v>#NAME?</v>
      </c>
      <c r="CS11" s="67">
        <f>IF(LEN(TBL_CALC[[#This Row],[?]])=0, "", $CS$3/TBL_CALC[[#This Row],[TH]])</f>
        <v>2.1367521367521367</v>
      </c>
      <c r="CT11" s="67" cm="1">
        <f t="array" ref="CT11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2.8205128205128207</v>
      </c>
      <c r="CU11" s="67" t="e">
        <f ca="1">IF(LEN(TBL_CALC[[#This Row],[?]])=0,"", SUM(TBL_CALC[[#This Row],[MSP2]:[OC]]))</f>
        <v>#NAME?</v>
      </c>
      <c r="CV11" s="1"/>
      <c r="CW11" s="1"/>
      <c r="CX11" s="1"/>
      <c r="CY11" s="1"/>
      <c r="CZ11" s="1"/>
      <c r="DB11" s="1"/>
      <c r="DC11" s="1"/>
      <c r="DG11" s="1"/>
      <c r="DH11" s="1"/>
      <c r="DJ11" s="1"/>
      <c r="DK11" s="1"/>
      <c r="DL11" s="1"/>
      <c r="DM11" s="1"/>
      <c r="DN11" s="1"/>
      <c r="DO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</row>
    <row r="12" spans="1:144" ht="12.75" x14ac:dyDescent="0.2">
      <c r="A12" s="115" t="s">
        <v>351</v>
      </c>
      <c r="B12" s="115" t="s">
        <v>426</v>
      </c>
      <c r="C12" s="115" t="s">
        <v>700</v>
      </c>
      <c r="D12" s="87" t="s">
        <v>294</v>
      </c>
      <c r="E12" s="88">
        <v>45278</v>
      </c>
      <c r="F12" s="89">
        <v>13</v>
      </c>
      <c r="G12" s="89">
        <v>3</v>
      </c>
      <c r="H12" s="90">
        <v>12</v>
      </c>
      <c r="I12" s="87">
        <v>85</v>
      </c>
      <c r="J12" s="1" t="s">
        <v>218</v>
      </c>
      <c r="K12" s="47"/>
      <c r="L12" s="49"/>
      <c r="M12" s="90"/>
      <c r="N12" s="48"/>
      <c r="O12" s="49"/>
      <c r="P12" s="50"/>
      <c r="Q12" s="50"/>
      <c r="R12" s="76" t="e">
        <f ca="1"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>#NAME?</v>
      </c>
      <c r="S12" s="68">
        <f>IF(LEN(TBL_CALC[[#This Row],[?]])=0, "", IF(LEN(TBL_CALC[[#This Row],[Blended]])&gt;0, TBL_CALC[[#This Row],[Blended]], ROUNDUP(TBL_CALC[[#This Row],[True Bill Rate]]*TBL_CALC[[#This Row],[Factor]],1)))</f>
        <v>59.2</v>
      </c>
      <c r="T12" s="83">
        <f>IF(LEN(TBL_CALC[[#This Row],[?]])=0, "", (TBL_CALC[[#This Row],[True Bill Rate]] - TBL_CALC[[#This Row],[TBR]])/TBL_CALC[[#This Row],[True Bill Rate]])</f>
        <v>0.30352941176470583</v>
      </c>
      <c r="U12" s="91" t="e">
        <f ca="1">IF(LEN(TBL_CALC[[#This Row],[?]])=0, "",(TBL_CALC[[#This Row],[True Bill Rate]]-TBL_CALC[[#This Row],[TC]])/TBL_CALC[[#This Row],[True Bill Rate]])</f>
        <v>#NAME?</v>
      </c>
      <c r="V12" s="85" t="e">
        <f ca="1">IF(LEN(TBL_CALC[[#This Row],[?]])=0, "",TBL_CALC[[#This Row],[TB]]-TBL_CALC[[#This Row],[TE]])</f>
        <v>#NAME?</v>
      </c>
      <c r="W12" s="84" t="e">
        <f ca="1">IF(LEN(TBL_CALC[[#This Row],[?]])=0, "", TBL_CALC[[#This Row],[TBR]]+TBL_CALC[[#This Row],[SC]]+TBL_CALC[[#This Row],[NSC]])</f>
        <v>#NAME?</v>
      </c>
      <c r="X12" s="68">
        <f>IF(LEN(TBL_CALC[[#This Row],[?]])=0, "", TBL_CALC[[#This Row],[TBR]]*TBL_CALC[[#This Row],[HPW]])</f>
        <v>2131.2000000000003</v>
      </c>
      <c r="Y12" s="68" t="e">
        <f ca="1">IF(LEN(TBL_CALC[[#This Row],[?]])=0, "",TBL_CALC[[#This Row],[Assign Taxable Rate]]*TBL_CALC[[#This Row],[HPW]])</f>
        <v>#NAME?</v>
      </c>
      <c r="Z12" s="68" t="e">
        <f ca="1">IF(LEN(TBL_CALC[[#This Row],[?]])=0, "",TBL_CALC[[#This Row],[Stipend]]*TBL_CALC[[#This Row],[HPW]])</f>
        <v>#NAME?</v>
      </c>
      <c r="AA12" s="67" t="e">
        <f ca="1">IF(LEN(TBL_CALC[[#This Row],[?]])=0,"", TBL_CALC[[#This Row],[SC]]+TBL_CALC[[#This Row],[NSC]]+TBL_CALC[[#This Row],[OT]])</f>
        <v>#NAME?</v>
      </c>
      <c r="AB12" s="75" t="e">
        <f ca="1">IF(LEN(TBL_CALC[[#This Row],[?]])=0,"", TBL_CALC[[#This Row],[BC]]/TBL_CALC[[#This Row],[TBR]])</f>
        <v>#NAME?</v>
      </c>
      <c r="AC12" s="84" t="e">
        <f ca="1">IF(LEN(TBL_CALC[[#This Row],[?]])=0, "", TBL_CALC[[#This Row],[TBR]]+TBL_CALC[[#This Row],[BC]])</f>
        <v>#NAME?</v>
      </c>
      <c r="AD12" s="74">
        <f>IF(LEN(TBL_CALC[[#This Row],[?]])=0, "", TBL_CALC[[#This Row],[TBR]]*TBL_CALC[[#This Row],[TH]])</f>
        <v>27705.600000000002</v>
      </c>
      <c r="AE12" s="85" t="e">
        <f ca="1">IF(LEN(TBL_CALC[[#This Row],[?]])=0, "", (TBL_CALC[[#This Row],[Assign Taxable Rate]]*TBL_CALC[[#This Row],[TH]]))</f>
        <v>#NAME?</v>
      </c>
      <c r="AF12" s="85">
        <f>IF(LEN(TBL_CALC[[#This Row],[?]])=0, "",TBL_CALC[[#This Row],[TH]]*TBL_CALC[[#This Row],[True Bill Rate]])</f>
        <v>39780</v>
      </c>
      <c r="AG12" s="74" t="e">
        <f ca="1">IF(LEN(TBL_CALC[[#This Row],[?]])=0, "", TBL_CALC[[#This Row],[TH]]*TBL_CALC[[#This Row],[TC]])</f>
        <v>#NAME?</v>
      </c>
      <c r="AH12" s="85" t="e">
        <f ca="1">IF(LEN(TBL_CALC[[#This Row],[?]])=0, "", (TBL_CALC[[#This Row],[Stipend]]*TBL_CALC[[#This Row],[TH]]))</f>
        <v>#NAME?</v>
      </c>
      <c r="AI12" s="86" t="e">
        <f ca="1">IF(LEN(TBL_CALC[[#This Row],[?]])=0,"",TBL_CALC[[#This Row],[NP]]/ TBL_CALC[[#This Row],[TBP]])</f>
        <v>#NAME?</v>
      </c>
      <c r="AJ12" s="92">
        <f>IF(LEN(TBL_CALC[[#This Row],[?]])=0,"",(TBL_CALC[[#This Row],[Bill
(Travel)]]-TBL_CALC[[#This Row],[TBR]])*0.04*(9/5-((1/150)*TBL_CALC[[#This Row],[Bill
(Travel)]]))*144)</f>
        <v>183.28319999999999</v>
      </c>
      <c r="AK12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13</v>
      </c>
      <c r="AL12" s="81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22</v>
      </c>
      <c r="AM12" s="106" t="str">
        <f t="shared" si="0"/>
        <v/>
      </c>
      <c r="AN12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12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12" s="106" t="str">
        <f>IF(AND(LEN(TBL_CALC[[#This Row],[OTF]])&gt;0, OR(TBL_CALC[[#This Row],[OTF]]&lt;1, TBL_CALC[[#This Row],[OTF]]&gt;1.5)), "Y", "")</f>
        <v/>
      </c>
      <c r="AQ12" s="106" t="str">
        <f>""</f>
        <v/>
      </c>
      <c r="AR12" s="106" t="str">
        <f>IF(AND(LEN(TBL_CALC[[#This Row],[Taxable]]),LEN(TBL_CALC[[#This Row],[State Min Wage]]), TBL_CALC[[#This Row],[Taxable]]&lt;TBL_CALC[[#This Row],[State Min Wage]]), "Y","")</f>
        <v/>
      </c>
      <c r="AS12" s="77" t="str">
        <f>IF(AND(COUNTA(TBL_CALC[[#This Row],[Prof]:[MSP]])&gt;0, COUNTIF(TBL_CALC[[#This Row],[Err/RP]:[Err/TR]],"Y")=0), "Y","")</f>
        <v>Y</v>
      </c>
      <c r="AT12" s="77" t="e">
        <f ca="1">IF(LEN(TBL_CALC[[#This Row],[?]])=0, "", IF(TBL_CALC[[#This Row],[Assign Taxable Rate]]&gt;TBL_CALC[[#This Row],[TBR]], "Y", ""))</f>
        <v>#NAME?</v>
      </c>
      <c r="AU12" s="78">
        <f>IF(LEN(TBL_CALC[[#This Row],[?]])=0, "", TBL_CALC[[#This Row],[Start  Date]]+(TBL_CALC[[#This Row],[Wks]]*7))</f>
        <v>45369</v>
      </c>
      <c r="AV12" s="79">
        <f>IF(LEN(TBL_CALC[[#This Row],[?]])=0, "", IF(LEN(TBL_CALC[[#This Row],[OTF]])=0, 1.1*TBL_CALC[[#This Row],[Bill
(Travel)]], TBL_CALC[[#This Row],[OTF]]*TBL_CALC[[#This Row],[Bill
(Travel)]]))</f>
        <v>93.500000000000014</v>
      </c>
      <c r="AW12" s="79">
        <f>IF(LEN(TBL_CALC[[#This Row],[?]])=0, "", IF(LEN(TBL_CALC[[#This Row],[Bill
(Local)]])&gt;0, TBL_CALC[[#This Row],[Bill
(Local)]],TBL_CALC[[#This Row],[Bill
(Travel)]]))</f>
        <v>85</v>
      </c>
      <c r="AX12" s="79">
        <f>IF(LEN(TBL_CALC[[#This Row],[?]])=0, "", IF(LEN(TBL_CALC[[#This Row],[Is 
Local]])&gt;0, TBL_CALC[[#This Row],[True Local Bill Rate]],TBL_CALC[[#This Row],[Bill
(Travel)]]))</f>
        <v>85</v>
      </c>
      <c r="AY12" s="79">
        <f>IF(LEN(TBL_CALC[[#This Row],[?]])=0, "", IF(LEN(TBL_CALC[[#This Row],[OTF]])=0, 1.1*TBL_CALC[[#This Row],[True Local Bill Rate]], TBL_CALC[[#This Row],[OTF]]*TBL_CALC[[#This Row],[True Local Bill Rate]]))</f>
        <v>93.500000000000014</v>
      </c>
      <c r="AZ12" s="80">
        <f>IF(LEN(TBL_CALC[[#This Row],[?]])=0, "", TBL_CALC[[#This Row],[Days]]*TBL_CALC[[#This Row],[Hrs]])</f>
        <v>36</v>
      </c>
      <c r="BA12" s="80">
        <f>IF(LEN(TBL_CALC[[#This Row],[?]])=0, "", TBL_CALC[[#This Row],[Wks]]*TBL_CALC[[#This Row],[HPW]])</f>
        <v>468</v>
      </c>
      <c r="BB12" s="80">
        <f>IF(LEN(TBL_CALC[[#This Row],[?]])=0, "", (DATEDIF(TBL_CALC[[#This Row],[Start  Date]], DATE(YEAR(TBL_CALC[[#This Row],[Start  Date]]), 12, 31), "D") / 7)*TBL_CALC[[#This Row],[HPW]])</f>
        <v>66.857142857142861</v>
      </c>
      <c r="BC12" s="80">
        <f>IF(LEN(TBL_CALC[[#This Row],[?]])=0, "",  INDEX(TBL_MinWage[],MATCH(TBL_CALC[[#This Row],[State]],TBL_MinWage[Abbr],0),3))</f>
        <v>0</v>
      </c>
      <c r="BD12" s="80">
        <f>IF(LEN(TBL_CALC[[#This Row],[?]])=0, "", INDEX(TBL_MinWage[],MATCH(TBL_CALC[[#This Row],[State]],TBL_MinWage[Abbr],0),5))</f>
        <v>40</v>
      </c>
      <c r="BE12" s="80">
        <f>IF(LEN(TBL_CALC[[#This Row],[?]])=0, "", MIN(TBL_CALC[[#This Row],[WK OT AT]], TBL_CALC[[#This Row],[Days]]*IF(TBL_CALC[[#This Row],[DAY OT AT]]=0, TBL_CALC[[#This Row],[Hrs]], TBL_CALC[[#This Row],[DAY OT AT]])))</f>
        <v>36</v>
      </c>
      <c r="BF12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0</v>
      </c>
      <c r="BG12" s="80">
        <f>IF(LEN(TBL_CALC[[#This Row],[?]])=0, "", TBL_CALC[[#This Row],[HPW]]-TBL_CALC[[#This Row],[Reg Hours]]-TBL_CALC[[#This Row],[OT Hours (Day)]])</f>
        <v>0</v>
      </c>
      <c r="BH12" s="80">
        <f>IF(LEN(TBL_CALC[[#This Row],[?]])=0, "", TBL_CALC[[#This Row],[Reg Hours]] + (1.5 * (TBL_CALC[[#This Row],[OT Hours (Day)]]+TBL_CALC[[#This Row],[OT Hours (Week)]])))</f>
        <v>36</v>
      </c>
      <c r="BI12" s="82" t="e">
        <f ca="1">IF(LEN(TBL_CALC[[#This Row],[?]])=0, "", IF(TBL_CALC[[#This Row],[Is 
Local]]="Y", 0, [1]!PerDiem(1,0,$E12,$AU12,$D12&amp;","&amp;$C12)))</f>
        <v>#NAME?</v>
      </c>
      <c r="BJ12" s="82" t="e">
        <f ca="1">IF(LEN(TBL_CALC[[#This Row],[?]])=0, "", IF(TBL_CALC[[#This Row],[Is 
Local]]="Y", 0,[1]!PerDiem(3,0,$E12,$AU12,$D12&amp;","&amp;$C12)))</f>
        <v>#NAME?</v>
      </c>
      <c r="BK12" s="82" t="e">
        <f ca="1">IF(LEN(TBL_CALC[[#This Row],[?]])=0, "", IF(TBL_CALC[[#This Row],[Is 
Local]]="Y", 0,[1]!PerDiem(4,0,$E12,$AU12,$D12&amp;","&amp;$C12)))</f>
        <v>#NAME?</v>
      </c>
      <c r="BL12" s="82" t="e">
        <f ca="1">IF(LEN(TBL_CALC[[#This Row],[?]])=0, "",  SUM(TBL_CALC[[#This Row],[Max Lodging]:[Max Incidental]]))</f>
        <v>#NAME?</v>
      </c>
      <c r="BM12" s="81" t="e">
        <f ca="1">IF(LEN(TBL_CALC[[#This Row],[?]])=0, "", SUM(BI12:BK12)/TBL_CALC[[#This Row],[Wks]])</f>
        <v>#NAME?</v>
      </c>
      <c r="BN12" s="81" t="e">
        <f ca="1">IF(LEN(TBL_CALC[[#This Row],[?]])=0, "", TBL_CALC[[#This Row],[Max Stipend Per Week]]/TBL_CALC[[#This Row],[HPW]])</f>
        <v>#NAME?</v>
      </c>
      <c r="BO12" s="151">
        <f>IF(LEN(TBL_CALC[[#This Row],[?]])=0, "", _xlfn.XLOOKUP(TBL_CALC[[#This Row],[MSP]],TBL_MSP[MSP],TBL_MSP[By/Local]))</f>
        <v>1.4999999999999999E-2</v>
      </c>
      <c r="BP12" s="83">
        <f>IF(LEN(TBL_CALC[[#This Row],[?]])=0, "", _xlfn.XLOOKUP(TBL_CALC[[#This Row],[MSP]],TBL_MSP[MSP],TBL_MSP[By/Travel]))</f>
        <v>2.5000000000000001E-2</v>
      </c>
      <c r="BQ12" s="139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0.69554692169754939</v>
      </c>
      <c r="BR12" s="83">
        <f>IF(LEN(TBL_CALC[[#This Row],[?]])=0, "",  (TBL_CALC[[#This Row],[True Bill Rate]]/TBL_CALC[[#This Row],[TBR]])-1)</f>
        <v>0.43581081081081074</v>
      </c>
      <c r="BS12" s="69" t="e">
        <f ca="1">IF(LEN(TBL_CALC[[#This Row],[?]])=0, "",( (TBL_CALC[[#This Row],[TBR]]*TBL_CALC[[#This Row],[HPW]])-(TBL_CALC[[#This Row],[Max Stipend Per Hour]]*TBL_CALC[[#This Row],[HPW]]))/TBL_CALC[[#This Row],[Units]])</f>
        <v>#NAME?</v>
      </c>
      <c r="BT12" s="68" t="e">
        <f ca="1">IF(LEN(TBL_CALC[[#This Row],[?]])=0, "", ROUNDUP(IF(TBL_CALC[[#This Row],[Ideal Taxable Rate]]&lt;TBL_CALC[[#This Row],[Min Taxable Pay]],TBL_CALC[[#This Row],[Min Taxable Pay]], TBL_CALC[[#This Row],[Ideal Taxable Rate]]),1))</f>
        <v>#NAME?</v>
      </c>
      <c r="BU12" s="68" t="e">
        <f ca="1">IF(LEN(TBL_CALC[[#This Row],[?]])=0, "", IF(TBL_CALC[[#This Row],[Is 
Local]]="Y", TBL_CALC[[#This Row],[TBR]], ROUNDUP((TBL_CALC[[#This Row],[True Taxable Rate]]*TBL_CALC[[#This Row],[Units]])/TBL_CALC[[#This Row],[HPW]],1)))</f>
        <v>#NAME?</v>
      </c>
      <c r="BV12" s="68" t="e">
        <f ca="1">IF(LEN(TBL_CALC[[#This Row],[?]])=0, "", 1.5*TBL_CALC[[#This Row],[True Taxable Rate]])</f>
        <v>#NAME?</v>
      </c>
      <c r="BW12" s="68" t="e">
        <f ca="1">IF(LEN(TBL_CALC[[#This Row],[?]])=0, "",  ROUNDUP(MAX( TBL_CALC[[#This Row],[True Taxable Rate]]*1.5, TBL_CALC[[#This Row],[TBR]],TBL_CALC[[#This Row],[Travel OT Bill Rate]]*0.55),0))</f>
        <v>#NAME?</v>
      </c>
      <c r="BX12" s="68" t="e">
        <f ca="1">IF(LEN(TBL_CALC[[#This Row],[?]])=0, "", MIN(TBL_CALC[[#This Row],[TBR]]-TBL_CALC[[#This Row],[Assign Taxable Rate]], TBL_CALC[[#This Row],[Max Stipend Per Hour]]))</f>
        <v>#NAME?</v>
      </c>
      <c r="BY12" s="68" t="e">
        <f ca="1">IF(LEN(TBL_CALC[[#This Row],[?]])=0, "", IF(TBL_CALC[[#This Row],[Is 
Local]]="Y", 0, (TBL_CALC[[#This Row],[Max Lodging]]/TBL_CALC[[#This Row],[Max Stipend]])*TBL_CALC[[#This Row],[Stipend]]))</f>
        <v>#NAME?</v>
      </c>
      <c r="BZ12" s="68" t="e">
        <f ca="1">IF(LEN(TBL_CALC[[#This Row],[?]])=0, "", IF(TBL_CALC[[#This Row],[Is 
Local]]="Y", 0, TBL_CALC[[#This Row],[Stipend]]-TBL_CALC[[#This Row],[S/Lodging]]))</f>
        <v>#NAME?</v>
      </c>
      <c r="CA12" s="68" t="e">
        <f ca="1">IF(LEN(TBL_CALC[[#This Row],[?]])=0, "",TBL_CALC[[#This Row],[S/Lodging]]*TBL_CALC[[#This Row],[HPW]])</f>
        <v>#NAME?</v>
      </c>
      <c r="CB12" s="68" t="e">
        <f ca="1">IF(LEN(TBL_CALC[[#This Row],[?]])=0, "",TBL_CALC[[#This Row],[S/M&amp;I]]*TBL_CALC[[#This Row],[HPW]])</f>
        <v>#NAME?</v>
      </c>
      <c r="CC12" s="145">
        <f>IF(LEN(TBL_CALC[[#This Row],[?]])=0, "",_xlfn.XLOOKUP(TBL_CALC[[#This Row],[State]],TBL_SUTA[ABBR],TBL_SUTA[Wage Base]))</f>
        <v>13271</v>
      </c>
      <c r="CD12" s="145">
        <f>IF(LEN(TBL_CALC[[#This Row],[?]])=0, "",_xlfn.XLOOKUP(TBL_CALC[[#This Row],[State]],TBL_SUTA[ABBR],TBL_SUTA[AMS (%)]))</f>
        <v>6.0299999999999999E-2</v>
      </c>
      <c r="CE12" s="67" t="e">
        <f ca="1">IF(LEN(TBL_CALC[[#This Row],[?]])=0, "", IF(TBL_CALC[[#This Row],[Assign Taxable Rate]]*TBL_CALC[[#This Row],[TH]]&gt;$CE$2, $CE$2*$CE$3/TBL_CALC[[#This Row],[TH]], TBL_CALC[[#This Row],[Assign Taxable Rate]]*$CE$3))</f>
        <v>#NAME?</v>
      </c>
      <c r="CF12" s="67" t="e">
        <f ca="1">IF(LEN(TBL_CALC[[#This Row],[?]])=0, "", $CF$3*TBL_CALC[[#This Row],[Assign Taxable Rate]])</f>
        <v>#NAME?</v>
      </c>
      <c r="CG12" s="67" t="e">
        <f ca="1">IF(LEN(TBL_CALC[[#This Row],[?]])=0, "", IF(TBL_CALC[[#This Row],[Assign Taxable Rate]]*TBL_CALC[[#This Row],[TH]]&gt;$CG$2, $CG$2*$CG$3/TBL_CALC[[#This Row],[TH]],TBL_CALC[[#This Row],[Assign Taxable Rate]]*$CG$3))</f>
        <v>#NAME?</v>
      </c>
      <c r="CH12" s="67" t="e">
        <f ca="1"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#NAME?</v>
      </c>
      <c r="CI12" s="67" t="e">
        <f ca="1">IF(LEN(TBL_CALC[[#This Row],[?]])=0, "", SUM(TBL_CALC[[#This Row],[FICA/SS]:[SUTA]]))</f>
        <v>#NAME?</v>
      </c>
      <c r="CJ12" s="148" t="e">
        <f ca="1">IF(LEN(TBL_CALC[[#This Row],[?]])=0, "", TBL_CALC[[#This Row],[SC]]/TBL_CALC[[#This Row],[TBR]])</f>
        <v>#NAME?</v>
      </c>
      <c r="CK12" s="67" t="e">
        <f ca="1">IF(LEN(TBL_CALC[[#This Row],[?]])=0, "", $CK$3*TBL_CALC[[#This Row],[Assign Taxable Rate]])</f>
        <v>#NAME?</v>
      </c>
      <c r="CL12" s="67">
        <f>IF(LEN(TBL_CALC[[#This Row],[?]])=0,"",$CL$3/8)</f>
        <v>0.25</v>
      </c>
      <c r="CM12" s="67">
        <f>IF(LEN(TBL_CALC[[#This Row],[?]])=0, "", $CM$3/(2080))</f>
        <v>0</v>
      </c>
      <c r="CN12" s="67" t="e">
        <f ca="1">IF(LEN(TBL_CALC[[#This Row],[?]])=0,"", ($CN$3*8*TBL_CALC[[#This Row],[True Taxable Rate]])/2080)</f>
        <v>#NAME?</v>
      </c>
      <c r="CO12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1.0683760683760684</v>
      </c>
      <c r="CP12" s="67" t="e">
        <f ca="1">IF(LEN(TBL_CALC[[#This Row],[?]])=0, "", SUM(TBL_CALC[[#This Row],[W/C]:[Travel Reimb.
]]))</f>
        <v>#NAME?</v>
      </c>
      <c r="CQ12" s="67">
        <f>IF(LEN(TBL_CALC[[#This Row],[?]])=0,"",IFERROR(_xlfn.XLOOKUP(TBL_CALC[[#This Row],[MSP]],TBL_MSP[MSP],TBL_MSP[FEE]),0.06)*TBL_CALC[[#This Row],[True Bill Rate]])</f>
        <v>5.0999999999999996</v>
      </c>
      <c r="CR12" s="67" t="e">
        <f ca="1">IF(LEN(TBL_CALC[[#This Row],[?]])=0, "", $CR$3*TBL_CALC[[#This Row],[Assign Taxable Rate]])</f>
        <v>#NAME?</v>
      </c>
      <c r="CS12" s="67">
        <f>IF(LEN(TBL_CALC[[#This Row],[?]])=0, "", $CS$3/TBL_CALC[[#This Row],[TH]])</f>
        <v>2.1367521367521367</v>
      </c>
      <c r="CT12" s="67" cm="1">
        <f t="array" ref="CT12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2.1794871794871793</v>
      </c>
      <c r="CU12" s="67" t="e">
        <f ca="1">IF(LEN(TBL_CALC[[#This Row],[?]])=0,"", SUM(TBL_CALC[[#This Row],[MSP2]:[OC]]))</f>
        <v>#NAME?</v>
      </c>
      <c r="CV12" s="1"/>
      <c r="CW12" s="1"/>
      <c r="CX12" s="1"/>
      <c r="CY12" s="1"/>
      <c r="CZ12" s="1"/>
      <c r="DB12" s="1"/>
      <c r="DC12" s="1"/>
      <c r="DG12" s="1"/>
      <c r="DH12" s="1"/>
      <c r="DJ12" s="1"/>
      <c r="DK12" s="1"/>
      <c r="DL12" s="1"/>
      <c r="DM12" s="1"/>
      <c r="DN12" s="1"/>
      <c r="DO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</row>
    <row r="13" spans="1:144" ht="12.75" x14ac:dyDescent="0.2">
      <c r="A13" s="115" t="s">
        <v>350</v>
      </c>
      <c r="B13" s="115" t="s">
        <v>385</v>
      </c>
      <c r="C13" s="115" t="s">
        <v>701</v>
      </c>
      <c r="D13" s="87" t="s">
        <v>305</v>
      </c>
      <c r="E13" s="88">
        <v>45271</v>
      </c>
      <c r="F13" s="89">
        <v>13</v>
      </c>
      <c r="G13" s="89">
        <v>5</v>
      </c>
      <c r="H13" s="90">
        <v>8</v>
      </c>
      <c r="I13" s="87">
        <v>55</v>
      </c>
      <c r="J13" s="1" t="s">
        <v>218</v>
      </c>
      <c r="K13" s="47"/>
      <c r="L13" s="49"/>
      <c r="M13" s="90"/>
      <c r="N13" s="48"/>
      <c r="O13" s="49"/>
      <c r="P13" s="50"/>
      <c r="Q13" s="50"/>
      <c r="R13" s="76" t="e">
        <f ca="1"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>#NAME?</v>
      </c>
      <c r="S13" s="68">
        <f>IF(LEN(TBL_CALC[[#This Row],[?]])=0, "", IF(LEN(TBL_CALC[[#This Row],[Blended]])&gt;0, TBL_CALC[[#This Row],[Blended]], ROUNDUP(TBL_CALC[[#This Row],[True Bill Rate]]*TBL_CALC[[#This Row],[Factor]],1)))</f>
        <v>37.4</v>
      </c>
      <c r="T13" s="83">
        <f>IF(LEN(TBL_CALC[[#This Row],[?]])=0, "", (TBL_CALC[[#This Row],[True Bill Rate]] - TBL_CALC[[#This Row],[TBR]])/TBL_CALC[[#This Row],[True Bill Rate]])</f>
        <v>0.32</v>
      </c>
      <c r="U13" s="91" t="e">
        <f ca="1">IF(LEN(TBL_CALC[[#This Row],[?]])=0, "",(TBL_CALC[[#This Row],[True Bill Rate]]-TBL_CALC[[#This Row],[TC]])/TBL_CALC[[#This Row],[True Bill Rate]])</f>
        <v>#NAME?</v>
      </c>
      <c r="V13" s="85" t="e">
        <f ca="1">IF(LEN(TBL_CALC[[#This Row],[?]])=0, "",TBL_CALC[[#This Row],[TB]]-TBL_CALC[[#This Row],[TE]])</f>
        <v>#NAME?</v>
      </c>
      <c r="W13" s="84" t="e">
        <f ca="1">IF(LEN(TBL_CALC[[#This Row],[?]])=0, "", TBL_CALC[[#This Row],[TBR]]+TBL_CALC[[#This Row],[SC]]+TBL_CALC[[#This Row],[NSC]])</f>
        <v>#NAME?</v>
      </c>
      <c r="X13" s="68">
        <f>IF(LEN(TBL_CALC[[#This Row],[?]])=0, "", TBL_CALC[[#This Row],[TBR]]*TBL_CALC[[#This Row],[HPW]])</f>
        <v>1496</v>
      </c>
      <c r="Y13" s="68" t="e">
        <f ca="1">IF(LEN(TBL_CALC[[#This Row],[?]])=0, "",TBL_CALC[[#This Row],[Assign Taxable Rate]]*TBL_CALC[[#This Row],[HPW]])</f>
        <v>#NAME?</v>
      </c>
      <c r="Z13" s="68" t="e">
        <f ca="1">IF(LEN(TBL_CALC[[#This Row],[?]])=0, "",TBL_CALC[[#This Row],[Stipend]]*TBL_CALC[[#This Row],[HPW]])</f>
        <v>#NAME?</v>
      </c>
      <c r="AA13" s="67" t="e">
        <f ca="1">IF(LEN(TBL_CALC[[#This Row],[?]])=0,"", TBL_CALC[[#This Row],[SC]]+TBL_CALC[[#This Row],[NSC]]+TBL_CALC[[#This Row],[OT]])</f>
        <v>#NAME?</v>
      </c>
      <c r="AB13" s="75" t="e">
        <f ca="1">IF(LEN(TBL_CALC[[#This Row],[?]])=0,"", TBL_CALC[[#This Row],[BC]]/TBL_CALC[[#This Row],[TBR]])</f>
        <v>#NAME?</v>
      </c>
      <c r="AC13" s="84" t="e">
        <f ca="1">IF(LEN(TBL_CALC[[#This Row],[?]])=0, "", TBL_CALC[[#This Row],[TBR]]+TBL_CALC[[#This Row],[BC]])</f>
        <v>#NAME?</v>
      </c>
      <c r="AD13" s="74">
        <f>IF(LEN(TBL_CALC[[#This Row],[?]])=0, "", TBL_CALC[[#This Row],[TBR]]*TBL_CALC[[#This Row],[TH]])</f>
        <v>19448</v>
      </c>
      <c r="AE13" s="85" t="e">
        <f ca="1">IF(LEN(TBL_CALC[[#This Row],[?]])=0, "", (TBL_CALC[[#This Row],[Assign Taxable Rate]]*TBL_CALC[[#This Row],[TH]]))</f>
        <v>#NAME?</v>
      </c>
      <c r="AF13" s="85">
        <f>IF(LEN(TBL_CALC[[#This Row],[?]])=0, "",TBL_CALC[[#This Row],[TH]]*TBL_CALC[[#This Row],[True Bill Rate]])</f>
        <v>28600</v>
      </c>
      <c r="AG13" s="74" t="e">
        <f ca="1">IF(LEN(TBL_CALC[[#This Row],[?]])=0, "", TBL_CALC[[#This Row],[TH]]*TBL_CALC[[#This Row],[TC]])</f>
        <v>#NAME?</v>
      </c>
      <c r="AH13" s="85" t="e">
        <f ca="1">IF(LEN(TBL_CALC[[#This Row],[?]])=0, "", (TBL_CALC[[#This Row],[Stipend]]*TBL_CALC[[#This Row],[TH]]))</f>
        <v>#NAME?</v>
      </c>
      <c r="AI13" s="86" t="e">
        <f ca="1">IF(LEN(TBL_CALC[[#This Row],[?]])=0,"",TBL_CALC[[#This Row],[NP]]/ TBL_CALC[[#This Row],[TBP]])</f>
        <v>#NAME?</v>
      </c>
      <c r="AJ13" s="92">
        <f>IF(LEN(TBL_CALC[[#This Row],[?]])=0,"",(TBL_CALC[[#This Row],[Bill
(Travel)]]-TBL_CALC[[#This Row],[TBR]])*0.04*(9/5-((1/150)*TBL_CALC[[#This Row],[Bill
(Travel)]]))*144)</f>
        <v>145.30560000000003</v>
      </c>
      <c r="AK13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12</v>
      </c>
      <c r="AL13" s="81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21</v>
      </c>
      <c r="AM13" s="106" t="str">
        <f t="shared" si="0"/>
        <v/>
      </c>
      <c r="AN13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13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13" s="106" t="str">
        <f>IF(AND(LEN(TBL_CALC[[#This Row],[OTF]])&gt;0, OR(TBL_CALC[[#This Row],[OTF]]&lt;1, TBL_CALC[[#This Row],[OTF]]&gt;1.5)), "Y", "")</f>
        <v/>
      </c>
      <c r="AQ13" s="106" t="str">
        <f>""</f>
        <v/>
      </c>
      <c r="AR13" s="106" t="str">
        <f>IF(AND(LEN(TBL_CALC[[#This Row],[Taxable]]),LEN(TBL_CALC[[#This Row],[State Min Wage]]), TBL_CALC[[#This Row],[Taxable]]&lt;TBL_CALC[[#This Row],[State Min Wage]]), "Y","")</f>
        <v/>
      </c>
      <c r="AS13" s="77" t="str">
        <f>IF(AND(COUNTA(TBL_CALC[[#This Row],[Prof]:[MSP]])&gt;0, COUNTIF(TBL_CALC[[#This Row],[Err/RP]:[Err/TR]],"Y")=0), "Y","")</f>
        <v>Y</v>
      </c>
      <c r="AT13" s="77" t="e">
        <f ca="1">IF(LEN(TBL_CALC[[#This Row],[?]])=0, "", IF(TBL_CALC[[#This Row],[Assign Taxable Rate]]&gt;TBL_CALC[[#This Row],[TBR]], "Y", ""))</f>
        <v>#NAME?</v>
      </c>
      <c r="AU13" s="78">
        <f>IF(LEN(TBL_CALC[[#This Row],[?]])=0, "", TBL_CALC[[#This Row],[Start  Date]]+(TBL_CALC[[#This Row],[Wks]]*7))</f>
        <v>45362</v>
      </c>
      <c r="AV13" s="79">
        <f>IF(LEN(TBL_CALC[[#This Row],[?]])=0, "", IF(LEN(TBL_CALC[[#This Row],[OTF]])=0, 1.1*TBL_CALC[[#This Row],[Bill
(Travel)]], TBL_CALC[[#This Row],[OTF]]*TBL_CALC[[#This Row],[Bill
(Travel)]]))</f>
        <v>60.500000000000007</v>
      </c>
      <c r="AW13" s="79">
        <f>IF(LEN(TBL_CALC[[#This Row],[?]])=0, "", IF(LEN(TBL_CALC[[#This Row],[Bill
(Local)]])&gt;0, TBL_CALC[[#This Row],[Bill
(Local)]],TBL_CALC[[#This Row],[Bill
(Travel)]]))</f>
        <v>55</v>
      </c>
      <c r="AX13" s="79">
        <f>IF(LEN(TBL_CALC[[#This Row],[?]])=0, "", IF(LEN(TBL_CALC[[#This Row],[Is 
Local]])&gt;0, TBL_CALC[[#This Row],[True Local Bill Rate]],TBL_CALC[[#This Row],[Bill
(Travel)]]))</f>
        <v>55</v>
      </c>
      <c r="AY13" s="79">
        <f>IF(LEN(TBL_CALC[[#This Row],[?]])=0, "", IF(LEN(TBL_CALC[[#This Row],[OTF]])=0, 1.1*TBL_CALC[[#This Row],[True Local Bill Rate]], TBL_CALC[[#This Row],[OTF]]*TBL_CALC[[#This Row],[True Local Bill Rate]]))</f>
        <v>60.500000000000007</v>
      </c>
      <c r="AZ13" s="80">
        <f>IF(LEN(TBL_CALC[[#This Row],[?]])=0, "", TBL_CALC[[#This Row],[Days]]*TBL_CALC[[#This Row],[Hrs]])</f>
        <v>40</v>
      </c>
      <c r="BA13" s="80">
        <f>IF(LEN(TBL_CALC[[#This Row],[?]])=0, "", TBL_CALC[[#This Row],[Wks]]*TBL_CALC[[#This Row],[HPW]])</f>
        <v>520</v>
      </c>
      <c r="BB13" s="80">
        <f>IF(LEN(TBL_CALC[[#This Row],[?]])=0, "", (DATEDIF(TBL_CALC[[#This Row],[Start  Date]], DATE(YEAR(TBL_CALC[[#This Row],[Start  Date]]), 12, 31), "D") / 7)*TBL_CALC[[#This Row],[HPW]])</f>
        <v>114.28571428571429</v>
      </c>
      <c r="BC13" s="80">
        <f>IF(LEN(TBL_CALC[[#This Row],[?]])=0, "",  INDEX(TBL_MinWage[],MATCH(TBL_CALC[[#This Row],[State]],TBL_MinWage[Abbr],0),3))</f>
        <v>0</v>
      </c>
      <c r="BD13" s="80">
        <f>IF(LEN(TBL_CALC[[#This Row],[?]])=0, "", INDEX(TBL_MinWage[],MATCH(TBL_CALC[[#This Row],[State]],TBL_MinWage[Abbr],0),5))</f>
        <v>40</v>
      </c>
      <c r="BE13" s="80">
        <f>IF(LEN(TBL_CALC[[#This Row],[?]])=0, "", MIN(TBL_CALC[[#This Row],[WK OT AT]], TBL_CALC[[#This Row],[Days]]*IF(TBL_CALC[[#This Row],[DAY OT AT]]=0, TBL_CALC[[#This Row],[Hrs]], TBL_CALC[[#This Row],[DAY OT AT]])))</f>
        <v>40</v>
      </c>
      <c r="BF13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0</v>
      </c>
      <c r="BG13" s="80">
        <f>IF(LEN(TBL_CALC[[#This Row],[?]])=0, "", TBL_CALC[[#This Row],[HPW]]-TBL_CALC[[#This Row],[Reg Hours]]-TBL_CALC[[#This Row],[OT Hours (Day)]])</f>
        <v>0</v>
      </c>
      <c r="BH13" s="80">
        <f>IF(LEN(TBL_CALC[[#This Row],[?]])=0, "", TBL_CALC[[#This Row],[Reg Hours]] + (1.5 * (TBL_CALC[[#This Row],[OT Hours (Day)]]+TBL_CALC[[#This Row],[OT Hours (Week)]])))</f>
        <v>40</v>
      </c>
      <c r="BI13" s="82" t="e">
        <f ca="1">IF(LEN(TBL_CALC[[#This Row],[?]])=0, "", IF(TBL_CALC[[#This Row],[Is 
Local]]="Y", 0, [1]!PerDiem(1,0,$E13,$AU13,$D13&amp;","&amp;$C13)))</f>
        <v>#NAME?</v>
      </c>
      <c r="BJ13" s="82" t="e">
        <f ca="1">IF(LEN(TBL_CALC[[#This Row],[?]])=0, "", IF(TBL_CALC[[#This Row],[Is 
Local]]="Y", 0,[1]!PerDiem(3,0,$E13,$AU13,$D13&amp;","&amp;$C13)))</f>
        <v>#NAME?</v>
      </c>
      <c r="BK13" s="82" t="e">
        <f ca="1">IF(LEN(TBL_CALC[[#This Row],[?]])=0, "", IF(TBL_CALC[[#This Row],[Is 
Local]]="Y", 0,[1]!PerDiem(4,0,$E13,$AU13,$D13&amp;","&amp;$C13)))</f>
        <v>#NAME?</v>
      </c>
      <c r="BL13" s="82" t="e">
        <f ca="1">IF(LEN(TBL_CALC[[#This Row],[?]])=0, "",  SUM(TBL_CALC[[#This Row],[Max Lodging]:[Max Incidental]]))</f>
        <v>#NAME?</v>
      </c>
      <c r="BM13" s="81" t="e">
        <f ca="1">IF(LEN(TBL_CALC[[#This Row],[?]])=0, "", SUM(BI13:BK13)/TBL_CALC[[#This Row],[Wks]])</f>
        <v>#NAME?</v>
      </c>
      <c r="BN13" s="81" t="e">
        <f ca="1">IF(LEN(TBL_CALC[[#This Row],[?]])=0, "", TBL_CALC[[#This Row],[Max Stipend Per Week]]/TBL_CALC[[#This Row],[HPW]])</f>
        <v>#NAME?</v>
      </c>
      <c r="BO13" s="151">
        <f>IF(LEN(TBL_CALC[[#This Row],[?]])=0, "", _xlfn.XLOOKUP(TBL_CALC[[#This Row],[MSP]],TBL_MSP[MSP],TBL_MSP[By/Local]))</f>
        <v>1.4999999999999999E-2</v>
      </c>
      <c r="BP13" s="83">
        <f>IF(LEN(TBL_CALC[[#This Row],[?]])=0, "", _xlfn.XLOOKUP(TBL_CALC[[#This Row],[MSP]],TBL_MSP[MSP],TBL_MSP[By/Travel]))</f>
        <v>2.5000000000000001E-2</v>
      </c>
      <c r="BQ13" s="139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0.67846580406654344</v>
      </c>
      <c r="BR13" s="83">
        <f>IF(LEN(TBL_CALC[[#This Row],[?]])=0, "",  (TBL_CALC[[#This Row],[True Bill Rate]]/TBL_CALC[[#This Row],[TBR]])-1)</f>
        <v>0.47058823529411775</v>
      </c>
      <c r="BS13" s="69" t="e">
        <f ca="1">IF(LEN(TBL_CALC[[#This Row],[?]])=0, "",( (TBL_CALC[[#This Row],[TBR]]*TBL_CALC[[#This Row],[HPW]])-(TBL_CALC[[#This Row],[Max Stipend Per Hour]]*TBL_CALC[[#This Row],[HPW]]))/TBL_CALC[[#This Row],[Units]])</f>
        <v>#NAME?</v>
      </c>
      <c r="BT13" s="68" t="e">
        <f ca="1">IF(LEN(TBL_CALC[[#This Row],[?]])=0, "", ROUNDUP(IF(TBL_CALC[[#This Row],[Ideal Taxable Rate]]&lt;TBL_CALC[[#This Row],[Min Taxable Pay]],TBL_CALC[[#This Row],[Min Taxable Pay]], TBL_CALC[[#This Row],[Ideal Taxable Rate]]),1))</f>
        <v>#NAME?</v>
      </c>
      <c r="BU13" s="68" t="e">
        <f ca="1">IF(LEN(TBL_CALC[[#This Row],[?]])=0, "", IF(TBL_CALC[[#This Row],[Is 
Local]]="Y", TBL_CALC[[#This Row],[TBR]], ROUNDUP((TBL_CALC[[#This Row],[True Taxable Rate]]*TBL_CALC[[#This Row],[Units]])/TBL_CALC[[#This Row],[HPW]],1)))</f>
        <v>#NAME?</v>
      </c>
      <c r="BV13" s="68" t="e">
        <f ca="1">IF(LEN(TBL_CALC[[#This Row],[?]])=0, "", 1.5*TBL_CALC[[#This Row],[True Taxable Rate]])</f>
        <v>#NAME?</v>
      </c>
      <c r="BW13" s="68" t="e">
        <f ca="1">IF(LEN(TBL_CALC[[#This Row],[?]])=0, "",  ROUNDUP(MAX( TBL_CALC[[#This Row],[True Taxable Rate]]*1.5, TBL_CALC[[#This Row],[TBR]],TBL_CALC[[#This Row],[Travel OT Bill Rate]]*0.55),0))</f>
        <v>#NAME?</v>
      </c>
      <c r="BX13" s="68" t="e">
        <f ca="1">IF(LEN(TBL_CALC[[#This Row],[?]])=0, "", MIN(TBL_CALC[[#This Row],[TBR]]-TBL_CALC[[#This Row],[Assign Taxable Rate]], TBL_CALC[[#This Row],[Max Stipend Per Hour]]))</f>
        <v>#NAME?</v>
      </c>
      <c r="BY13" s="68" t="e">
        <f ca="1">IF(LEN(TBL_CALC[[#This Row],[?]])=0, "", IF(TBL_CALC[[#This Row],[Is 
Local]]="Y", 0, (TBL_CALC[[#This Row],[Max Lodging]]/TBL_CALC[[#This Row],[Max Stipend]])*TBL_CALC[[#This Row],[Stipend]]))</f>
        <v>#NAME?</v>
      </c>
      <c r="BZ13" s="68" t="e">
        <f ca="1">IF(LEN(TBL_CALC[[#This Row],[?]])=0, "", IF(TBL_CALC[[#This Row],[Is 
Local]]="Y", 0, TBL_CALC[[#This Row],[Stipend]]-TBL_CALC[[#This Row],[S/Lodging]]))</f>
        <v>#NAME?</v>
      </c>
      <c r="CA13" s="68" t="e">
        <f ca="1">IF(LEN(TBL_CALC[[#This Row],[?]])=0, "",TBL_CALC[[#This Row],[S/Lodging]]*TBL_CALC[[#This Row],[HPW]])</f>
        <v>#NAME?</v>
      </c>
      <c r="CB13" s="68" t="e">
        <f ca="1">IF(LEN(TBL_CALC[[#This Row],[?]])=0, "",TBL_CALC[[#This Row],[S/M&amp;I]]*TBL_CALC[[#This Row],[HPW]])</f>
        <v>#NAME?</v>
      </c>
      <c r="CC13" s="145">
        <f>IF(LEN(TBL_CALC[[#This Row],[?]])=0, "",_xlfn.XLOOKUP(TBL_CALC[[#This Row],[State]],TBL_SUTA[ABBR],TBL_SUTA[Wage Base]))</f>
        <v>10500</v>
      </c>
      <c r="CD13" s="145">
        <f>IF(LEN(TBL_CALC[[#This Row],[?]])=0, "",_xlfn.XLOOKUP(TBL_CALC[[#This Row],[State]],TBL_SUTA[ABBR],TBL_SUTA[AMS (%)]))</f>
        <v>4.2000000000000003E-2</v>
      </c>
      <c r="CE13" s="67" t="e">
        <f ca="1">IF(LEN(TBL_CALC[[#This Row],[?]])=0, "", IF(TBL_CALC[[#This Row],[Assign Taxable Rate]]*TBL_CALC[[#This Row],[TH]]&gt;$CE$2, $CE$2*$CE$3/TBL_CALC[[#This Row],[TH]], TBL_CALC[[#This Row],[Assign Taxable Rate]]*$CE$3))</f>
        <v>#NAME?</v>
      </c>
      <c r="CF13" s="67" t="e">
        <f ca="1">IF(LEN(TBL_CALC[[#This Row],[?]])=0, "", $CF$3*TBL_CALC[[#This Row],[Assign Taxable Rate]])</f>
        <v>#NAME?</v>
      </c>
      <c r="CG13" s="67" t="e">
        <f ca="1">IF(LEN(TBL_CALC[[#This Row],[?]])=0, "", IF(TBL_CALC[[#This Row],[Assign Taxable Rate]]*TBL_CALC[[#This Row],[TH]]&gt;$CG$2, $CG$2*$CG$3/TBL_CALC[[#This Row],[TH]],TBL_CALC[[#This Row],[Assign Taxable Rate]]*$CG$3))</f>
        <v>#NAME?</v>
      </c>
      <c r="CH13" s="67" t="e">
        <f ca="1"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#NAME?</v>
      </c>
      <c r="CI13" s="67" t="e">
        <f ca="1">IF(LEN(TBL_CALC[[#This Row],[?]])=0, "", SUM(TBL_CALC[[#This Row],[FICA/SS]:[SUTA]]))</f>
        <v>#NAME?</v>
      </c>
      <c r="CJ13" s="148" t="e">
        <f ca="1">IF(LEN(TBL_CALC[[#This Row],[?]])=0, "", TBL_CALC[[#This Row],[SC]]/TBL_CALC[[#This Row],[TBR]])</f>
        <v>#NAME?</v>
      </c>
      <c r="CK13" s="67" t="e">
        <f ca="1">IF(LEN(TBL_CALC[[#This Row],[?]])=0, "", $CK$3*TBL_CALC[[#This Row],[Assign Taxable Rate]])</f>
        <v>#NAME?</v>
      </c>
      <c r="CL13" s="67">
        <f>IF(LEN(TBL_CALC[[#This Row],[?]])=0,"",$CL$3/8)</f>
        <v>0.25</v>
      </c>
      <c r="CM13" s="67">
        <f>IF(LEN(TBL_CALC[[#This Row],[?]])=0, "", $CM$3/(2080))</f>
        <v>0</v>
      </c>
      <c r="CN13" s="67" t="e">
        <f ca="1">IF(LEN(TBL_CALC[[#This Row],[?]])=0,"", ($CN$3*8*TBL_CALC[[#This Row],[True Taxable Rate]])/2080)</f>
        <v>#NAME?</v>
      </c>
      <c r="CO13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0.96153846153846156</v>
      </c>
      <c r="CP13" s="67" t="e">
        <f ca="1">IF(LEN(TBL_CALC[[#This Row],[?]])=0, "", SUM(TBL_CALC[[#This Row],[W/C]:[Travel Reimb.
]]))</f>
        <v>#NAME?</v>
      </c>
      <c r="CQ13" s="67">
        <f>IF(LEN(TBL_CALC[[#This Row],[?]])=0,"",IFERROR(_xlfn.XLOOKUP(TBL_CALC[[#This Row],[MSP]],TBL_MSP[MSP],TBL_MSP[FEE]),0.06)*TBL_CALC[[#This Row],[True Bill Rate]])</f>
        <v>3.3</v>
      </c>
      <c r="CR13" s="67" t="e">
        <f ca="1">IF(LEN(TBL_CALC[[#This Row],[?]])=0, "", $CR$3*TBL_CALC[[#This Row],[Assign Taxable Rate]])</f>
        <v>#NAME?</v>
      </c>
      <c r="CS13" s="67">
        <f>IF(LEN(TBL_CALC[[#This Row],[?]])=0, "", $CS$3/TBL_CALC[[#This Row],[TH]])</f>
        <v>1.9230769230769231</v>
      </c>
      <c r="CT13" s="67" cm="1">
        <f t="array" ref="CT13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0.84615384615384615</v>
      </c>
      <c r="CU13" s="67" t="e">
        <f ca="1">IF(LEN(TBL_CALC[[#This Row],[?]])=0,"", SUM(TBL_CALC[[#This Row],[MSP2]:[OC]]))</f>
        <v>#NAME?</v>
      </c>
      <c r="CV13" s="1"/>
      <c r="CW13" s="1"/>
      <c r="CX13" s="1"/>
      <c r="CY13" s="1"/>
      <c r="CZ13" s="1"/>
      <c r="DB13" s="1"/>
      <c r="DC13" s="1"/>
      <c r="DG13" s="1"/>
      <c r="DH13" s="1"/>
      <c r="DJ13" s="1"/>
      <c r="DK13" s="1"/>
      <c r="DL13" s="1"/>
      <c r="DM13" s="1"/>
      <c r="DN13" s="1"/>
      <c r="DO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</row>
    <row r="14" spans="1:144" ht="12.75" x14ac:dyDescent="0.2">
      <c r="A14" s="115" t="s">
        <v>350</v>
      </c>
      <c r="B14" s="115" t="s">
        <v>395</v>
      </c>
      <c r="C14" s="115" t="s">
        <v>702</v>
      </c>
      <c r="D14" s="87" t="s">
        <v>305</v>
      </c>
      <c r="E14" s="88">
        <v>45292</v>
      </c>
      <c r="F14" s="89">
        <v>13</v>
      </c>
      <c r="G14" s="89">
        <v>5</v>
      </c>
      <c r="H14" s="90">
        <v>8</v>
      </c>
      <c r="I14" s="87">
        <v>55</v>
      </c>
      <c r="J14" s="1" t="s">
        <v>218</v>
      </c>
      <c r="K14" s="47"/>
      <c r="L14" s="49"/>
      <c r="M14" s="90"/>
      <c r="N14" s="48"/>
      <c r="O14" s="49"/>
      <c r="P14" s="50"/>
      <c r="Q14" s="50"/>
      <c r="R14" s="76" t="e">
        <f ca="1"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>#NAME?</v>
      </c>
      <c r="S14" s="68">
        <f>IF(LEN(TBL_CALC[[#This Row],[?]])=0, "", IF(LEN(TBL_CALC[[#This Row],[Blended]])&gt;0, TBL_CALC[[#This Row],[Blended]], ROUNDUP(TBL_CALC[[#This Row],[True Bill Rate]]*TBL_CALC[[#This Row],[Factor]],1)))</f>
        <v>37.4</v>
      </c>
      <c r="T14" s="83">
        <f>IF(LEN(TBL_CALC[[#This Row],[?]])=0, "", (TBL_CALC[[#This Row],[True Bill Rate]] - TBL_CALC[[#This Row],[TBR]])/TBL_CALC[[#This Row],[True Bill Rate]])</f>
        <v>0.32</v>
      </c>
      <c r="U14" s="91" t="e">
        <f ca="1">IF(LEN(TBL_CALC[[#This Row],[?]])=0, "",(TBL_CALC[[#This Row],[True Bill Rate]]-TBL_CALC[[#This Row],[TC]])/TBL_CALC[[#This Row],[True Bill Rate]])</f>
        <v>#NAME?</v>
      </c>
      <c r="V14" s="85" t="e">
        <f ca="1">IF(LEN(TBL_CALC[[#This Row],[?]])=0, "",TBL_CALC[[#This Row],[TB]]-TBL_CALC[[#This Row],[TE]])</f>
        <v>#NAME?</v>
      </c>
      <c r="W14" s="84" t="e">
        <f ca="1">IF(LEN(TBL_CALC[[#This Row],[?]])=0, "", TBL_CALC[[#This Row],[TBR]]+TBL_CALC[[#This Row],[SC]]+TBL_CALC[[#This Row],[NSC]])</f>
        <v>#NAME?</v>
      </c>
      <c r="X14" s="68">
        <f>IF(LEN(TBL_CALC[[#This Row],[?]])=0, "", TBL_CALC[[#This Row],[TBR]]*TBL_CALC[[#This Row],[HPW]])</f>
        <v>1496</v>
      </c>
      <c r="Y14" s="68" t="e">
        <f ca="1">IF(LEN(TBL_CALC[[#This Row],[?]])=0, "",TBL_CALC[[#This Row],[Assign Taxable Rate]]*TBL_CALC[[#This Row],[HPW]])</f>
        <v>#NAME?</v>
      </c>
      <c r="Z14" s="68" t="e">
        <f ca="1">IF(LEN(TBL_CALC[[#This Row],[?]])=0, "",TBL_CALC[[#This Row],[Stipend]]*TBL_CALC[[#This Row],[HPW]])</f>
        <v>#NAME?</v>
      </c>
      <c r="AA14" s="67" t="e">
        <f ca="1">IF(LEN(TBL_CALC[[#This Row],[?]])=0,"", TBL_CALC[[#This Row],[SC]]+TBL_CALC[[#This Row],[NSC]]+TBL_CALC[[#This Row],[OT]])</f>
        <v>#NAME?</v>
      </c>
      <c r="AB14" s="75" t="e">
        <f ca="1">IF(LEN(TBL_CALC[[#This Row],[?]])=0,"", TBL_CALC[[#This Row],[BC]]/TBL_CALC[[#This Row],[TBR]])</f>
        <v>#NAME?</v>
      </c>
      <c r="AC14" s="84" t="e">
        <f ca="1">IF(LEN(TBL_CALC[[#This Row],[?]])=0, "", TBL_CALC[[#This Row],[TBR]]+TBL_CALC[[#This Row],[BC]])</f>
        <v>#NAME?</v>
      </c>
      <c r="AD14" s="74">
        <f>IF(LEN(TBL_CALC[[#This Row],[?]])=0, "", TBL_CALC[[#This Row],[TBR]]*TBL_CALC[[#This Row],[TH]])</f>
        <v>19448</v>
      </c>
      <c r="AE14" s="85" t="e">
        <f ca="1">IF(LEN(TBL_CALC[[#This Row],[?]])=0, "", (TBL_CALC[[#This Row],[Assign Taxable Rate]]*TBL_CALC[[#This Row],[TH]]))</f>
        <v>#NAME?</v>
      </c>
      <c r="AF14" s="85">
        <f>IF(LEN(TBL_CALC[[#This Row],[?]])=0, "",TBL_CALC[[#This Row],[TH]]*TBL_CALC[[#This Row],[True Bill Rate]])</f>
        <v>28600</v>
      </c>
      <c r="AG14" s="74" t="e">
        <f ca="1">IF(LEN(TBL_CALC[[#This Row],[?]])=0, "", TBL_CALC[[#This Row],[TH]]*TBL_CALC[[#This Row],[TC]])</f>
        <v>#NAME?</v>
      </c>
      <c r="AH14" s="85" t="e">
        <f ca="1">IF(LEN(TBL_CALC[[#This Row],[?]])=0, "", (TBL_CALC[[#This Row],[Stipend]]*TBL_CALC[[#This Row],[TH]]))</f>
        <v>#NAME?</v>
      </c>
      <c r="AI14" s="86" t="e">
        <f ca="1">IF(LEN(TBL_CALC[[#This Row],[?]])=0,"",TBL_CALC[[#This Row],[NP]]/ TBL_CALC[[#This Row],[TBP]])</f>
        <v>#NAME?</v>
      </c>
      <c r="AJ14" s="92">
        <f>IF(LEN(TBL_CALC[[#This Row],[?]])=0,"",(TBL_CALC[[#This Row],[Bill
(Travel)]]-TBL_CALC[[#This Row],[TBR]])*0.04*(9/5-((1/150)*TBL_CALC[[#This Row],[Bill
(Travel)]]))*144)</f>
        <v>145.30560000000003</v>
      </c>
      <c r="AK14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12</v>
      </c>
      <c r="AL14" s="81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21</v>
      </c>
      <c r="AM14" s="106" t="str">
        <f t="shared" ref="AM14" si="1">IF(AND(COUNTA(A14:J14)&gt;0,COUNTA(A14:J14)&lt;&gt;10),"Y", "")</f>
        <v/>
      </c>
      <c r="AN14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14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14" s="106" t="str">
        <f>IF(AND(LEN(TBL_CALC[[#This Row],[OTF]])&gt;0, OR(TBL_CALC[[#This Row],[OTF]]&lt;1, TBL_CALC[[#This Row],[OTF]]&gt;1.5)), "Y", "")</f>
        <v/>
      </c>
      <c r="AQ14" s="106" t="str">
        <f>""</f>
        <v/>
      </c>
      <c r="AR14" s="106" t="str">
        <f>IF(AND(LEN(TBL_CALC[[#This Row],[Taxable]]),LEN(TBL_CALC[[#This Row],[State Min Wage]]), TBL_CALC[[#This Row],[Taxable]]&lt;TBL_CALC[[#This Row],[State Min Wage]]), "Y","")</f>
        <v/>
      </c>
      <c r="AS14" s="77" t="str">
        <f>IF(AND(COUNTA(TBL_CALC[[#This Row],[Prof]:[MSP]])&gt;0, COUNTIF(TBL_CALC[[#This Row],[Err/RP]:[Err/TR]],"Y")=0), "Y","")</f>
        <v>Y</v>
      </c>
      <c r="AT14" s="77" t="e">
        <f ca="1">IF(LEN(TBL_CALC[[#This Row],[?]])=0, "", IF(TBL_CALC[[#This Row],[Assign Taxable Rate]]&gt;TBL_CALC[[#This Row],[TBR]], "Y", ""))</f>
        <v>#NAME?</v>
      </c>
      <c r="AU14" s="78">
        <f>IF(LEN(TBL_CALC[[#This Row],[?]])=0, "", TBL_CALC[[#This Row],[Start  Date]]+(TBL_CALC[[#This Row],[Wks]]*7))</f>
        <v>45383</v>
      </c>
      <c r="AV14" s="79">
        <f>IF(LEN(TBL_CALC[[#This Row],[?]])=0, "", IF(LEN(TBL_CALC[[#This Row],[OTF]])=0, 1.1*TBL_CALC[[#This Row],[Bill
(Travel)]], TBL_CALC[[#This Row],[OTF]]*TBL_CALC[[#This Row],[Bill
(Travel)]]))</f>
        <v>60.500000000000007</v>
      </c>
      <c r="AW14" s="79">
        <f>IF(LEN(TBL_CALC[[#This Row],[?]])=0, "", IF(LEN(TBL_CALC[[#This Row],[Bill
(Local)]])&gt;0, TBL_CALC[[#This Row],[Bill
(Local)]],TBL_CALC[[#This Row],[Bill
(Travel)]]))</f>
        <v>55</v>
      </c>
      <c r="AX14" s="79">
        <f>IF(LEN(TBL_CALC[[#This Row],[?]])=0, "", IF(LEN(TBL_CALC[[#This Row],[Is 
Local]])&gt;0, TBL_CALC[[#This Row],[True Local Bill Rate]],TBL_CALC[[#This Row],[Bill
(Travel)]]))</f>
        <v>55</v>
      </c>
      <c r="AY14" s="79">
        <f>IF(LEN(TBL_CALC[[#This Row],[?]])=0, "", IF(LEN(TBL_CALC[[#This Row],[OTF]])=0, 1.1*TBL_CALC[[#This Row],[True Local Bill Rate]], TBL_CALC[[#This Row],[OTF]]*TBL_CALC[[#This Row],[True Local Bill Rate]]))</f>
        <v>60.500000000000007</v>
      </c>
      <c r="AZ14" s="80">
        <f>IF(LEN(TBL_CALC[[#This Row],[?]])=0, "", TBL_CALC[[#This Row],[Days]]*TBL_CALC[[#This Row],[Hrs]])</f>
        <v>40</v>
      </c>
      <c r="BA14" s="80">
        <f>IF(LEN(TBL_CALC[[#This Row],[?]])=0, "", TBL_CALC[[#This Row],[Wks]]*TBL_CALC[[#This Row],[HPW]])</f>
        <v>520</v>
      </c>
      <c r="BB14" s="80">
        <f>IF(LEN(TBL_CALC[[#This Row],[?]])=0, "", (DATEDIF(TBL_CALC[[#This Row],[Start  Date]], DATE(YEAR(TBL_CALC[[#This Row],[Start  Date]]), 12, 31), "D") / 7)*TBL_CALC[[#This Row],[HPW]])</f>
        <v>2085.7142857142858</v>
      </c>
      <c r="BC14" s="80">
        <f>IF(LEN(TBL_CALC[[#This Row],[?]])=0, "",  INDEX(TBL_MinWage[],MATCH(TBL_CALC[[#This Row],[State]],TBL_MinWage[Abbr],0),3))</f>
        <v>0</v>
      </c>
      <c r="BD14" s="80">
        <f>IF(LEN(TBL_CALC[[#This Row],[?]])=0, "", INDEX(TBL_MinWage[],MATCH(TBL_CALC[[#This Row],[State]],TBL_MinWage[Abbr],0),5))</f>
        <v>40</v>
      </c>
      <c r="BE14" s="80">
        <f>IF(LEN(TBL_CALC[[#This Row],[?]])=0, "", MIN(TBL_CALC[[#This Row],[WK OT AT]], TBL_CALC[[#This Row],[Days]]*IF(TBL_CALC[[#This Row],[DAY OT AT]]=0, TBL_CALC[[#This Row],[Hrs]], TBL_CALC[[#This Row],[DAY OT AT]])))</f>
        <v>40</v>
      </c>
      <c r="BF14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0</v>
      </c>
      <c r="BG14" s="80">
        <f>IF(LEN(TBL_CALC[[#This Row],[?]])=0, "", TBL_CALC[[#This Row],[HPW]]-TBL_CALC[[#This Row],[Reg Hours]]-TBL_CALC[[#This Row],[OT Hours (Day)]])</f>
        <v>0</v>
      </c>
      <c r="BH14" s="80">
        <f>IF(LEN(TBL_CALC[[#This Row],[?]])=0, "", TBL_CALC[[#This Row],[Reg Hours]] + (1.5 * (TBL_CALC[[#This Row],[OT Hours (Day)]]+TBL_CALC[[#This Row],[OT Hours (Week)]])))</f>
        <v>40</v>
      </c>
      <c r="BI14" s="82" t="e">
        <f ca="1">IF(LEN(TBL_CALC[[#This Row],[?]])=0, "", IF(TBL_CALC[[#This Row],[Is 
Local]]="Y", 0, [1]!PerDiem(1,0,$E14,$AU14,$D14&amp;","&amp;$C14)))</f>
        <v>#NAME?</v>
      </c>
      <c r="BJ14" s="82" t="e">
        <f ca="1">IF(LEN(TBL_CALC[[#This Row],[?]])=0, "", IF(TBL_CALC[[#This Row],[Is 
Local]]="Y", 0,[1]!PerDiem(3,0,$E14,$AU14,$D14&amp;","&amp;$C14)))</f>
        <v>#NAME?</v>
      </c>
      <c r="BK14" s="82" t="e">
        <f ca="1">IF(LEN(TBL_CALC[[#This Row],[?]])=0, "", IF(TBL_CALC[[#This Row],[Is 
Local]]="Y", 0,[1]!PerDiem(4,0,$E14,$AU14,$D14&amp;","&amp;$C14)))</f>
        <v>#NAME?</v>
      </c>
      <c r="BL14" s="82" t="e">
        <f ca="1">IF(LEN(TBL_CALC[[#This Row],[?]])=0, "",  SUM(TBL_CALC[[#This Row],[Max Lodging]:[Max Incidental]]))</f>
        <v>#NAME?</v>
      </c>
      <c r="BM14" s="81" t="e">
        <f ca="1">IF(LEN(TBL_CALC[[#This Row],[?]])=0, "", SUM(BI14:BK14)/TBL_CALC[[#This Row],[Wks]])</f>
        <v>#NAME?</v>
      </c>
      <c r="BN14" s="81" t="e">
        <f ca="1">IF(LEN(TBL_CALC[[#This Row],[?]])=0, "", TBL_CALC[[#This Row],[Max Stipend Per Week]]/TBL_CALC[[#This Row],[HPW]])</f>
        <v>#NAME?</v>
      </c>
      <c r="BO14" s="151">
        <f>IF(LEN(TBL_CALC[[#This Row],[?]])=0, "", _xlfn.XLOOKUP(TBL_CALC[[#This Row],[MSP]],TBL_MSP[MSP],TBL_MSP[By/Local]))</f>
        <v>1.4999999999999999E-2</v>
      </c>
      <c r="BP14" s="83">
        <f>IF(LEN(TBL_CALC[[#This Row],[?]])=0, "", _xlfn.XLOOKUP(TBL_CALC[[#This Row],[MSP]],TBL_MSP[MSP],TBL_MSP[By/Travel]))</f>
        <v>2.5000000000000001E-2</v>
      </c>
      <c r="BQ14" s="139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0.67846580406654344</v>
      </c>
      <c r="BR14" s="83">
        <f>IF(LEN(TBL_CALC[[#This Row],[?]])=0, "",  (TBL_CALC[[#This Row],[True Bill Rate]]/TBL_CALC[[#This Row],[TBR]])-1)</f>
        <v>0.47058823529411775</v>
      </c>
      <c r="BS14" s="69" t="e">
        <f ca="1">IF(LEN(TBL_CALC[[#This Row],[?]])=0, "",( (TBL_CALC[[#This Row],[TBR]]*TBL_CALC[[#This Row],[HPW]])-(TBL_CALC[[#This Row],[Max Stipend Per Hour]]*TBL_CALC[[#This Row],[HPW]]))/TBL_CALC[[#This Row],[Units]])</f>
        <v>#NAME?</v>
      </c>
      <c r="BT14" s="68" t="e">
        <f ca="1">IF(LEN(TBL_CALC[[#This Row],[?]])=0, "", ROUNDUP(IF(TBL_CALC[[#This Row],[Ideal Taxable Rate]]&lt;TBL_CALC[[#This Row],[Min Taxable Pay]],TBL_CALC[[#This Row],[Min Taxable Pay]], TBL_CALC[[#This Row],[Ideal Taxable Rate]]),1))</f>
        <v>#NAME?</v>
      </c>
      <c r="BU14" s="68" t="e">
        <f ca="1">IF(LEN(TBL_CALC[[#This Row],[?]])=0, "", IF(TBL_CALC[[#This Row],[Is 
Local]]="Y", TBL_CALC[[#This Row],[TBR]], ROUNDUP((TBL_CALC[[#This Row],[True Taxable Rate]]*TBL_CALC[[#This Row],[Units]])/TBL_CALC[[#This Row],[HPW]],1)))</f>
        <v>#NAME?</v>
      </c>
      <c r="BV14" s="68" t="e">
        <f ca="1">IF(LEN(TBL_CALC[[#This Row],[?]])=0, "", 1.5*TBL_CALC[[#This Row],[True Taxable Rate]])</f>
        <v>#NAME?</v>
      </c>
      <c r="BW14" s="68" t="e">
        <f ca="1">IF(LEN(TBL_CALC[[#This Row],[?]])=0, "",  ROUNDUP(MAX( TBL_CALC[[#This Row],[True Taxable Rate]]*1.5, TBL_CALC[[#This Row],[TBR]],TBL_CALC[[#This Row],[Travel OT Bill Rate]]*0.55),0))</f>
        <v>#NAME?</v>
      </c>
      <c r="BX14" s="68" t="e">
        <f ca="1">IF(LEN(TBL_CALC[[#This Row],[?]])=0, "", MIN(TBL_CALC[[#This Row],[TBR]]-TBL_CALC[[#This Row],[Assign Taxable Rate]], TBL_CALC[[#This Row],[Max Stipend Per Hour]]))</f>
        <v>#NAME?</v>
      </c>
      <c r="BY14" s="68" t="e">
        <f ca="1">IF(LEN(TBL_CALC[[#This Row],[?]])=0, "", IF(TBL_CALC[[#This Row],[Is 
Local]]="Y", 0, (TBL_CALC[[#This Row],[Max Lodging]]/TBL_CALC[[#This Row],[Max Stipend]])*TBL_CALC[[#This Row],[Stipend]]))</f>
        <v>#NAME?</v>
      </c>
      <c r="BZ14" s="68" t="e">
        <f ca="1">IF(LEN(TBL_CALC[[#This Row],[?]])=0, "", IF(TBL_CALC[[#This Row],[Is 
Local]]="Y", 0, TBL_CALC[[#This Row],[Stipend]]-TBL_CALC[[#This Row],[S/Lodging]]))</f>
        <v>#NAME?</v>
      </c>
      <c r="CA14" s="68" t="e">
        <f ca="1">IF(LEN(TBL_CALC[[#This Row],[?]])=0, "",TBL_CALC[[#This Row],[S/Lodging]]*TBL_CALC[[#This Row],[HPW]])</f>
        <v>#NAME?</v>
      </c>
      <c r="CB14" s="68" t="e">
        <f ca="1">IF(LEN(TBL_CALC[[#This Row],[?]])=0, "",TBL_CALC[[#This Row],[S/M&amp;I]]*TBL_CALC[[#This Row],[HPW]])</f>
        <v>#NAME?</v>
      </c>
      <c r="CC14" s="145">
        <f>IF(LEN(TBL_CALC[[#This Row],[?]])=0, "",_xlfn.XLOOKUP(TBL_CALC[[#This Row],[State]],TBL_SUTA[ABBR],TBL_SUTA[Wage Base]))</f>
        <v>10500</v>
      </c>
      <c r="CD14" s="145">
        <f>IF(LEN(TBL_CALC[[#This Row],[?]])=0, "",_xlfn.XLOOKUP(TBL_CALC[[#This Row],[State]],TBL_SUTA[ABBR],TBL_SUTA[AMS (%)]))</f>
        <v>4.2000000000000003E-2</v>
      </c>
      <c r="CE14" s="67" t="e">
        <f ca="1">IF(LEN(TBL_CALC[[#This Row],[?]])=0, "", IF(TBL_CALC[[#This Row],[Assign Taxable Rate]]*TBL_CALC[[#This Row],[TH]]&gt;$CE$2, $CE$2*$CE$3/TBL_CALC[[#This Row],[TH]], TBL_CALC[[#This Row],[Assign Taxable Rate]]*$CE$3))</f>
        <v>#NAME?</v>
      </c>
      <c r="CF14" s="67" t="e">
        <f ca="1">IF(LEN(TBL_CALC[[#This Row],[?]])=0, "", $CF$3*TBL_CALC[[#This Row],[Assign Taxable Rate]])</f>
        <v>#NAME?</v>
      </c>
      <c r="CG14" s="67" t="e">
        <f ca="1">IF(LEN(TBL_CALC[[#This Row],[?]])=0, "", IF(TBL_CALC[[#This Row],[Assign Taxable Rate]]*TBL_CALC[[#This Row],[TH]]&gt;$CG$2, $CG$2*$CG$3/TBL_CALC[[#This Row],[TH]],TBL_CALC[[#This Row],[Assign Taxable Rate]]*$CG$3))</f>
        <v>#NAME?</v>
      </c>
      <c r="CH14" s="67" t="e">
        <f ca="1"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#NAME?</v>
      </c>
      <c r="CI14" s="67" t="e">
        <f ca="1">IF(LEN(TBL_CALC[[#This Row],[?]])=0, "", SUM(TBL_CALC[[#This Row],[FICA/SS]:[SUTA]]))</f>
        <v>#NAME?</v>
      </c>
      <c r="CJ14" s="148" t="e">
        <f ca="1">IF(LEN(TBL_CALC[[#This Row],[?]])=0, "", TBL_CALC[[#This Row],[SC]]/TBL_CALC[[#This Row],[TBR]])</f>
        <v>#NAME?</v>
      </c>
      <c r="CK14" s="67" t="e">
        <f ca="1">IF(LEN(TBL_CALC[[#This Row],[?]])=0, "", $CK$3*TBL_CALC[[#This Row],[Assign Taxable Rate]])</f>
        <v>#NAME?</v>
      </c>
      <c r="CL14" s="67">
        <f>IF(LEN(TBL_CALC[[#This Row],[?]])=0,"",$CL$3/8)</f>
        <v>0.25</v>
      </c>
      <c r="CM14" s="67">
        <f>IF(LEN(TBL_CALC[[#This Row],[?]])=0, "", $CM$3/(2080))</f>
        <v>0</v>
      </c>
      <c r="CN14" s="67" t="e">
        <f ca="1">IF(LEN(TBL_CALC[[#This Row],[?]])=0,"", ($CN$3*8*TBL_CALC[[#This Row],[True Taxable Rate]])/2080)</f>
        <v>#NAME?</v>
      </c>
      <c r="CO14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0.96153846153846156</v>
      </c>
      <c r="CP14" s="67" t="e">
        <f ca="1">IF(LEN(TBL_CALC[[#This Row],[?]])=0, "", SUM(TBL_CALC[[#This Row],[W/C]:[Travel Reimb.
]]))</f>
        <v>#NAME?</v>
      </c>
      <c r="CQ14" s="67">
        <f>IF(LEN(TBL_CALC[[#This Row],[?]])=0,"",IFERROR(_xlfn.XLOOKUP(TBL_CALC[[#This Row],[MSP]],TBL_MSP[MSP],TBL_MSP[FEE]),0.06)*TBL_CALC[[#This Row],[True Bill Rate]])</f>
        <v>3.3</v>
      </c>
      <c r="CR14" s="67" t="e">
        <f ca="1">IF(LEN(TBL_CALC[[#This Row],[?]])=0, "", $CR$3*TBL_CALC[[#This Row],[Assign Taxable Rate]])</f>
        <v>#NAME?</v>
      </c>
      <c r="CS14" s="67">
        <f>IF(LEN(TBL_CALC[[#This Row],[?]])=0, "", $CS$3/TBL_CALC[[#This Row],[TH]])</f>
        <v>1.9230769230769231</v>
      </c>
      <c r="CT14" s="67" cm="1">
        <f t="array" ref="CT14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0.84615384615384615</v>
      </c>
      <c r="CU14" s="67" t="e">
        <f ca="1">IF(LEN(TBL_CALC[[#This Row],[?]])=0,"", SUM(TBL_CALC[[#This Row],[MSP2]:[OC]]))</f>
        <v>#NAME?</v>
      </c>
      <c r="CV14" s="1"/>
      <c r="CW14" s="1"/>
      <c r="CX14" s="1"/>
      <c r="CY14" s="1"/>
      <c r="CZ14" s="1"/>
      <c r="DB14" s="1"/>
      <c r="DC14" s="1"/>
      <c r="DG14" s="1"/>
      <c r="DH14" s="1"/>
      <c r="DJ14" s="1"/>
      <c r="DK14" s="1"/>
      <c r="DL14" s="1"/>
      <c r="DM14" s="1"/>
      <c r="DN14" s="1"/>
      <c r="DO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</row>
    <row r="15" spans="1:144" ht="12.75" x14ac:dyDescent="0.2">
      <c r="A15" s="115" t="s">
        <v>350</v>
      </c>
      <c r="B15" s="115" t="s">
        <v>406</v>
      </c>
      <c r="C15" s="115" t="s">
        <v>703</v>
      </c>
      <c r="D15" s="87" t="s">
        <v>316</v>
      </c>
      <c r="E15" s="88">
        <v>45293</v>
      </c>
      <c r="F15" s="89">
        <v>13</v>
      </c>
      <c r="G15" s="89">
        <v>5</v>
      </c>
      <c r="H15" s="90">
        <v>8</v>
      </c>
      <c r="I15" s="87">
        <v>51</v>
      </c>
      <c r="J15" s="1" t="s">
        <v>218</v>
      </c>
      <c r="K15" s="47"/>
      <c r="L15" s="49"/>
      <c r="M15" s="90"/>
      <c r="N15" s="48"/>
      <c r="O15" s="49"/>
      <c r="P15" s="50"/>
      <c r="Q15" s="50"/>
      <c r="R15" s="76" t="e">
        <f ca="1"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>#NAME?</v>
      </c>
      <c r="S15" s="68">
        <f>IF(LEN(TBL_CALC[[#This Row],[?]])=0, "", IF(LEN(TBL_CALC[[#This Row],[Blended]])&gt;0, TBL_CALC[[#This Row],[Blended]], ROUNDUP(TBL_CALC[[#This Row],[True Bill Rate]]*TBL_CALC[[#This Row],[Factor]],1)))</f>
        <v>34.4</v>
      </c>
      <c r="T15" s="83">
        <f>IF(LEN(TBL_CALC[[#This Row],[?]])=0, "", (TBL_CALC[[#This Row],[True Bill Rate]] - TBL_CALC[[#This Row],[TBR]])/TBL_CALC[[#This Row],[True Bill Rate]])</f>
        <v>0.32549019607843138</v>
      </c>
      <c r="U15" s="91" t="e">
        <f ca="1">IF(LEN(TBL_CALC[[#This Row],[?]])=0, "",(TBL_CALC[[#This Row],[True Bill Rate]]-TBL_CALC[[#This Row],[TC]])/TBL_CALC[[#This Row],[True Bill Rate]])</f>
        <v>#NAME?</v>
      </c>
      <c r="V15" s="85" t="e">
        <f ca="1">IF(LEN(TBL_CALC[[#This Row],[?]])=0, "",TBL_CALC[[#This Row],[TB]]-TBL_CALC[[#This Row],[TE]])</f>
        <v>#NAME?</v>
      </c>
      <c r="W15" s="84" t="e">
        <f ca="1">IF(LEN(TBL_CALC[[#This Row],[?]])=0, "", TBL_CALC[[#This Row],[TBR]]+TBL_CALC[[#This Row],[SC]]+TBL_CALC[[#This Row],[NSC]])</f>
        <v>#NAME?</v>
      </c>
      <c r="X15" s="68">
        <f>IF(LEN(TBL_CALC[[#This Row],[?]])=0, "", TBL_CALC[[#This Row],[TBR]]*TBL_CALC[[#This Row],[HPW]])</f>
        <v>1376</v>
      </c>
      <c r="Y15" s="68" t="e">
        <f ca="1">IF(LEN(TBL_CALC[[#This Row],[?]])=0, "",TBL_CALC[[#This Row],[Assign Taxable Rate]]*TBL_CALC[[#This Row],[HPW]])</f>
        <v>#NAME?</v>
      </c>
      <c r="Z15" s="68" t="e">
        <f ca="1">IF(LEN(TBL_CALC[[#This Row],[?]])=0, "",TBL_CALC[[#This Row],[Stipend]]*TBL_CALC[[#This Row],[HPW]])</f>
        <v>#NAME?</v>
      </c>
      <c r="AA15" s="67" t="e">
        <f ca="1">IF(LEN(TBL_CALC[[#This Row],[?]])=0,"", TBL_CALC[[#This Row],[SC]]+TBL_CALC[[#This Row],[NSC]]+TBL_CALC[[#This Row],[OT]])</f>
        <v>#NAME?</v>
      </c>
      <c r="AB15" s="75" t="e">
        <f ca="1">IF(LEN(TBL_CALC[[#This Row],[?]])=0,"", TBL_CALC[[#This Row],[BC]]/TBL_CALC[[#This Row],[TBR]])</f>
        <v>#NAME?</v>
      </c>
      <c r="AC15" s="84" t="e">
        <f ca="1">IF(LEN(TBL_CALC[[#This Row],[?]])=0, "", TBL_CALC[[#This Row],[TBR]]+TBL_CALC[[#This Row],[BC]])</f>
        <v>#NAME?</v>
      </c>
      <c r="AD15" s="74">
        <f>IF(LEN(TBL_CALC[[#This Row],[?]])=0, "", TBL_CALC[[#This Row],[TBR]]*TBL_CALC[[#This Row],[TH]])</f>
        <v>17888</v>
      </c>
      <c r="AE15" s="85" t="e">
        <f ca="1">IF(LEN(TBL_CALC[[#This Row],[?]])=0, "", (TBL_CALC[[#This Row],[Assign Taxable Rate]]*TBL_CALC[[#This Row],[TH]]))</f>
        <v>#NAME?</v>
      </c>
      <c r="AF15" s="85">
        <f>IF(LEN(TBL_CALC[[#This Row],[?]])=0, "",TBL_CALC[[#This Row],[TH]]*TBL_CALC[[#This Row],[True Bill Rate]])</f>
        <v>26520</v>
      </c>
      <c r="AG15" s="74" t="e">
        <f ca="1">IF(LEN(TBL_CALC[[#This Row],[?]])=0, "", TBL_CALC[[#This Row],[TH]]*TBL_CALC[[#This Row],[TC]])</f>
        <v>#NAME?</v>
      </c>
      <c r="AH15" s="85" t="e">
        <f ca="1">IF(LEN(TBL_CALC[[#This Row],[?]])=0, "", (TBL_CALC[[#This Row],[Stipend]]*TBL_CALC[[#This Row],[TH]]))</f>
        <v>#NAME?</v>
      </c>
      <c r="AI15" s="86" t="e">
        <f ca="1">IF(LEN(TBL_CALC[[#This Row],[?]])=0,"",TBL_CALC[[#This Row],[NP]]/ TBL_CALC[[#This Row],[TBP]])</f>
        <v>#NAME?</v>
      </c>
      <c r="AJ15" s="92">
        <f>IF(LEN(TBL_CALC[[#This Row],[?]])=0,"",(TBL_CALC[[#This Row],[Bill
(Travel)]]-TBL_CALC[[#This Row],[TBR]])*0.04*(9/5-((1/150)*TBL_CALC[[#This Row],[Bill
(Travel)]]))*144)</f>
        <v>139.59936000000002</v>
      </c>
      <c r="AK15" s="76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>13.5</v>
      </c>
      <c r="AL15" s="81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>14</v>
      </c>
      <c r="AM15" s="106" t="str">
        <f t="shared" si="0"/>
        <v/>
      </c>
      <c r="AN15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15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15" s="106" t="str">
        <f>IF(AND(LEN(TBL_CALC[[#This Row],[OTF]])&gt;0, OR(TBL_CALC[[#This Row],[OTF]]&lt;1, TBL_CALC[[#This Row],[OTF]]&gt;1.5)), "Y", "")</f>
        <v/>
      </c>
      <c r="AQ15" s="106" t="str">
        <f>""</f>
        <v/>
      </c>
      <c r="AR15" s="106" t="str">
        <f>IF(AND(LEN(TBL_CALC[[#This Row],[Taxable]]),LEN(TBL_CALC[[#This Row],[State Min Wage]]), TBL_CALC[[#This Row],[Taxable]]&lt;TBL_CALC[[#This Row],[State Min Wage]]), "Y","")</f>
        <v/>
      </c>
      <c r="AS15" s="77" t="str">
        <f>IF(AND(COUNTA(TBL_CALC[[#This Row],[Prof]:[MSP]])&gt;0, COUNTIF(TBL_CALC[[#This Row],[Err/RP]:[Err/TR]],"Y")=0), "Y","")</f>
        <v>Y</v>
      </c>
      <c r="AT15" s="77" t="e">
        <f ca="1">IF(LEN(TBL_CALC[[#This Row],[?]])=0, "", IF(TBL_CALC[[#This Row],[Assign Taxable Rate]]&gt;TBL_CALC[[#This Row],[TBR]], "Y", ""))</f>
        <v>#NAME?</v>
      </c>
      <c r="AU15" s="78">
        <f>IF(LEN(TBL_CALC[[#This Row],[?]])=0, "", TBL_CALC[[#This Row],[Start  Date]]+(TBL_CALC[[#This Row],[Wks]]*7))</f>
        <v>45384</v>
      </c>
      <c r="AV15" s="79">
        <f>IF(LEN(TBL_CALC[[#This Row],[?]])=0, "", IF(LEN(TBL_CALC[[#This Row],[OTF]])=0, 1.1*TBL_CALC[[#This Row],[Bill
(Travel)]], TBL_CALC[[#This Row],[OTF]]*TBL_CALC[[#This Row],[Bill
(Travel)]]))</f>
        <v>56.1</v>
      </c>
      <c r="AW15" s="79">
        <f>IF(LEN(TBL_CALC[[#This Row],[?]])=0, "", IF(LEN(TBL_CALC[[#This Row],[Bill
(Local)]])&gt;0, TBL_CALC[[#This Row],[Bill
(Local)]],TBL_CALC[[#This Row],[Bill
(Travel)]]))</f>
        <v>51</v>
      </c>
      <c r="AX15" s="79">
        <f>IF(LEN(TBL_CALC[[#This Row],[?]])=0, "", IF(LEN(TBL_CALC[[#This Row],[Is 
Local]])&gt;0, TBL_CALC[[#This Row],[True Local Bill Rate]],TBL_CALC[[#This Row],[Bill
(Travel)]]))</f>
        <v>51</v>
      </c>
      <c r="AY15" s="79">
        <f>IF(LEN(TBL_CALC[[#This Row],[?]])=0, "", IF(LEN(TBL_CALC[[#This Row],[OTF]])=0, 1.1*TBL_CALC[[#This Row],[True Local Bill Rate]], TBL_CALC[[#This Row],[OTF]]*TBL_CALC[[#This Row],[True Local Bill Rate]]))</f>
        <v>56.1</v>
      </c>
      <c r="AZ15" s="80">
        <f>IF(LEN(TBL_CALC[[#This Row],[?]])=0, "", TBL_CALC[[#This Row],[Days]]*TBL_CALC[[#This Row],[Hrs]])</f>
        <v>40</v>
      </c>
      <c r="BA15" s="80">
        <f>IF(LEN(TBL_CALC[[#This Row],[?]])=0, "", TBL_CALC[[#This Row],[Wks]]*TBL_CALC[[#This Row],[HPW]])</f>
        <v>520</v>
      </c>
      <c r="BB15" s="80">
        <f>IF(LEN(TBL_CALC[[#This Row],[?]])=0, "", (DATEDIF(TBL_CALC[[#This Row],[Start  Date]], DATE(YEAR(TBL_CALC[[#This Row],[Start  Date]]), 12, 31), "D") / 7)*TBL_CALC[[#This Row],[HPW]])</f>
        <v>2080</v>
      </c>
      <c r="BC15" s="80">
        <f>IF(LEN(TBL_CALC[[#This Row],[?]])=0, "",  INDEX(TBL_MinWage[],MATCH(TBL_CALC[[#This Row],[State]],TBL_MinWage[Abbr],0),3))</f>
        <v>0</v>
      </c>
      <c r="BD15" s="80">
        <f>IF(LEN(TBL_CALC[[#This Row],[?]])=0, "", INDEX(TBL_MinWage[],MATCH(TBL_CALC[[#This Row],[State]],TBL_MinWage[Abbr],0),5))</f>
        <v>40</v>
      </c>
      <c r="BE15" s="80">
        <f>IF(LEN(TBL_CALC[[#This Row],[?]])=0, "", MIN(TBL_CALC[[#This Row],[WK OT AT]], TBL_CALC[[#This Row],[Days]]*IF(TBL_CALC[[#This Row],[DAY OT AT]]=0, TBL_CALC[[#This Row],[Hrs]], TBL_CALC[[#This Row],[DAY OT AT]])))</f>
        <v>40</v>
      </c>
      <c r="BF15" s="80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>0</v>
      </c>
      <c r="BG15" s="80">
        <f>IF(LEN(TBL_CALC[[#This Row],[?]])=0, "", TBL_CALC[[#This Row],[HPW]]-TBL_CALC[[#This Row],[Reg Hours]]-TBL_CALC[[#This Row],[OT Hours (Day)]])</f>
        <v>0</v>
      </c>
      <c r="BH15" s="80">
        <f>IF(LEN(TBL_CALC[[#This Row],[?]])=0, "", TBL_CALC[[#This Row],[Reg Hours]] + (1.5 * (TBL_CALC[[#This Row],[OT Hours (Day)]]+TBL_CALC[[#This Row],[OT Hours (Week)]])))</f>
        <v>40</v>
      </c>
      <c r="BI15" s="82" t="e">
        <f ca="1">IF(LEN(TBL_CALC[[#This Row],[?]])=0, "", IF(TBL_CALC[[#This Row],[Is 
Local]]="Y", 0, [1]!PerDiem(1,0,$E15,$AU15,$D15&amp;","&amp;$C15)))</f>
        <v>#NAME?</v>
      </c>
      <c r="BJ15" s="82" t="e">
        <f ca="1">IF(LEN(TBL_CALC[[#This Row],[?]])=0, "", IF(TBL_CALC[[#This Row],[Is 
Local]]="Y", 0,[1]!PerDiem(3,0,$E15,$AU15,$D15&amp;","&amp;$C15)))</f>
        <v>#NAME?</v>
      </c>
      <c r="BK15" s="82" t="e">
        <f ca="1">IF(LEN(TBL_CALC[[#This Row],[?]])=0, "", IF(TBL_CALC[[#This Row],[Is 
Local]]="Y", 0,[1]!PerDiem(4,0,$E15,$AU15,$D15&amp;","&amp;$C15)))</f>
        <v>#NAME?</v>
      </c>
      <c r="BL15" s="82" t="e">
        <f ca="1">IF(LEN(TBL_CALC[[#This Row],[?]])=0, "",  SUM(TBL_CALC[[#This Row],[Max Lodging]:[Max Incidental]]))</f>
        <v>#NAME?</v>
      </c>
      <c r="BM15" s="81" t="e">
        <f ca="1">IF(LEN(TBL_CALC[[#This Row],[?]])=0, "", SUM(BI15:BK15)/TBL_CALC[[#This Row],[Wks]])</f>
        <v>#NAME?</v>
      </c>
      <c r="BN15" s="81" t="e">
        <f ca="1">IF(LEN(TBL_CALC[[#This Row],[?]])=0, "", TBL_CALC[[#This Row],[Max Stipend Per Week]]/TBL_CALC[[#This Row],[HPW]])</f>
        <v>#NAME?</v>
      </c>
      <c r="BO15" s="151">
        <f>IF(LEN(TBL_CALC[[#This Row],[?]])=0, "", _xlfn.XLOOKUP(TBL_CALC[[#This Row],[MSP]],TBL_MSP[MSP],TBL_MSP[By/Local]))</f>
        <v>1.4999999999999999E-2</v>
      </c>
      <c r="BP15" s="83">
        <f>IF(LEN(TBL_CALC[[#This Row],[?]])=0, "", _xlfn.XLOOKUP(TBL_CALC[[#This Row],[MSP]],TBL_MSP[MSP],TBL_MSP[By/Travel]))</f>
        <v>2.5000000000000001E-2</v>
      </c>
      <c r="BQ15" s="139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>0.67374245472837024</v>
      </c>
      <c r="BR15" s="83">
        <f>IF(LEN(TBL_CALC[[#This Row],[?]])=0, "",  (TBL_CALC[[#This Row],[True Bill Rate]]/TBL_CALC[[#This Row],[TBR]])-1)</f>
        <v>0.48255813953488369</v>
      </c>
      <c r="BS15" s="69" t="e">
        <f ca="1">IF(LEN(TBL_CALC[[#This Row],[?]])=0, "",( (TBL_CALC[[#This Row],[TBR]]*TBL_CALC[[#This Row],[HPW]])-(TBL_CALC[[#This Row],[Max Stipend Per Hour]]*TBL_CALC[[#This Row],[HPW]]))/TBL_CALC[[#This Row],[Units]])</f>
        <v>#NAME?</v>
      </c>
      <c r="BT15" s="68" t="e">
        <f ca="1">IF(LEN(TBL_CALC[[#This Row],[?]])=0, "", ROUNDUP(IF(TBL_CALC[[#This Row],[Ideal Taxable Rate]]&lt;TBL_CALC[[#This Row],[Min Taxable Pay]],TBL_CALC[[#This Row],[Min Taxable Pay]], TBL_CALC[[#This Row],[Ideal Taxable Rate]]),1))</f>
        <v>#NAME?</v>
      </c>
      <c r="BU15" s="68" t="e">
        <f ca="1">IF(LEN(TBL_CALC[[#This Row],[?]])=0, "", IF(TBL_CALC[[#This Row],[Is 
Local]]="Y", TBL_CALC[[#This Row],[TBR]], ROUNDUP((TBL_CALC[[#This Row],[True Taxable Rate]]*TBL_CALC[[#This Row],[Units]])/TBL_CALC[[#This Row],[HPW]],1)))</f>
        <v>#NAME?</v>
      </c>
      <c r="BV15" s="68" t="e">
        <f ca="1">IF(LEN(TBL_CALC[[#This Row],[?]])=0, "", 1.5*TBL_CALC[[#This Row],[True Taxable Rate]])</f>
        <v>#NAME?</v>
      </c>
      <c r="BW15" s="68" t="e">
        <f ca="1">IF(LEN(TBL_CALC[[#This Row],[?]])=0, "",  ROUNDUP(MAX( TBL_CALC[[#This Row],[True Taxable Rate]]*1.5, TBL_CALC[[#This Row],[TBR]],TBL_CALC[[#This Row],[Travel OT Bill Rate]]*0.55),0))</f>
        <v>#NAME?</v>
      </c>
      <c r="BX15" s="68" t="e">
        <f ca="1">IF(LEN(TBL_CALC[[#This Row],[?]])=0, "", MIN(TBL_CALC[[#This Row],[TBR]]-TBL_CALC[[#This Row],[Assign Taxable Rate]], TBL_CALC[[#This Row],[Max Stipend Per Hour]]))</f>
        <v>#NAME?</v>
      </c>
      <c r="BY15" s="68" t="e">
        <f ca="1">IF(LEN(TBL_CALC[[#This Row],[?]])=0, "", IF(TBL_CALC[[#This Row],[Is 
Local]]="Y", 0, (TBL_CALC[[#This Row],[Max Lodging]]/TBL_CALC[[#This Row],[Max Stipend]])*TBL_CALC[[#This Row],[Stipend]]))</f>
        <v>#NAME?</v>
      </c>
      <c r="BZ15" s="68" t="e">
        <f ca="1">IF(LEN(TBL_CALC[[#This Row],[?]])=0, "", IF(TBL_CALC[[#This Row],[Is 
Local]]="Y", 0, TBL_CALC[[#This Row],[Stipend]]-TBL_CALC[[#This Row],[S/Lodging]]))</f>
        <v>#NAME?</v>
      </c>
      <c r="CA15" s="68" t="e">
        <f ca="1">IF(LEN(TBL_CALC[[#This Row],[?]])=0, "",TBL_CALC[[#This Row],[S/Lodging]]*TBL_CALC[[#This Row],[HPW]])</f>
        <v>#NAME?</v>
      </c>
      <c r="CB15" s="68" t="e">
        <f ca="1">IF(LEN(TBL_CALC[[#This Row],[?]])=0, "",TBL_CALC[[#This Row],[S/M&amp;I]]*TBL_CALC[[#This Row],[HPW]])</f>
        <v>#NAME?</v>
      </c>
      <c r="CC15" s="145">
        <f>IF(LEN(TBL_CALC[[#This Row],[?]])=0, "",_xlfn.XLOOKUP(TBL_CALC[[#This Row],[State]],TBL_SUTA[ABBR],TBL_SUTA[Wage Base]))</f>
        <v>50900</v>
      </c>
      <c r="CD15" s="145">
        <f>IF(LEN(TBL_CALC[[#This Row],[?]])=0, "",_xlfn.XLOOKUP(TBL_CALC[[#This Row],[State]],TBL_SUTA[ABBR],TBL_SUTA[AMS (%)]))</f>
        <v>5.4000000000000006E-2</v>
      </c>
      <c r="CE15" s="67" t="e">
        <f ca="1">IF(LEN(TBL_CALC[[#This Row],[?]])=0, "", IF(TBL_CALC[[#This Row],[Assign Taxable Rate]]*TBL_CALC[[#This Row],[TH]]&gt;$CE$2, $CE$2*$CE$3/TBL_CALC[[#This Row],[TH]], TBL_CALC[[#This Row],[Assign Taxable Rate]]*$CE$3))</f>
        <v>#NAME?</v>
      </c>
      <c r="CF15" s="67" t="e">
        <f ca="1">IF(LEN(TBL_CALC[[#This Row],[?]])=0, "", $CF$3*TBL_CALC[[#This Row],[Assign Taxable Rate]])</f>
        <v>#NAME?</v>
      </c>
      <c r="CG15" s="67" t="e">
        <f ca="1">IF(LEN(TBL_CALC[[#This Row],[?]])=0, "", IF(TBL_CALC[[#This Row],[Assign Taxable Rate]]*TBL_CALC[[#This Row],[TH]]&gt;$CG$2, $CG$2*$CG$3/TBL_CALC[[#This Row],[TH]],TBL_CALC[[#This Row],[Assign Taxable Rate]]*$CG$3))</f>
        <v>#NAME?</v>
      </c>
      <c r="CH15" s="67" t="e">
        <f ca="1"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>#NAME?</v>
      </c>
      <c r="CI15" s="67" t="e">
        <f ca="1">IF(LEN(TBL_CALC[[#This Row],[?]])=0, "", SUM(TBL_CALC[[#This Row],[FICA/SS]:[SUTA]]))</f>
        <v>#NAME?</v>
      </c>
      <c r="CJ15" s="148" t="e">
        <f ca="1">IF(LEN(TBL_CALC[[#This Row],[?]])=0, "", TBL_CALC[[#This Row],[SC]]/TBL_CALC[[#This Row],[TBR]])</f>
        <v>#NAME?</v>
      </c>
      <c r="CK15" s="67" t="e">
        <f ca="1">IF(LEN(TBL_CALC[[#This Row],[?]])=0, "", $CK$3*TBL_CALC[[#This Row],[Assign Taxable Rate]])</f>
        <v>#NAME?</v>
      </c>
      <c r="CL15" s="67">
        <f>IF(LEN(TBL_CALC[[#This Row],[?]])=0,"",$CL$3/8)</f>
        <v>0.25</v>
      </c>
      <c r="CM15" s="67">
        <f>IF(LEN(TBL_CALC[[#This Row],[?]])=0, "", $CM$3/(2080))</f>
        <v>0</v>
      </c>
      <c r="CN15" s="67" t="e">
        <f ca="1">IF(LEN(TBL_CALC[[#This Row],[?]])=0,"", ($CN$3*8*TBL_CALC[[#This Row],[True Taxable Rate]])/2080)</f>
        <v>#NAME?</v>
      </c>
      <c r="CO15" s="70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>0.96153846153846156</v>
      </c>
      <c r="CP15" s="67" t="e">
        <f ca="1">IF(LEN(TBL_CALC[[#This Row],[?]])=0, "", SUM(TBL_CALC[[#This Row],[W/C]:[Travel Reimb.
]]))</f>
        <v>#NAME?</v>
      </c>
      <c r="CQ15" s="67">
        <f>IF(LEN(TBL_CALC[[#This Row],[?]])=0,"",IFERROR(_xlfn.XLOOKUP(TBL_CALC[[#This Row],[MSP]],TBL_MSP[MSP],TBL_MSP[FEE]),0.06)*TBL_CALC[[#This Row],[True Bill Rate]])</f>
        <v>3.06</v>
      </c>
      <c r="CR15" s="67" t="e">
        <f ca="1">IF(LEN(TBL_CALC[[#This Row],[?]])=0, "", $CR$3*TBL_CALC[[#This Row],[Assign Taxable Rate]])</f>
        <v>#NAME?</v>
      </c>
      <c r="CS15" s="67">
        <f>IF(LEN(TBL_CALC[[#This Row],[?]])=0, "", $CS$3/TBL_CALC[[#This Row],[TH]])</f>
        <v>1.9230769230769231</v>
      </c>
      <c r="CT15" s="67" cm="1">
        <f t="array" ref="CT15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>0.7846153846153846</v>
      </c>
      <c r="CU15" s="67" t="e">
        <f ca="1">IF(LEN(TBL_CALC[[#This Row],[?]])=0,"", SUM(TBL_CALC[[#This Row],[MSP2]:[OC]]))</f>
        <v>#NAME?</v>
      </c>
      <c r="CV15" s="42"/>
      <c r="CW15" s="1"/>
      <c r="CX15" s="1"/>
      <c r="CY15" s="1"/>
      <c r="CZ15" s="1"/>
      <c r="DB15" s="1"/>
      <c r="DC15" s="1"/>
      <c r="DG15" s="1"/>
      <c r="DH15" s="1"/>
      <c r="DJ15" s="1"/>
      <c r="DK15" s="1"/>
      <c r="DL15" s="1"/>
      <c r="DM15" s="1"/>
      <c r="DN15" s="1"/>
      <c r="DO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</row>
    <row r="16" spans="1:144" ht="12.75" x14ac:dyDescent="0.2">
      <c r="A16" s="115"/>
      <c r="B16" s="115"/>
      <c r="C16" s="115"/>
      <c r="D16" s="87"/>
      <c r="E16" s="88"/>
      <c r="F16" s="89"/>
      <c r="G16" s="89"/>
      <c r="H16" s="90"/>
      <c r="I16" s="87"/>
      <c r="K16" s="47"/>
      <c r="L16" s="49"/>
      <c r="M16" s="90"/>
      <c r="N16" s="48"/>
      <c r="O16" s="49"/>
      <c r="P16" s="50"/>
      <c r="Q16" s="50"/>
      <c r="R16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16" s="68" t="str">
        <f>IF(LEN(TBL_CALC[[#This Row],[?]])=0, "", IF(LEN(TBL_CALC[[#This Row],[Blended]])&gt;0, TBL_CALC[[#This Row],[Blended]], ROUNDUP(TBL_CALC[[#This Row],[True Bill Rate]]*TBL_CALC[[#This Row],[Factor]],1)))</f>
        <v/>
      </c>
      <c r="T16" s="83" t="str">
        <f>IF(LEN(TBL_CALC[[#This Row],[?]])=0, "", (TBL_CALC[[#This Row],[True Bill Rate]] - TBL_CALC[[#This Row],[TBR]])/TBL_CALC[[#This Row],[True Bill Rate]])</f>
        <v/>
      </c>
      <c r="U16" s="91" t="str">
        <f>IF(LEN(TBL_CALC[[#This Row],[?]])=0, "",(TBL_CALC[[#This Row],[True Bill Rate]]-TBL_CALC[[#This Row],[TC]])/TBL_CALC[[#This Row],[True Bill Rate]])</f>
        <v/>
      </c>
      <c r="V16" s="85" t="str">
        <f>IF(LEN(TBL_CALC[[#This Row],[?]])=0, "",TBL_CALC[[#This Row],[TB]]-TBL_CALC[[#This Row],[TE]])</f>
        <v/>
      </c>
      <c r="W16" s="84" t="str">
        <f>IF(LEN(TBL_CALC[[#This Row],[?]])=0, "", TBL_CALC[[#This Row],[TBR]]+TBL_CALC[[#This Row],[SC]]+TBL_CALC[[#This Row],[NSC]])</f>
        <v/>
      </c>
      <c r="X16" s="68" t="str">
        <f>IF(LEN(TBL_CALC[[#This Row],[?]])=0, "", TBL_CALC[[#This Row],[TBR]]*TBL_CALC[[#This Row],[HPW]])</f>
        <v/>
      </c>
      <c r="Y16" s="68" t="str">
        <f>IF(LEN(TBL_CALC[[#This Row],[?]])=0, "",TBL_CALC[[#This Row],[Assign Taxable Rate]]*TBL_CALC[[#This Row],[HPW]])</f>
        <v/>
      </c>
      <c r="Z16" s="68" t="str">
        <f>IF(LEN(TBL_CALC[[#This Row],[?]])=0, "",TBL_CALC[[#This Row],[Stipend]]*TBL_CALC[[#This Row],[HPW]])</f>
        <v/>
      </c>
      <c r="AA16" s="67" t="str">
        <f>IF(LEN(TBL_CALC[[#This Row],[?]])=0,"", TBL_CALC[[#This Row],[SC]]+TBL_CALC[[#This Row],[NSC]]+TBL_CALC[[#This Row],[OT]])</f>
        <v/>
      </c>
      <c r="AB16" s="75" t="str">
        <f>IF(LEN(TBL_CALC[[#This Row],[?]])=0,"", TBL_CALC[[#This Row],[BC]]/TBL_CALC[[#This Row],[TBR]])</f>
        <v/>
      </c>
      <c r="AC16" s="84" t="str">
        <f>IF(LEN(TBL_CALC[[#This Row],[?]])=0, "", TBL_CALC[[#This Row],[TBR]]+TBL_CALC[[#This Row],[BC]])</f>
        <v/>
      </c>
      <c r="AD16" s="74" t="str">
        <f>IF(LEN(TBL_CALC[[#This Row],[?]])=0, "", TBL_CALC[[#This Row],[TBR]]*TBL_CALC[[#This Row],[TH]])</f>
        <v/>
      </c>
      <c r="AE16" s="85" t="str">
        <f>IF(LEN(TBL_CALC[[#This Row],[?]])=0, "", (TBL_CALC[[#This Row],[Assign Taxable Rate]]*TBL_CALC[[#This Row],[TH]]))</f>
        <v/>
      </c>
      <c r="AF16" s="85" t="str">
        <f>IF(LEN(TBL_CALC[[#This Row],[?]])=0, "",TBL_CALC[[#This Row],[TH]]*TBL_CALC[[#This Row],[True Bill Rate]])</f>
        <v/>
      </c>
      <c r="AG16" s="74" t="str">
        <f>IF(LEN(TBL_CALC[[#This Row],[?]])=0, "", TBL_CALC[[#This Row],[TH]]*TBL_CALC[[#This Row],[TC]])</f>
        <v/>
      </c>
      <c r="AH16" s="85" t="str">
        <f>IF(LEN(TBL_CALC[[#This Row],[?]])=0, "", (TBL_CALC[[#This Row],[Stipend]]*TBL_CALC[[#This Row],[TH]]))</f>
        <v/>
      </c>
      <c r="AI16" s="86" t="str">
        <f>IF(LEN(TBL_CALC[[#This Row],[?]])=0,"",TBL_CALC[[#This Row],[NP]]/ TBL_CALC[[#This Row],[TBP]])</f>
        <v/>
      </c>
      <c r="AJ16" s="92" t="str">
        <f>IF(LEN(TBL_CALC[[#This Row],[?]])=0,"",(TBL_CALC[[#This Row],[Bill
(Travel)]]-TBL_CALC[[#This Row],[TBR]])*0.04*(9/5-((1/150)*TBL_CALC[[#This Row],[Bill
(Travel)]]))*144)</f>
        <v/>
      </c>
      <c r="AK16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16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16" s="106" t="str">
        <f t="shared" si="0"/>
        <v/>
      </c>
      <c r="AN16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16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16" s="106" t="str">
        <f>IF(AND(LEN(TBL_CALC[[#This Row],[OTF]])&gt;0, OR(TBL_CALC[[#This Row],[OTF]]&lt;1, TBL_CALC[[#This Row],[OTF]]&gt;1.5)), "Y", "")</f>
        <v/>
      </c>
      <c r="AQ16" s="106" t="str">
        <f>""</f>
        <v/>
      </c>
      <c r="AR16" s="106" t="str">
        <f>IF(AND(LEN(TBL_CALC[[#This Row],[Taxable]]),LEN(TBL_CALC[[#This Row],[State Min Wage]]), TBL_CALC[[#This Row],[Taxable]]&lt;TBL_CALC[[#This Row],[State Min Wage]]), "Y","")</f>
        <v/>
      </c>
      <c r="AS16" s="77" t="str">
        <f>IF(AND(COUNTA(TBL_CALC[[#This Row],[Prof]:[MSP]])&gt;0, COUNTIF(TBL_CALC[[#This Row],[Err/RP]:[Err/TR]],"Y")=0), "Y","")</f>
        <v/>
      </c>
      <c r="AT16" s="77" t="str">
        <f>IF(LEN(TBL_CALC[[#This Row],[?]])=0, "", IF(TBL_CALC[[#This Row],[Assign Taxable Rate]]&gt;TBL_CALC[[#This Row],[TBR]], "Y", ""))</f>
        <v/>
      </c>
      <c r="AU16" s="78" t="str">
        <f>IF(LEN(TBL_CALC[[#This Row],[?]])=0, "", TBL_CALC[[#This Row],[Start  Date]]+(TBL_CALC[[#This Row],[Wks]]*7))</f>
        <v/>
      </c>
      <c r="AV16" s="79" t="str">
        <f>IF(LEN(TBL_CALC[[#This Row],[?]])=0, "", IF(LEN(TBL_CALC[[#This Row],[OTF]])=0, 1.1*TBL_CALC[[#This Row],[Bill
(Travel)]], TBL_CALC[[#This Row],[OTF]]*TBL_CALC[[#This Row],[Bill
(Travel)]]))</f>
        <v/>
      </c>
      <c r="AW16" s="79" t="str">
        <f>IF(LEN(TBL_CALC[[#This Row],[?]])=0, "", IF(LEN(TBL_CALC[[#This Row],[Bill
(Local)]])&gt;0, TBL_CALC[[#This Row],[Bill
(Local)]],TBL_CALC[[#This Row],[Bill
(Travel)]]))</f>
        <v/>
      </c>
      <c r="AX16" s="79" t="str">
        <f>IF(LEN(TBL_CALC[[#This Row],[?]])=0, "", IF(LEN(TBL_CALC[[#This Row],[Is 
Local]])&gt;0, TBL_CALC[[#This Row],[True Local Bill Rate]],TBL_CALC[[#This Row],[Bill
(Travel)]]))</f>
        <v/>
      </c>
      <c r="AY16" s="79" t="str">
        <f>IF(LEN(TBL_CALC[[#This Row],[?]])=0, "", IF(LEN(TBL_CALC[[#This Row],[OTF]])=0, 1.1*TBL_CALC[[#This Row],[True Local Bill Rate]], TBL_CALC[[#This Row],[OTF]]*TBL_CALC[[#This Row],[True Local Bill Rate]]))</f>
        <v/>
      </c>
      <c r="AZ16" s="80" t="str">
        <f>IF(LEN(TBL_CALC[[#This Row],[?]])=0, "", TBL_CALC[[#This Row],[Days]]*TBL_CALC[[#This Row],[Hrs]])</f>
        <v/>
      </c>
      <c r="BA16" s="80" t="str">
        <f>IF(LEN(TBL_CALC[[#This Row],[?]])=0, "", TBL_CALC[[#This Row],[Wks]]*TBL_CALC[[#This Row],[HPW]])</f>
        <v/>
      </c>
      <c r="BB16" s="80" t="str">
        <f>IF(LEN(TBL_CALC[[#This Row],[?]])=0, "", (DATEDIF(TBL_CALC[[#This Row],[Start  Date]], DATE(YEAR(TBL_CALC[[#This Row],[Start  Date]]), 12, 31), "D") / 7)*TBL_CALC[[#This Row],[HPW]])</f>
        <v/>
      </c>
      <c r="BC16" s="80" t="str">
        <f>IF(LEN(TBL_CALC[[#This Row],[?]])=0, "",  INDEX(TBL_MinWage[],MATCH(TBL_CALC[[#This Row],[State]],TBL_MinWage[Abbr],0),3))</f>
        <v/>
      </c>
      <c r="BD16" s="80" t="str">
        <f>IF(LEN(TBL_CALC[[#This Row],[?]])=0, "", INDEX(TBL_MinWage[],MATCH(TBL_CALC[[#This Row],[State]],TBL_MinWage[Abbr],0),5))</f>
        <v/>
      </c>
      <c r="BE16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16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16" s="80" t="str">
        <f>IF(LEN(TBL_CALC[[#This Row],[?]])=0, "", TBL_CALC[[#This Row],[HPW]]-TBL_CALC[[#This Row],[Reg Hours]]-TBL_CALC[[#This Row],[OT Hours (Day)]])</f>
        <v/>
      </c>
      <c r="BH16" s="80" t="str">
        <f>IF(LEN(TBL_CALC[[#This Row],[?]])=0, "", TBL_CALC[[#This Row],[Reg Hours]] + (1.5 * (TBL_CALC[[#This Row],[OT Hours (Day)]]+TBL_CALC[[#This Row],[OT Hours (Week)]])))</f>
        <v/>
      </c>
      <c r="BI16" s="82" t="str">
        <f>IF(LEN(TBL_CALC[[#This Row],[?]])=0, "", IF(TBL_CALC[[#This Row],[Is 
Local]]="Y", 0, [1]!PerDiem(1,0,$E16,$AU16,$D16&amp;","&amp;$C16)))</f>
        <v/>
      </c>
      <c r="BJ16" s="82" t="str">
        <f>IF(LEN(TBL_CALC[[#This Row],[?]])=0, "", IF(TBL_CALC[[#This Row],[Is 
Local]]="Y", 0,[1]!PerDiem(3,0,$E16,$AU16,$D16&amp;","&amp;$C16)))</f>
        <v/>
      </c>
      <c r="BK16" s="82" t="str">
        <f>IF(LEN(TBL_CALC[[#This Row],[?]])=0, "", IF(TBL_CALC[[#This Row],[Is 
Local]]="Y", 0,[1]!PerDiem(4,0,$E16,$AU16,$D16&amp;","&amp;$C16)))</f>
        <v/>
      </c>
      <c r="BL16" s="82" t="str">
        <f>IF(LEN(TBL_CALC[[#This Row],[?]])=0, "",  SUM(TBL_CALC[[#This Row],[Max Lodging]:[Max Incidental]]))</f>
        <v/>
      </c>
      <c r="BM16" s="81" t="str">
        <f>IF(LEN(TBL_CALC[[#This Row],[?]])=0, "", SUM(BI16:BK16)/TBL_CALC[[#This Row],[Wks]])</f>
        <v/>
      </c>
      <c r="BN16" s="81" t="str">
        <f>IF(LEN(TBL_CALC[[#This Row],[?]])=0, "", TBL_CALC[[#This Row],[Max Stipend Per Week]]/TBL_CALC[[#This Row],[HPW]])</f>
        <v/>
      </c>
      <c r="BO16" s="151" t="str">
        <f>IF(LEN(TBL_CALC[[#This Row],[?]])=0, "", _xlfn.XLOOKUP(TBL_CALC[[#This Row],[MSP]],TBL_MSP[MSP],TBL_MSP[By/Local]))</f>
        <v/>
      </c>
      <c r="BP16" s="83" t="str">
        <f>IF(LEN(TBL_CALC[[#This Row],[?]])=0, "", _xlfn.XLOOKUP(TBL_CALC[[#This Row],[MSP]],TBL_MSP[MSP],TBL_MSP[By/Travel]))</f>
        <v/>
      </c>
      <c r="BQ16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16" s="83" t="str">
        <f>IF(LEN(TBL_CALC[[#This Row],[?]])=0, "",  (TBL_CALC[[#This Row],[True Bill Rate]]/TBL_CALC[[#This Row],[TBR]])-1)</f>
        <v/>
      </c>
      <c r="BS16" s="69" t="str">
        <f>IF(LEN(TBL_CALC[[#This Row],[?]])=0, "",( (TBL_CALC[[#This Row],[TBR]]*TBL_CALC[[#This Row],[HPW]])-(TBL_CALC[[#This Row],[Max Stipend Per Hour]]*TBL_CALC[[#This Row],[HPW]]))/TBL_CALC[[#This Row],[Units]])</f>
        <v/>
      </c>
      <c r="BT16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16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16" s="68" t="str">
        <f>IF(LEN(TBL_CALC[[#This Row],[?]])=0, "", 1.5*TBL_CALC[[#This Row],[True Taxable Rate]])</f>
        <v/>
      </c>
      <c r="BW16" s="68" t="str">
        <f>IF(LEN(TBL_CALC[[#This Row],[?]])=0, "",  ROUNDUP(MAX( TBL_CALC[[#This Row],[True Taxable Rate]]*1.5, TBL_CALC[[#This Row],[TBR]],TBL_CALC[[#This Row],[Travel OT Bill Rate]]*0.55),0))</f>
        <v/>
      </c>
      <c r="BX16" s="68" t="str">
        <f>IF(LEN(TBL_CALC[[#This Row],[?]])=0, "", MIN(TBL_CALC[[#This Row],[TBR]]-TBL_CALC[[#This Row],[Assign Taxable Rate]], TBL_CALC[[#This Row],[Max Stipend Per Hour]]))</f>
        <v/>
      </c>
      <c r="BY16" s="68" t="str">
        <f>IF(LEN(TBL_CALC[[#This Row],[?]])=0, "", IF(TBL_CALC[[#This Row],[Is 
Local]]="Y", 0, (TBL_CALC[[#This Row],[Max Lodging]]/TBL_CALC[[#This Row],[Max Stipend]])*TBL_CALC[[#This Row],[Stipend]]))</f>
        <v/>
      </c>
      <c r="BZ16" s="68" t="str">
        <f>IF(LEN(TBL_CALC[[#This Row],[?]])=0, "", IF(TBL_CALC[[#This Row],[Is 
Local]]="Y", 0, TBL_CALC[[#This Row],[Stipend]]-TBL_CALC[[#This Row],[S/Lodging]]))</f>
        <v/>
      </c>
      <c r="CA16" s="68" t="str">
        <f>IF(LEN(TBL_CALC[[#This Row],[?]])=0, "",TBL_CALC[[#This Row],[S/Lodging]]*TBL_CALC[[#This Row],[HPW]])</f>
        <v/>
      </c>
      <c r="CB16" s="68" t="str">
        <f>IF(LEN(TBL_CALC[[#This Row],[?]])=0, "",TBL_CALC[[#This Row],[S/M&amp;I]]*TBL_CALC[[#This Row],[HPW]])</f>
        <v/>
      </c>
      <c r="CC16" s="145" t="str">
        <f>IF(LEN(TBL_CALC[[#This Row],[?]])=0, "",_xlfn.XLOOKUP(TBL_CALC[[#This Row],[State]],TBL_SUTA[ABBR],TBL_SUTA[Wage Base]))</f>
        <v/>
      </c>
      <c r="CD16" s="145" t="str">
        <f>IF(LEN(TBL_CALC[[#This Row],[?]])=0, "",_xlfn.XLOOKUP(TBL_CALC[[#This Row],[State]],TBL_SUTA[ABBR],TBL_SUTA[AMS (%)]))</f>
        <v/>
      </c>
      <c r="CE16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16" s="67" t="str">
        <f>IF(LEN(TBL_CALC[[#This Row],[?]])=0, "", $CF$3*TBL_CALC[[#This Row],[Assign Taxable Rate]])</f>
        <v/>
      </c>
      <c r="CG16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16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16" s="67" t="str">
        <f>IF(LEN(TBL_CALC[[#This Row],[?]])=0, "", SUM(TBL_CALC[[#This Row],[FICA/SS]:[SUTA]]))</f>
        <v/>
      </c>
      <c r="CJ16" s="148" t="str">
        <f>IF(LEN(TBL_CALC[[#This Row],[?]])=0, "", TBL_CALC[[#This Row],[SC]]/TBL_CALC[[#This Row],[TBR]])</f>
        <v/>
      </c>
      <c r="CK16" s="67" t="str">
        <f>IF(LEN(TBL_CALC[[#This Row],[?]])=0, "", $CK$3*TBL_CALC[[#This Row],[Assign Taxable Rate]])</f>
        <v/>
      </c>
      <c r="CL16" s="67" t="str">
        <f>IF(LEN(TBL_CALC[[#This Row],[?]])=0,"",$CL$3/8)</f>
        <v/>
      </c>
      <c r="CM16" s="67" t="str">
        <f>IF(LEN(TBL_CALC[[#This Row],[?]])=0, "", $CM$3/(2080))</f>
        <v/>
      </c>
      <c r="CN16" s="67" t="str">
        <f>IF(LEN(TBL_CALC[[#This Row],[?]])=0,"", ($CN$3*8*TBL_CALC[[#This Row],[True Taxable Rate]])/2080)</f>
        <v/>
      </c>
      <c r="CO16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16" s="67" t="str">
        <f>IF(LEN(TBL_CALC[[#This Row],[?]])=0, "", SUM(TBL_CALC[[#This Row],[W/C]:[Travel Reimb.
]]))</f>
        <v/>
      </c>
      <c r="CQ16" s="67" t="str">
        <f>IF(LEN(TBL_CALC[[#This Row],[?]])=0,"",IFERROR(_xlfn.XLOOKUP(TBL_CALC[[#This Row],[MSP]],TBL_MSP[MSP],TBL_MSP[FEE]),0.06)*TBL_CALC[[#This Row],[True Bill Rate]])</f>
        <v/>
      </c>
      <c r="CR16" s="67" t="str">
        <f>IF(LEN(TBL_CALC[[#This Row],[?]])=0, "", $CR$3*TBL_CALC[[#This Row],[Assign Taxable Rate]])</f>
        <v/>
      </c>
      <c r="CS16" s="67" t="str">
        <f>IF(LEN(TBL_CALC[[#This Row],[?]])=0, "", $CS$3/TBL_CALC[[#This Row],[TH]])</f>
        <v/>
      </c>
      <c r="CT16" s="67" t="str" cm="1">
        <f t="array" ref="CT16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16" s="67" t="str">
        <f>IF(LEN(TBL_CALC[[#This Row],[?]])=0,"", SUM(TBL_CALC[[#This Row],[MSP2]:[OC]]))</f>
        <v/>
      </c>
      <c r="CV16" s="42"/>
      <c r="CW16" s="1"/>
      <c r="CX16" s="1"/>
      <c r="CY16" s="1"/>
      <c r="CZ16" s="1"/>
      <c r="DB16" s="1"/>
      <c r="DC16" s="1"/>
      <c r="DG16" s="1"/>
      <c r="DH16" s="1"/>
      <c r="DJ16" s="1"/>
      <c r="DK16" s="1"/>
      <c r="DL16" s="1"/>
      <c r="DM16" s="1"/>
      <c r="DN16" s="1"/>
      <c r="DO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</row>
    <row r="17" spans="1:144" ht="12.75" x14ac:dyDescent="0.2">
      <c r="A17" s="115"/>
      <c r="B17" s="115"/>
      <c r="C17" s="115"/>
      <c r="D17" s="87"/>
      <c r="E17" s="88"/>
      <c r="F17" s="89"/>
      <c r="G17" s="89"/>
      <c r="H17" s="90"/>
      <c r="I17" s="87"/>
      <c r="K17" s="47"/>
      <c r="L17" s="49"/>
      <c r="M17" s="90"/>
      <c r="N17" s="48"/>
      <c r="O17" s="49"/>
      <c r="P17" s="50"/>
      <c r="Q17" s="50"/>
      <c r="R17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17" s="68" t="str">
        <f>IF(LEN(TBL_CALC[[#This Row],[?]])=0, "", IF(LEN(TBL_CALC[[#This Row],[Blended]])&gt;0, TBL_CALC[[#This Row],[Blended]], ROUNDUP(TBL_CALC[[#This Row],[True Bill Rate]]*TBL_CALC[[#This Row],[Factor]],1)))</f>
        <v/>
      </c>
      <c r="T17" s="83" t="str">
        <f>IF(LEN(TBL_CALC[[#This Row],[?]])=0, "", (TBL_CALC[[#This Row],[True Bill Rate]] - TBL_CALC[[#This Row],[TBR]])/TBL_CALC[[#This Row],[True Bill Rate]])</f>
        <v/>
      </c>
      <c r="U17" s="91" t="str">
        <f>IF(LEN(TBL_CALC[[#This Row],[?]])=0, "",(TBL_CALC[[#This Row],[True Bill Rate]]-TBL_CALC[[#This Row],[TC]])/TBL_CALC[[#This Row],[True Bill Rate]])</f>
        <v/>
      </c>
      <c r="V17" s="85" t="str">
        <f>IF(LEN(TBL_CALC[[#This Row],[?]])=0, "",TBL_CALC[[#This Row],[TB]]-TBL_CALC[[#This Row],[TE]])</f>
        <v/>
      </c>
      <c r="W17" s="84" t="str">
        <f>IF(LEN(TBL_CALC[[#This Row],[?]])=0, "", TBL_CALC[[#This Row],[TBR]]+TBL_CALC[[#This Row],[SC]]+TBL_CALC[[#This Row],[NSC]])</f>
        <v/>
      </c>
      <c r="X17" s="68" t="str">
        <f>IF(LEN(TBL_CALC[[#This Row],[?]])=0, "", TBL_CALC[[#This Row],[TBR]]*TBL_CALC[[#This Row],[HPW]])</f>
        <v/>
      </c>
      <c r="Y17" s="68" t="str">
        <f>IF(LEN(TBL_CALC[[#This Row],[?]])=0, "",TBL_CALC[[#This Row],[Assign Taxable Rate]]*TBL_CALC[[#This Row],[HPW]])</f>
        <v/>
      </c>
      <c r="Z17" s="68" t="str">
        <f>IF(LEN(TBL_CALC[[#This Row],[?]])=0, "",TBL_CALC[[#This Row],[Stipend]]*TBL_CALC[[#This Row],[HPW]])</f>
        <v/>
      </c>
      <c r="AA17" s="67" t="str">
        <f>IF(LEN(TBL_CALC[[#This Row],[?]])=0,"", TBL_CALC[[#This Row],[SC]]+TBL_CALC[[#This Row],[NSC]]+TBL_CALC[[#This Row],[OT]])</f>
        <v/>
      </c>
      <c r="AB17" s="75" t="str">
        <f>IF(LEN(TBL_CALC[[#This Row],[?]])=0,"", TBL_CALC[[#This Row],[BC]]/TBL_CALC[[#This Row],[TBR]])</f>
        <v/>
      </c>
      <c r="AC17" s="84" t="str">
        <f>IF(LEN(TBL_CALC[[#This Row],[?]])=0, "", TBL_CALC[[#This Row],[TBR]]+TBL_CALC[[#This Row],[BC]])</f>
        <v/>
      </c>
      <c r="AD17" s="74" t="str">
        <f>IF(LEN(TBL_CALC[[#This Row],[?]])=0, "", TBL_CALC[[#This Row],[TBR]]*TBL_CALC[[#This Row],[TH]])</f>
        <v/>
      </c>
      <c r="AE17" s="85" t="str">
        <f>IF(LEN(TBL_CALC[[#This Row],[?]])=0, "", (TBL_CALC[[#This Row],[Assign Taxable Rate]]*TBL_CALC[[#This Row],[TH]]))</f>
        <v/>
      </c>
      <c r="AF17" s="85" t="str">
        <f>IF(LEN(TBL_CALC[[#This Row],[?]])=0, "",TBL_CALC[[#This Row],[TH]]*TBL_CALC[[#This Row],[True Bill Rate]])</f>
        <v/>
      </c>
      <c r="AG17" s="74" t="str">
        <f>IF(LEN(TBL_CALC[[#This Row],[?]])=0, "", TBL_CALC[[#This Row],[TH]]*TBL_CALC[[#This Row],[TC]])</f>
        <v/>
      </c>
      <c r="AH17" s="85" t="str">
        <f>IF(LEN(TBL_CALC[[#This Row],[?]])=0, "", (TBL_CALC[[#This Row],[Stipend]]*TBL_CALC[[#This Row],[TH]]))</f>
        <v/>
      </c>
      <c r="AI17" s="86" t="str">
        <f>IF(LEN(TBL_CALC[[#This Row],[?]])=0,"",TBL_CALC[[#This Row],[NP]]/ TBL_CALC[[#This Row],[TBP]])</f>
        <v/>
      </c>
      <c r="AJ17" s="92" t="str">
        <f>IF(LEN(TBL_CALC[[#This Row],[?]])=0,"",(TBL_CALC[[#This Row],[Bill
(Travel)]]-TBL_CALC[[#This Row],[TBR]])*0.04*(9/5-((1/150)*TBL_CALC[[#This Row],[Bill
(Travel)]]))*144)</f>
        <v/>
      </c>
      <c r="AK17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17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17" s="106" t="str">
        <f t="shared" si="0"/>
        <v/>
      </c>
      <c r="AN17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17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17" s="106" t="str">
        <f>IF(AND(LEN(TBL_CALC[[#This Row],[OTF]])&gt;0, OR(TBL_CALC[[#This Row],[OTF]]&lt;1, TBL_CALC[[#This Row],[OTF]]&gt;1.5)), "Y", "")</f>
        <v/>
      </c>
      <c r="AQ17" s="106" t="str">
        <f>""</f>
        <v/>
      </c>
      <c r="AR17" s="106" t="str">
        <f>IF(AND(LEN(TBL_CALC[[#This Row],[Taxable]]),LEN(TBL_CALC[[#This Row],[State Min Wage]]), TBL_CALC[[#This Row],[Taxable]]&lt;TBL_CALC[[#This Row],[State Min Wage]]), "Y","")</f>
        <v/>
      </c>
      <c r="AS17" s="77" t="str">
        <f>IF(AND(COUNTA(TBL_CALC[[#This Row],[Prof]:[MSP]])&gt;0, COUNTIF(TBL_CALC[[#This Row],[Err/RP]:[Err/TR]],"Y")=0), "Y","")</f>
        <v/>
      </c>
      <c r="AT17" s="77" t="str">
        <f>IF(LEN(TBL_CALC[[#This Row],[?]])=0, "", IF(TBL_CALC[[#This Row],[Assign Taxable Rate]]&gt;TBL_CALC[[#This Row],[TBR]], "Y", ""))</f>
        <v/>
      </c>
      <c r="AU17" s="78" t="str">
        <f>IF(LEN(TBL_CALC[[#This Row],[?]])=0, "", TBL_CALC[[#This Row],[Start  Date]]+(TBL_CALC[[#This Row],[Wks]]*7))</f>
        <v/>
      </c>
      <c r="AV17" s="79" t="str">
        <f>IF(LEN(TBL_CALC[[#This Row],[?]])=0, "", IF(LEN(TBL_CALC[[#This Row],[OTF]])=0, 1.1*TBL_CALC[[#This Row],[Bill
(Travel)]], TBL_CALC[[#This Row],[OTF]]*TBL_CALC[[#This Row],[Bill
(Travel)]]))</f>
        <v/>
      </c>
      <c r="AW17" s="79" t="str">
        <f>IF(LEN(TBL_CALC[[#This Row],[?]])=0, "", IF(LEN(TBL_CALC[[#This Row],[Bill
(Local)]])&gt;0, TBL_CALC[[#This Row],[Bill
(Local)]],TBL_CALC[[#This Row],[Bill
(Travel)]]))</f>
        <v/>
      </c>
      <c r="AX17" s="79" t="str">
        <f>IF(LEN(TBL_CALC[[#This Row],[?]])=0, "", IF(LEN(TBL_CALC[[#This Row],[Is 
Local]])&gt;0, TBL_CALC[[#This Row],[True Local Bill Rate]],TBL_CALC[[#This Row],[Bill
(Travel)]]))</f>
        <v/>
      </c>
      <c r="AY17" s="79" t="str">
        <f>IF(LEN(TBL_CALC[[#This Row],[?]])=0, "", IF(LEN(TBL_CALC[[#This Row],[OTF]])=0, 1.1*TBL_CALC[[#This Row],[True Local Bill Rate]], TBL_CALC[[#This Row],[OTF]]*TBL_CALC[[#This Row],[True Local Bill Rate]]))</f>
        <v/>
      </c>
      <c r="AZ17" s="80" t="str">
        <f>IF(LEN(TBL_CALC[[#This Row],[?]])=0, "", TBL_CALC[[#This Row],[Days]]*TBL_CALC[[#This Row],[Hrs]])</f>
        <v/>
      </c>
      <c r="BA17" s="80" t="str">
        <f>IF(LEN(TBL_CALC[[#This Row],[?]])=0, "", TBL_CALC[[#This Row],[Wks]]*TBL_CALC[[#This Row],[HPW]])</f>
        <v/>
      </c>
      <c r="BB17" s="80" t="str">
        <f>IF(LEN(TBL_CALC[[#This Row],[?]])=0, "", (DATEDIF(TBL_CALC[[#This Row],[Start  Date]], DATE(YEAR(TBL_CALC[[#This Row],[Start  Date]]), 12, 31), "D") / 7)*TBL_CALC[[#This Row],[HPW]])</f>
        <v/>
      </c>
      <c r="BC17" s="80" t="str">
        <f>IF(LEN(TBL_CALC[[#This Row],[?]])=0, "",  INDEX(TBL_MinWage[],MATCH(TBL_CALC[[#This Row],[State]],TBL_MinWage[Abbr],0),3))</f>
        <v/>
      </c>
      <c r="BD17" s="80" t="str">
        <f>IF(LEN(TBL_CALC[[#This Row],[?]])=0, "", INDEX(TBL_MinWage[],MATCH(TBL_CALC[[#This Row],[State]],TBL_MinWage[Abbr],0),5))</f>
        <v/>
      </c>
      <c r="BE17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17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17" s="80" t="str">
        <f>IF(LEN(TBL_CALC[[#This Row],[?]])=0, "", TBL_CALC[[#This Row],[HPW]]-TBL_CALC[[#This Row],[Reg Hours]]-TBL_CALC[[#This Row],[OT Hours (Day)]])</f>
        <v/>
      </c>
      <c r="BH17" s="80" t="str">
        <f>IF(LEN(TBL_CALC[[#This Row],[?]])=0, "", TBL_CALC[[#This Row],[Reg Hours]] + (1.5 * (TBL_CALC[[#This Row],[OT Hours (Day)]]+TBL_CALC[[#This Row],[OT Hours (Week)]])))</f>
        <v/>
      </c>
      <c r="BI17" s="82" t="str">
        <f>IF(LEN(TBL_CALC[[#This Row],[?]])=0, "", IF(TBL_CALC[[#This Row],[Is 
Local]]="Y", 0, [1]!PerDiem(1,0,$E17,$AU17,$D17&amp;","&amp;$C17)))</f>
        <v/>
      </c>
      <c r="BJ17" s="82" t="str">
        <f>IF(LEN(TBL_CALC[[#This Row],[?]])=0, "", IF(TBL_CALC[[#This Row],[Is 
Local]]="Y", 0,[1]!PerDiem(3,0,$E17,$AU17,$D17&amp;","&amp;$C17)))</f>
        <v/>
      </c>
      <c r="BK17" s="82" t="str">
        <f>IF(LEN(TBL_CALC[[#This Row],[?]])=0, "", IF(TBL_CALC[[#This Row],[Is 
Local]]="Y", 0,[1]!PerDiem(4,0,$E17,$AU17,$D17&amp;","&amp;$C17)))</f>
        <v/>
      </c>
      <c r="BL17" s="82" t="str">
        <f>IF(LEN(TBL_CALC[[#This Row],[?]])=0, "",  SUM(TBL_CALC[[#This Row],[Max Lodging]:[Max Incidental]]))</f>
        <v/>
      </c>
      <c r="BM17" s="81" t="str">
        <f>IF(LEN(TBL_CALC[[#This Row],[?]])=0, "", SUM(BI17:BK17)/TBL_CALC[[#This Row],[Wks]])</f>
        <v/>
      </c>
      <c r="BN17" s="81" t="str">
        <f>IF(LEN(TBL_CALC[[#This Row],[?]])=0, "", TBL_CALC[[#This Row],[Max Stipend Per Week]]/TBL_CALC[[#This Row],[HPW]])</f>
        <v/>
      </c>
      <c r="BO17" s="151" t="str">
        <f>IF(LEN(TBL_CALC[[#This Row],[?]])=0, "", _xlfn.XLOOKUP(TBL_CALC[[#This Row],[MSP]],TBL_MSP[MSP],TBL_MSP[By/Local]))</f>
        <v/>
      </c>
      <c r="BP17" s="83" t="str">
        <f>IF(LEN(TBL_CALC[[#This Row],[?]])=0, "", _xlfn.XLOOKUP(TBL_CALC[[#This Row],[MSP]],TBL_MSP[MSP],TBL_MSP[By/Travel]))</f>
        <v/>
      </c>
      <c r="BQ17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17" s="83" t="str">
        <f>IF(LEN(TBL_CALC[[#This Row],[?]])=0, "",  (TBL_CALC[[#This Row],[True Bill Rate]]/TBL_CALC[[#This Row],[TBR]])-1)</f>
        <v/>
      </c>
      <c r="BS17" s="69" t="str">
        <f>IF(LEN(TBL_CALC[[#This Row],[?]])=0, "",( (TBL_CALC[[#This Row],[TBR]]*TBL_CALC[[#This Row],[HPW]])-(TBL_CALC[[#This Row],[Max Stipend Per Hour]]*TBL_CALC[[#This Row],[HPW]]))/TBL_CALC[[#This Row],[Units]])</f>
        <v/>
      </c>
      <c r="BT17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17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17" s="68" t="str">
        <f>IF(LEN(TBL_CALC[[#This Row],[?]])=0, "", 1.5*TBL_CALC[[#This Row],[True Taxable Rate]])</f>
        <v/>
      </c>
      <c r="BW17" s="68" t="str">
        <f>IF(LEN(TBL_CALC[[#This Row],[?]])=0, "",  ROUNDUP(MAX( TBL_CALC[[#This Row],[True Taxable Rate]]*1.5, TBL_CALC[[#This Row],[TBR]],TBL_CALC[[#This Row],[Travel OT Bill Rate]]*0.55),0))</f>
        <v/>
      </c>
      <c r="BX17" s="68" t="str">
        <f>IF(LEN(TBL_CALC[[#This Row],[?]])=0, "", MIN(TBL_CALC[[#This Row],[TBR]]-TBL_CALC[[#This Row],[Assign Taxable Rate]], TBL_CALC[[#This Row],[Max Stipend Per Hour]]))</f>
        <v/>
      </c>
      <c r="BY17" s="68" t="str">
        <f>IF(LEN(TBL_CALC[[#This Row],[?]])=0, "", IF(TBL_CALC[[#This Row],[Is 
Local]]="Y", 0, (TBL_CALC[[#This Row],[Max Lodging]]/TBL_CALC[[#This Row],[Max Stipend]])*TBL_CALC[[#This Row],[Stipend]]))</f>
        <v/>
      </c>
      <c r="BZ17" s="68" t="str">
        <f>IF(LEN(TBL_CALC[[#This Row],[?]])=0, "", IF(TBL_CALC[[#This Row],[Is 
Local]]="Y", 0, TBL_CALC[[#This Row],[Stipend]]-TBL_CALC[[#This Row],[S/Lodging]]))</f>
        <v/>
      </c>
      <c r="CA17" s="68" t="str">
        <f>IF(LEN(TBL_CALC[[#This Row],[?]])=0, "",TBL_CALC[[#This Row],[S/Lodging]]*TBL_CALC[[#This Row],[HPW]])</f>
        <v/>
      </c>
      <c r="CB17" s="68" t="str">
        <f>IF(LEN(TBL_CALC[[#This Row],[?]])=0, "",TBL_CALC[[#This Row],[S/M&amp;I]]*TBL_CALC[[#This Row],[HPW]])</f>
        <v/>
      </c>
      <c r="CC17" s="145" t="str">
        <f>IF(LEN(TBL_CALC[[#This Row],[?]])=0, "",_xlfn.XLOOKUP(TBL_CALC[[#This Row],[State]],TBL_SUTA[ABBR],TBL_SUTA[Wage Base]))</f>
        <v/>
      </c>
      <c r="CD17" s="145" t="str">
        <f>IF(LEN(TBL_CALC[[#This Row],[?]])=0, "",_xlfn.XLOOKUP(TBL_CALC[[#This Row],[State]],TBL_SUTA[ABBR],TBL_SUTA[AMS (%)]))</f>
        <v/>
      </c>
      <c r="CE17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17" s="67" t="str">
        <f>IF(LEN(TBL_CALC[[#This Row],[?]])=0, "", $CF$3*TBL_CALC[[#This Row],[Assign Taxable Rate]])</f>
        <v/>
      </c>
      <c r="CG17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17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17" s="67" t="str">
        <f>IF(LEN(TBL_CALC[[#This Row],[?]])=0, "", SUM(TBL_CALC[[#This Row],[FICA/SS]:[SUTA]]))</f>
        <v/>
      </c>
      <c r="CJ17" s="148" t="str">
        <f>IF(LEN(TBL_CALC[[#This Row],[?]])=0, "", TBL_CALC[[#This Row],[SC]]/TBL_CALC[[#This Row],[TBR]])</f>
        <v/>
      </c>
      <c r="CK17" s="67" t="str">
        <f>IF(LEN(TBL_CALC[[#This Row],[?]])=0, "", $CK$3*TBL_CALC[[#This Row],[Assign Taxable Rate]])</f>
        <v/>
      </c>
      <c r="CL17" s="67" t="str">
        <f>IF(LEN(TBL_CALC[[#This Row],[?]])=0,"",$CL$3/8)</f>
        <v/>
      </c>
      <c r="CM17" s="67" t="str">
        <f>IF(LEN(TBL_CALC[[#This Row],[?]])=0, "", $CM$3/(2080))</f>
        <v/>
      </c>
      <c r="CN17" s="67" t="str">
        <f>IF(LEN(TBL_CALC[[#This Row],[?]])=0,"", ($CN$3*8*TBL_CALC[[#This Row],[True Taxable Rate]])/2080)</f>
        <v/>
      </c>
      <c r="CO17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17" s="67" t="str">
        <f>IF(LEN(TBL_CALC[[#This Row],[?]])=0, "", SUM(TBL_CALC[[#This Row],[W/C]:[Travel Reimb.
]]))</f>
        <v/>
      </c>
      <c r="CQ17" s="67" t="str">
        <f>IF(LEN(TBL_CALC[[#This Row],[?]])=0,"",IFERROR(_xlfn.XLOOKUP(TBL_CALC[[#This Row],[MSP]],TBL_MSP[MSP],TBL_MSP[FEE]),0.06)*TBL_CALC[[#This Row],[True Bill Rate]])</f>
        <v/>
      </c>
      <c r="CR17" s="67" t="str">
        <f>IF(LEN(TBL_CALC[[#This Row],[?]])=0, "", $CR$3*TBL_CALC[[#This Row],[Assign Taxable Rate]])</f>
        <v/>
      </c>
      <c r="CS17" s="67" t="str">
        <f>IF(LEN(TBL_CALC[[#This Row],[?]])=0, "", $CS$3/TBL_CALC[[#This Row],[TH]])</f>
        <v/>
      </c>
      <c r="CT17" s="67" t="str" cm="1">
        <f t="array" ref="CT17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17" s="67" t="str">
        <f>IF(LEN(TBL_CALC[[#This Row],[?]])=0,"", SUM(TBL_CALC[[#This Row],[MSP2]:[OC]]))</f>
        <v/>
      </c>
      <c r="CV17" s="42"/>
      <c r="CW17" s="1"/>
      <c r="CX17" s="1"/>
      <c r="CY17" s="1"/>
      <c r="CZ17" s="1"/>
      <c r="DB17" s="1"/>
      <c r="DC17" s="1"/>
      <c r="DG17" s="1"/>
      <c r="DH17" s="1"/>
      <c r="DJ17" s="1"/>
      <c r="DK17" s="1"/>
      <c r="DL17" s="1"/>
      <c r="DM17" s="1"/>
      <c r="DN17" s="1"/>
      <c r="DO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</row>
    <row r="18" spans="1:144" ht="12.75" x14ac:dyDescent="0.2">
      <c r="A18" s="115"/>
      <c r="B18" s="115"/>
      <c r="C18" s="115"/>
      <c r="D18" s="87"/>
      <c r="E18" s="88"/>
      <c r="F18" s="89"/>
      <c r="G18" s="89"/>
      <c r="H18" s="90"/>
      <c r="I18" s="87"/>
      <c r="K18" s="47"/>
      <c r="L18" s="49"/>
      <c r="M18" s="90"/>
      <c r="N18" s="48"/>
      <c r="O18" s="49"/>
      <c r="P18" s="50"/>
      <c r="Q18" s="50"/>
      <c r="R18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18" s="68" t="str">
        <f>IF(LEN(TBL_CALC[[#This Row],[?]])=0, "", IF(LEN(TBL_CALC[[#This Row],[Blended]])&gt;0, TBL_CALC[[#This Row],[Blended]], ROUNDUP(TBL_CALC[[#This Row],[True Bill Rate]]*TBL_CALC[[#This Row],[Factor]],1)))</f>
        <v/>
      </c>
      <c r="T18" s="83" t="str">
        <f>IF(LEN(TBL_CALC[[#This Row],[?]])=0, "", (TBL_CALC[[#This Row],[True Bill Rate]] - TBL_CALC[[#This Row],[TBR]])/TBL_CALC[[#This Row],[True Bill Rate]])</f>
        <v/>
      </c>
      <c r="U18" s="91" t="str">
        <f>IF(LEN(TBL_CALC[[#This Row],[?]])=0, "",(TBL_CALC[[#This Row],[True Bill Rate]]-TBL_CALC[[#This Row],[TC]])/TBL_CALC[[#This Row],[True Bill Rate]])</f>
        <v/>
      </c>
      <c r="V18" s="85" t="str">
        <f>IF(LEN(TBL_CALC[[#This Row],[?]])=0, "",TBL_CALC[[#This Row],[TB]]-TBL_CALC[[#This Row],[TE]])</f>
        <v/>
      </c>
      <c r="W18" s="84" t="str">
        <f>IF(LEN(TBL_CALC[[#This Row],[?]])=0, "", TBL_CALC[[#This Row],[TBR]]+TBL_CALC[[#This Row],[SC]]+TBL_CALC[[#This Row],[NSC]])</f>
        <v/>
      </c>
      <c r="X18" s="68" t="str">
        <f>IF(LEN(TBL_CALC[[#This Row],[?]])=0, "", TBL_CALC[[#This Row],[TBR]]*TBL_CALC[[#This Row],[HPW]])</f>
        <v/>
      </c>
      <c r="Y18" s="68" t="str">
        <f>IF(LEN(TBL_CALC[[#This Row],[?]])=0, "",TBL_CALC[[#This Row],[Assign Taxable Rate]]*TBL_CALC[[#This Row],[HPW]])</f>
        <v/>
      </c>
      <c r="Z18" s="68" t="str">
        <f>IF(LEN(TBL_CALC[[#This Row],[?]])=0, "",TBL_CALC[[#This Row],[Stipend]]*TBL_CALC[[#This Row],[HPW]])</f>
        <v/>
      </c>
      <c r="AA18" s="67" t="str">
        <f>IF(LEN(TBL_CALC[[#This Row],[?]])=0,"", TBL_CALC[[#This Row],[SC]]+TBL_CALC[[#This Row],[NSC]]+TBL_CALC[[#This Row],[OT]])</f>
        <v/>
      </c>
      <c r="AB18" s="75" t="str">
        <f>IF(LEN(TBL_CALC[[#This Row],[?]])=0,"", TBL_CALC[[#This Row],[BC]]/TBL_CALC[[#This Row],[TBR]])</f>
        <v/>
      </c>
      <c r="AC18" s="84" t="str">
        <f>IF(LEN(TBL_CALC[[#This Row],[?]])=0, "", TBL_CALC[[#This Row],[TBR]]+TBL_CALC[[#This Row],[BC]])</f>
        <v/>
      </c>
      <c r="AD18" s="74" t="str">
        <f>IF(LEN(TBL_CALC[[#This Row],[?]])=0, "", TBL_CALC[[#This Row],[TBR]]*TBL_CALC[[#This Row],[TH]])</f>
        <v/>
      </c>
      <c r="AE18" s="85" t="str">
        <f>IF(LEN(TBL_CALC[[#This Row],[?]])=0, "", (TBL_CALC[[#This Row],[Assign Taxable Rate]]*TBL_CALC[[#This Row],[TH]]))</f>
        <v/>
      </c>
      <c r="AF18" s="85" t="str">
        <f>IF(LEN(TBL_CALC[[#This Row],[?]])=0, "",TBL_CALC[[#This Row],[TH]]*TBL_CALC[[#This Row],[True Bill Rate]])</f>
        <v/>
      </c>
      <c r="AG18" s="74" t="str">
        <f>IF(LEN(TBL_CALC[[#This Row],[?]])=0, "", TBL_CALC[[#This Row],[TH]]*TBL_CALC[[#This Row],[TC]])</f>
        <v/>
      </c>
      <c r="AH18" s="85" t="str">
        <f>IF(LEN(TBL_CALC[[#This Row],[?]])=0, "", (TBL_CALC[[#This Row],[Stipend]]*TBL_CALC[[#This Row],[TH]]))</f>
        <v/>
      </c>
      <c r="AI18" s="86" t="str">
        <f>IF(LEN(TBL_CALC[[#This Row],[?]])=0,"",TBL_CALC[[#This Row],[NP]]/ TBL_CALC[[#This Row],[TBP]])</f>
        <v/>
      </c>
      <c r="AJ18" s="92" t="str">
        <f>IF(LEN(TBL_CALC[[#This Row],[?]])=0,"",(TBL_CALC[[#This Row],[Bill
(Travel)]]-TBL_CALC[[#This Row],[TBR]])*0.04*(9/5-((1/150)*TBL_CALC[[#This Row],[Bill
(Travel)]]))*144)</f>
        <v/>
      </c>
      <c r="AK18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18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18" s="106" t="str">
        <f t="shared" si="0"/>
        <v/>
      </c>
      <c r="AN18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18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18" s="106" t="str">
        <f>IF(AND(LEN(TBL_CALC[[#This Row],[OTF]])&gt;0, OR(TBL_CALC[[#This Row],[OTF]]&lt;1, TBL_CALC[[#This Row],[OTF]]&gt;1.5)), "Y", "")</f>
        <v/>
      </c>
      <c r="AQ18" s="106" t="str">
        <f>""</f>
        <v/>
      </c>
      <c r="AR18" s="106" t="str">
        <f>IF(AND(LEN(TBL_CALC[[#This Row],[Taxable]]),LEN(TBL_CALC[[#This Row],[State Min Wage]]), TBL_CALC[[#This Row],[Taxable]]&lt;TBL_CALC[[#This Row],[State Min Wage]]), "Y","")</f>
        <v/>
      </c>
      <c r="AS18" s="77" t="str">
        <f>IF(AND(COUNTA(TBL_CALC[[#This Row],[Prof]:[MSP]])&gt;0, COUNTIF(TBL_CALC[[#This Row],[Err/RP]:[Err/TR]],"Y")=0), "Y","")</f>
        <v/>
      </c>
      <c r="AT18" s="77" t="str">
        <f>IF(LEN(TBL_CALC[[#This Row],[?]])=0, "", IF(TBL_CALC[[#This Row],[Assign Taxable Rate]]&gt;TBL_CALC[[#This Row],[TBR]], "Y", ""))</f>
        <v/>
      </c>
      <c r="AU18" s="78" t="str">
        <f>IF(LEN(TBL_CALC[[#This Row],[?]])=0, "", TBL_CALC[[#This Row],[Start  Date]]+(TBL_CALC[[#This Row],[Wks]]*7))</f>
        <v/>
      </c>
      <c r="AV18" s="79" t="str">
        <f>IF(LEN(TBL_CALC[[#This Row],[?]])=0, "", IF(LEN(TBL_CALC[[#This Row],[OTF]])=0, 1.1*TBL_CALC[[#This Row],[Bill
(Travel)]], TBL_CALC[[#This Row],[OTF]]*TBL_CALC[[#This Row],[Bill
(Travel)]]))</f>
        <v/>
      </c>
      <c r="AW18" s="79" t="str">
        <f>IF(LEN(TBL_CALC[[#This Row],[?]])=0, "", IF(LEN(TBL_CALC[[#This Row],[Bill
(Local)]])&gt;0, TBL_CALC[[#This Row],[Bill
(Local)]],TBL_CALC[[#This Row],[Bill
(Travel)]]))</f>
        <v/>
      </c>
      <c r="AX18" s="79" t="str">
        <f>IF(LEN(TBL_CALC[[#This Row],[?]])=0, "", IF(LEN(TBL_CALC[[#This Row],[Is 
Local]])&gt;0, TBL_CALC[[#This Row],[True Local Bill Rate]],TBL_CALC[[#This Row],[Bill
(Travel)]]))</f>
        <v/>
      </c>
      <c r="AY18" s="79" t="str">
        <f>IF(LEN(TBL_CALC[[#This Row],[?]])=0, "", IF(LEN(TBL_CALC[[#This Row],[OTF]])=0, 1.1*TBL_CALC[[#This Row],[True Local Bill Rate]], TBL_CALC[[#This Row],[OTF]]*TBL_CALC[[#This Row],[True Local Bill Rate]]))</f>
        <v/>
      </c>
      <c r="AZ18" s="80" t="str">
        <f>IF(LEN(TBL_CALC[[#This Row],[?]])=0, "", TBL_CALC[[#This Row],[Days]]*TBL_CALC[[#This Row],[Hrs]])</f>
        <v/>
      </c>
      <c r="BA18" s="80" t="str">
        <f>IF(LEN(TBL_CALC[[#This Row],[?]])=0, "", TBL_CALC[[#This Row],[Wks]]*TBL_CALC[[#This Row],[HPW]])</f>
        <v/>
      </c>
      <c r="BB18" s="80" t="str">
        <f>IF(LEN(TBL_CALC[[#This Row],[?]])=0, "", (DATEDIF(TBL_CALC[[#This Row],[Start  Date]], DATE(YEAR(TBL_CALC[[#This Row],[Start  Date]]), 12, 31), "D") / 7)*TBL_CALC[[#This Row],[HPW]])</f>
        <v/>
      </c>
      <c r="BC18" s="80" t="str">
        <f>IF(LEN(TBL_CALC[[#This Row],[?]])=0, "",  INDEX(TBL_MinWage[],MATCH(TBL_CALC[[#This Row],[State]],TBL_MinWage[Abbr],0),3))</f>
        <v/>
      </c>
      <c r="BD18" s="80" t="str">
        <f>IF(LEN(TBL_CALC[[#This Row],[?]])=0, "", INDEX(TBL_MinWage[],MATCH(TBL_CALC[[#This Row],[State]],TBL_MinWage[Abbr],0),5))</f>
        <v/>
      </c>
      <c r="BE18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18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18" s="80" t="str">
        <f>IF(LEN(TBL_CALC[[#This Row],[?]])=0, "", TBL_CALC[[#This Row],[HPW]]-TBL_CALC[[#This Row],[Reg Hours]]-TBL_CALC[[#This Row],[OT Hours (Day)]])</f>
        <v/>
      </c>
      <c r="BH18" s="80" t="str">
        <f>IF(LEN(TBL_CALC[[#This Row],[?]])=0, "", TBL_CALC[[#This Row],[Reg Hours]] + (1.5 * (TBL_CALC[[#This Row],[OT Hours (Day)]]+TBL_CALC[[#This Row],[OT Hours (Week)]])))</f>
        <v/>
      </c>
      <c r="BI18" s="82" t="str">
        <f>IF(LEN(TBL_CALC[[#This Row],[?]])=0, "", IF(TBL_CALC[[#This Row],[Is 
Local]]="Y", 0, [1]!PerDiem(1,0,$E18,$AU18,$D18&amp;","&amp;$C18)))</f>
        <v/>
      </c>
      <c r="BJ18" s="82" t="str">
        <f>IF(LEN(TBL_CALC[[#This Row],[?]])=0, "", IF(TBL_CALC[[#This Row],[Is 
Local]]="Y", 0,[1]!PerDiem(3,0,$E18,$AU18,$D18&amp;","&amp;$C18)))</f>
        <v/>
      </c>
      <c r="BK18" s="82" t="str">
        <f>IF(LEN(TBL_CALC[[#This Row],[?]])=0, "", IF(TBL_CALC[[#This Row],[Is 
Local]]="Y", 0,[1]!PerDiem(4,0,$E18,$AU18,$D18&amp;","&amp;$C18)))</f>
        <v/>
      </c>
      <c r="BL18" s="82" t="str">
        <f>IF(LEN(TBL_CALC[[#This Row],[?]])=0, "",  SUM(TBL_CALC[[#This Row],[Max Lodging]:[Max Incidental]]))</f>
        <v/>
      </c>
      <c r="BM18" s="81" t="str">
        <f>IF(LEN(TBL_CALC[[#This Row],[?]])=0, "", SUM(BI18:BK18)/TBL_CALC[[#This Row],[Wks]])</f>
        <v/>
      </c>
      <c r="BN18" s="81" t="str">
        <f>IF(LEN(TBL_CALC[[#This Row],[?]])=0, "", TBL_CALC[[#This Row],[Max Stipend Per Week]]/TBL_CALC[[#This Row],[HPW]])</f>
        <v/>
      </c>
      <c r="BO18" s="151" t="str">
        <f>IF(LEN(TBL_CALC[[#This Row],[?]])=0, "", _xlfn.XLOOKUP(TBL_CALC[[#This Row],[MSP]],TBL_MSP[MSP],TBL_MSP[By/Local]))</f>
        <v/>
      </c>
      <c r="BP18" s="83" t="str">
        <f>IF(LEN(TBL_CALC[[#This Row],[?]])=0, "", _xlfn.XLOOKUP(TBL_CALC[[#This Row],[MSP]],TBL_MSP[MSP],TBL_MSP[By/Travel]))</f>
        <v/>
      </c>
      <c r="BQ18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18" s="83" t="str">
        <f>IF(LEN(TBL_CALC[[#This Row],[?]])=0, "",  (TBL_CALC[[#This Row],[True Bill Rate]]/TBL_CALC[[#This Row],[TBR]])-1)</f>
        <v/>
      </c>
      <c r="BS18" s="69" t="str">
        <f>IF(LEN(TBL_CALC[[#This Row],[?]])=0, "",( (TBL_CALC[[#This Row],[TBR]]*TBL_CALC[[#This Row],[HPW]])-(TBL_CALC[[#This Row],[Max Stipend Per Hour]]*TBL_CALC[[#This Row],[HPW]]))/TBL_CALC[[#This Row],[Units]])</f>
        <v/>
      </c>
      <c r="BT18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18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18" s="68" t="str">
        <f>IF(LEN(TBL_CALC[[#This Row],[?]])=0, "", 1.5*TBL_CALC[[#This Row],[True Taxable Rate]])</f>
        <v/>
      </c>
      <c r="BW18" s="68" t="str">
        <f>IF(LEN(TBL_CALC[[#This Row],[?]])=0, "",  ROUNDUP(MAX( TBL_CALC[[#This Row],[True Taxable Rate]]*1.5, TBL_CALC[[#This Row],[TBR]],TBL_CALC[[#This Row],[Travel OT Bill Rate]]*0.55),0))</f>
        <v/>
      </c>
      <c r="BX18" s="68" t="str">
        <f>IF(LEN(TBL_CALC[[#This Row],[?]])=0, "", MIN(TBL_CALC[[#This Row],[TBR]]-TBL_CALC[[#This Row],[Assign Taxable Rate]], TBL_CALC[[#This Row],[Max Stipend Per Hour]]))</f>
        <v/>
      </c>
      <c r="BY18" s="68" t="str">
        <f>IF(LEN(TBL_CALC[[#This Row],[?]])=0, "", IF(TBL_CALC[[#This Row],[Is 
Local]]="Y", 0, (TBL_CALC[[#This Row],[Max Lodging]]/TBL_CALC[[#This Row],[Max Stipend]])*TBL_CALC[[#This Row],[Stipend]]))</f>
        <v/>
      </c>
      <c r="BZ18" s="68" t="str">
        <f>IF(LEN(TBL_CALC[[#This Row],[?]])=0, "", IF(TBL_CALC[[#This Row],[Is 
Local]]="Y", 0, TBL_CALC[[#This Row],[Stipend]]-TBL_CALC[[#This Row],[S/Lodging]]))</f>
        <v/>
      </c>
      <c r="CA18" s="68" t="str">
        <f>IF(LEN(TBL_CALC[[#This Row],[?]])=0, "",TBL_CALC[[#This Row],[S/Lodging]]*TBL_CALC[[#This Row],[HPW]])</f>
        <v/>
      </c>
      <c r="CB18" s="68" t="str">
        <f>IF(LEN(TBL_CALC[[#This Row],[?]])=0, "",TBL_CALC[[#This Row],[S/M&amp;I]]*TBL_CALC[[#This Row],[HPW]])</f>
        <v/>
      </c>
      <c r="CC18" s="145" t="str">
        <f>IF(LEN(TBL_CALC[[#This Row],[?]])=0, "",_xlfn.XLOOKUP(TBL_CALC[[#This Row],[State]],TBL_SUTA[ABBR],TBL_SUTA[Wage Base]))</f>
        <v/>
      </c>
      <c r="CD18" s="145" t="str">
        <f>IF(LEN(TBL_CALC[[#This Row],[?]])=0, "",_xlfn.XLOOKUP(TBL_CALC[[#This Row],[State]],TBL_SUTA[ABBR],TBL_SUTA[AMS (%)]))</f>
        <v/>
      </c>
      <c r="CE18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18" s="67" t="str">
        <f>IF(LEN(TBL_CALC[[#This Row],[?]])=0, "", $CF$3*TBL_CALC[[#This Row],[Assign Taxable Rate]])</f>
        <v/>
      </c>
      <c r="CG18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18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18" s="67" t="str">
        <f>IF(LEN(TBL_CALC[[#This Row],[?]])=0, "", SUM(TBL_CALC[[#This Row],[FICA/SS]:[SUTA]]))</f>
        <v/>
      </c>
      <c r="CJ18" s="148" t="str">
        <f>IF(LEN(TBL_CALC[[#This Row],[?]])=0, "", TBL_CALC[[#This Row],[SC]]/TBL_CALC[[#This Row],[TBR]])</f>
        <v/>
      </c>
      <c r="CK18" s="67" t="str">
        <f>IF(LEN(TBL_CALC[[#This Row],[?]])=0, "", $CK$3*TBL_CALC[[#This Row],[Assign Taxable Rate]])</f>
        <v/>
      </c>
      <c r="CL18" s="67" t="str">
        <f>IF(LEN(TBL_CALC[[#This Row],[?]])=0,"",$CL$3/8)</f>
        <v/>
      </c>
      <c r="CM18" s="67" t="str">
        <f>IF(LEN(TBL_CALC[[#This Row],[?]])=0, "", $CM$3/(2080))</f>
        <v/>
      </c>
      <c r="CN18" s="67" t="str">
        <f>IF(LEN(TBL_CALC[[#This Row],[?]])=0,"", ($CN$3*8*TBL_CALC[[#This Row],[True Taxable Rate]])/2080)</f>
        <v/>
      </c>
      <c r="CO18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18" s="67" t="str">
        <f>IF(LEN(TBL_CALC[[#This Row],[?]])=0, "", SUM(TBL_CALC[[#This Row],[W/C]:[Travel Reimb.
]]))</f>
        <v/>
      </c>
      <c r="CQ18" s="67" t="str">
        <f>IF(LEN(TBL_CALC[[#This Row],[?]])=0,"",IFERROR(_xlfn.XLOOKUP(TBL_CALC[[#This Row],[MSP]],TBL_MSP[MSP],TBL_MSP[FEE]),0.06)*TBL_CALC[[#This Row],[True Bill Rate]])</f>
        <v/>
      </c>
      <c r="CR18" s="67" t="str">
        <f>IF(LEN(TBL_CALC[[#This Row],[?]])=0, "", $CR$3*TBL_CALC[[#This Row],[Assign Taxable Rate]])</f>
        <v/>
      </c>
      <c r="CS18" s="67" t="str">
        <f>IF(LEN(TBL_CALC[[#This Row],[?]])=0, "", $CS$3/TBL_CALC[[#This Row],[TH]])</f>
        <v/>
      </c>
      <c r="CT18" s="67" t="str" cm="1">
        <f t="array" ref="CT18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18" s="67" t="str">
        <f>IF(LEN(TBL_CALC[[#This Row],[?]])=0,"", SUM(TBL_CALC[[#This Row],[MSP2]:[OC]]))</f>
        <v/>
      </c>
      <c r="CV18" s="42"/>
      <c r="CW18" s="1"/>
      <c r="CX18" s="1"/>
      <c r="CY18" s="1"/>
      <c r="CZ18" s="1"/>
      <c r="DB18" s="1"/>
      <c r="DC18" s="1"/>
      <c r="DG18" s="1"/>
      <c r="DH18" s="1"/>
      <c r="DJ18" s="1"/>
      <c r="DK18" s="1"/>
      <c r="DL18" s="1"/>
      <c r="DM18" s="1"/>
      <c r="DN18" s="1"/>
      <c r="DO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</row>
    <row r="19" spans="1:144" ht="12.75" x14ac:dyDescent="0.2">
      <c r="A19" s="115"/>
      <c r="B19" s="115"/>
      <c r="C19" s="115"/>
      <c r="D19" s="87"/>
      <c r="E19" s="88"/>
      <c r="F19" s="89"/>
      <c r="G19" s="89"/>
      <c r="H19" s="90"/>
      <c r="I19" s="87"/>
      <c r="K19" s="47"/>
      <c r="L19" s="49"/>
      <c r="M19" s="90"/>
      <c r="N19" s="48"/>
      <c r="O19" s="49"/>
      <c r="P19" s="50"/>
      <c r="Q19" s="50"/>
      <c r="R19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19" s="68" t="str">
        <f>IF(LEN(TBL_CALC[[#This Row],[?]])=0, "", IF(LEN(TBL_CALC[[#This Row],[Blended]])&gt;0, TBL_CALC[[#This Row],[Blended]], ROUNDUP(TBL_CALC[[#This Row],[True Bill Rate]]*TBL_CALC[[#This Row],[Factor]],1)))</f>
        <v/>
      </c>
      <c r="T19" s="83" t="str">
        <f>IF(LEN(TBL_CALC[[#This Row],[?]])=0, "", (TBL_CALC[[#This Row],[True Bill Rate]] - TBL_CALC[[#This Row],[TBR]])/TBL_CALC[[#This Row],[True Bill Rate]])</f>
        <v/>
      </c>
      <c r="U19" s="91" t="str">
        <f>IF(LEN(TBL_CALC[[#This Row],[?]])=0, "",(TBL_CALC[[#This Row],[True Bill Rate]]-TBL_CALC[[#This Row],[TC]])/TBL_CALC[[#This Row],[True Bill Rate]])</f>
        <v/>
      </c>
      <c r="V19" s="85" t="str">
        <f>IF(LEN(TBL_CALC[[#This Row],[?]])=0, "",TBL_CALC[[#This Row],[TB]]-TBL_CALC[[#This Row],[TE]])</f>
        <v/>
      </c>
      <c r="W19" s="84" t="str">
        <f>IF(LEN(TBL_CALC[[#This Row],[?]])=0, "", TBL_CALC[[#This Row],[TBR]]+TBL_CALC[[#This Row],[SC]]+TBL_CALC[[#This Row],[NSC]])</f>
        <v/>
      </c>
      <c r="X19" s="68" t="str">
        <f>IF(LEN(TBL_CALC[[#This Row],[?]])=0, "", TBL_CALC[[#This Row],[TBR]]*TBL_CALC[[#This Row],[HPW]])</f>
        <v/>
      </c>
      <c r="Y19" s="68" t="str">
        <f>IF(LEN(TBL_CALC[[#This Row],[?]])=0, "",TBL_CALC[[#This Row],[Assign Taxable Rate]]*TBL_CALC[[#This Row],[HPW]])</f>
        <v/>
      </c>
      <c r="Z19" s="68" t="str">
        <f>IF(LEN(TBL_CALC[[#This Row],[?]])=0, "",TBL_CALC[[#This Row],[Stipend]]*TBL_CALC[[#This Row],[HPW]])</f>
        <v/>
      </c>
      <c r="AA19" s="67" t="str">
        <f>IF(LEN(TBL_CALC[[#This Row],[?]])=0,"", TBL_CALC[[#This Row],[SC]]+TBL_CALC[[#This Row],[NSC]]+TBL_CALC[[#This Row],[OT]])</f>
        <v/>
      </c>
      <c r="AB19" s="75" t="str">
        <f>IF(LEN(TBL_CALC[[#This Row],[?]])=0,"", TBL_CALC[[#This Row],[BC]]/TBL_CALC[[#This Row],[TBR]])</f>
        <v/>
      </c>
      <c r="AC19" s="84" t="str">
        <f>IF(LEN(TBL_CALC[[#This Row],[?]])=0, "", TBL_CALC[[#This Row],[TBR]]+TBL_CALC[[#This Row],[BC]])</f>
        <v/>
      </c>
      <c r="AD19" s="74" t="str">
        <f>IF(LEN(TBL_CALC[[#This Row],[?]])=0, "", TBL_CALC[[#This Row],[TBR]]*TBL_CALC[[#This Row],[TH]])</f>
        <v/>
      </c>
      <c r="AE19" s="85" t="str">
        <f>IF(LEN(TBL_CALC[[#This Row],[?]])=0, "", (TBL_CALC[[#This Row],[Assign Taxable Rate]]*TBL_CALC[[#This Row],[TH]]))</f>
        <v/>
      </c>
      <c r="AF19" s="85" t="str">
        <f>IF(LEN(TBL_CALC[[#This Row],[?]])=0, "",TBL_CALC[[#This Row],[TH]]*TBL_CALC[[#This Row],[True Bill Rate]])</f>
        <v/>
      </c>
      <c r="AG19" s="74" t="str">
        <f>IF(LEN(TBL_CALC[[#This Row],[?]])=0, "", TBL_CALC[[#This Row],[TH]]*TBL_CALC[[#This Row],[TC]])</f>
        <v/>
      </c>
      <c r="AH19" s="85" t="str">
        <f>IF(LEN(TBL_CALC[[#This Row],[?]])=0, "", (TBL_CALC[[#This Row],[Stipend]]*TBL_CALC[[#This Row],[TH]]))</f>
        <v/>
      </c>
      <c r="AI19" s="86" t="str">
        <f>IF(LEN(TBL_CALC[[#This Row],[?]])=0,"",TBL_CALC[[#This Row],[NP]]/ TBL_CALC[[#This Row],[TBP]])</f>
        <v/>
      </c>
      <c r="AJ19" s="92" t="str">
        <f>IF(LEN(TBL_CALC[[#This Row],[?]])=0,"",(TBL_CALC[[#This Row],[Bill
(Travel)]]-TBL_CALC[[#This Row],[TBR]])*0.04*(9/5-((1/150)*TBL_CALC[[#This Row],[Bill
(Travel)]]))*144)</f>
        <v/>
      </c>
      <c r="AK19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19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19" s="106" t="str">
        <f t="shared" si="0"/>
        <v/>
      </c>
      <c r="AN19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19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19" s="106" t="str">
        <f>IF(AND(LEN(TBL_CALC[[#This Row],[OTF]])&gt;0, OR(TBL_CALC[[#This Row],[OTF]]&lt;1, TBL_CALC[[#This Row],[OTF]]&gt;1.5)), "Y", "")</f>
        <v/>
      </c>
      <c r="AQ19" s="106" t="str">
        <f>""</f>
        <v/>
      </c>
      <c r="AR19" s="106" t="str">
        <f>IF(AND(LEN(TBL_CALC[[#This Row],[Taxable]]),LEN(TBL_CALC[[#This Row],[State Min Wage]]), TBL_CALC[[#This Row],[Taxable]]&lt;TBL_CALC[[#This Row],[State Min Wage]]), "Y","")</f>
        <v/>
      </c>
      <c r="AS19" s="77" t="str">
        <f>IF(AND(COUNTA(TBL_CALC[[#This Row],[Prof]:[MSP]])&gt;0, COUNTIF(TBL_CALC[[#This Row],[Err/RP]:[Err/TR]],"Y")=0), "Y","")</f>
        <v/>
      </c>
      <c r="AT19" s="77" t="str">
        <f>IF(LEN(TBL_CALC[[#This Row],[?]])=0, "", IF(TBL_CALC[[#This Row],[Assign Taxable Rate]]&gt;TBL_CALC[[#This Row],[TBR]], "Y", ""))</f>
        <v/>
      </c>
      <c r="AU19" s="78" t="str">
        <f>IF(LEN(TBL_CALC[[#This Row],[?]])=0, "", TBL_CALC[[#This Row],[Start  Date]]+(TBL_CALC[[#This Row],[Wks]]*7))</f>
        <v/>
      </c>
      <c r="AV19" s="79" t="str">
        <f>IF(LEN(TBL_CALC[[#This Row],[?]])=0, "", IF(LEN(TBL_CALC[[#This Row],[OTF]])=0, 1.1*TBL_CALC[[#This Row],[Bill
(Travel)]], TBL_CALC[[#This Row],[OTF]]*TBL_CALC[[#This Row],[Bill
(Travel)]]))</f>
        <v/>
      </c>
      <c r="AW19" s="79" t="str">
        <f>IF(LEN(TBL_CALC[[#This Row],[?]])=0, "", IF(LEN(TBL_CALC[[#This Row],[Bill
(Local)]])&gt;0, TBL_CALC[[#This Row],[Bill
(Local)]],TBL_CALC[[#This Row],[Bill
(Travel)]]))</f>
        <v/>
      </c>
      <c r="AX19" s="79" t="str">
        <f>IF(LEN(TBL_CALC[[#This Row],[?]])=0, "", IF(LEN(TBL_CALC[[#This Row],[Is 
Local]])&gt;0, TBL_CALC[[#This Row],[True Local Bill Rate]],TBL_CALC[[#This Row],[Bill
(Travel)]]))</f>
        <v/>
      </c>
      <c r="AY19" s="79" t="str">
        <f>IF(LEN(TBL_CALC[[#This Row],[?]])=0, "", IF(LEN(TBL_CALC[[#This Row],[OTF]])=0, 1.1*TBL_CALC[[#This Row],[True Local Bill Rate]], TBL_CALC[[#This Row],[OTF]]*TBL_CALC[[#This Row],[True Local Bill Rate]]))</f>
        <v/>
      </c>
      <c r="AZ19" s="80" t="str">
        <f>IF(LEN(TBL_CALC[[#This Row],[?]])=0, "", TBL_CALC[[#This Row],[Days]]*TBL_CALC[[#This Row],[Hrs]])</f>
        <v/>
      </c>
      <c r="BA19" s="80" t="str">
        <f>IF(LEN(TBL_CALC[[#This Row],[?]])=0, "", TBL_CALC[[#This Row],[Wks]]*TBL_CALC[[#This Row],[HPW]])</f>
        <v/>
      </c>
      <c r="BB19" s="80" t="str">
        <f>IF(LEN(TBL_CALC[[#This Row],[?]])=0, "", (DATEDIF(TBL_CALC[[#This Row],[Start  Date]], DATE(YEAR(TBL_CALC[[#This Row],[Start  Date]]), 12, 31), "D") / 7)*TBL_CALC[[#This Row],[HPW]])</f>
        <v/>
      </c>
      <c r="BC19" s="80" t="str">
        <f>IF(LEN(TBL_CALC[[#This Row],[?]])=0, "",  INDEX(TBL_MinWage[],MATCH(TBL_CALC[[#This Row],[State]],TBL_MinWage[Abbr],0),3))</f>
        <v/>
      </c>
      <c r="BD19" s="80" t="str">
        <f>IF(LEN(TBL_CALC[[#This Row],[?]])=0, "", INDEX(TBL_MinWage[],MATCH(TBL_CALC[[#This Row],[State]],TBL_MinWage[Abbr],0),5))</f>
        <v/>
      </c>
      <c r="BE19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19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19" s="80" t="str">
        <f>IF(LEN(TBL_CALC[[#This Row],[?]])=0, "", TBL_CALC[[#This Row],[HPW]]-TBL_CALC[[#This Row],[Reg Hours]]-TBL_CALC[[#This Row],[OT Hours (Day)]])</f>
        <v/>
      </c>
      <c r="BH19" s="80" t="str">
        <f>IF(LEN(TBL_CALC[[#This Row],[?]])=0, "", TBL_CALC[[#This Row],[Reg Hours]] + (1.5 * (TBL_CALC[[#This Row],[OT Hours (Day)]]+TBL_CALC[[#This Row],[OT Hours (Week)]])))</f>
        <v/>
      </c>
      <c r="BI19" s="82" t="str">
        <f>IF(LEN(TBL_CALC[[#This Row],[?]])=0, "", IF(TBL_CALC[[#This Row],[Is 
Local]]="Y", 0, [1]!PerDiem(1,0,$E19,$AU19,$D19&amp;","&amp;$C19)))</f>
        <v/>
      </c>
      <c r="BJ19" s="82" t="str">
        <f>IF(LEN(TBL_CALC[[#This Row],[?]])=0, "", IF(TBL_CALC[[#This Row],[Is 
Local]]="Y", 0,[1]!PerDiem(3,0,$E19,$AU19,$D19&amp;","&amp;$C19)))</f>
        <v/>
      </c>
      <c r="BK19" s="82" t="str">
        <f>IF(LEN(TBL_CALC[[#This Row],[?]])=0, "", IF(TBL_CALC[[#This Row],[Is 
Local]]="Y", 0,[1]!PerDiem(4,0,$E19,$AU19,$D19&amp;","&amp;$C19)))</f>
        <v/>
      </c>
      <c r="BL19" s="82" t="str">
        <f>IF(LEN(TBL_CALC[[#This Row],[?]])=0, "",  SUM(TBL_CALC[[#This Row],[Max Lodging]:[Max Incidental]]))</f>
        <v/>
      </c>
      <c r="BM19" s="81" t="str">
        <f>IF(LEN(TBL_CALC[[#This Row],[?]])=0, "", SUM(BI19:BK19)/TBL_CALC[[#This Row],[Wks]])</f>
        <v/>
      </c>
      <c r="BN19" s="81" t="str">
        <f>IF(LEN(TBL_CALC[[#This Row],[?]])=0, "", TBL_CALC[[#This Row],[Max Stipend Per Week]]/TBL_CALC[[#This Row],[HPW]])</f>
        <v/>
      </c>
      <c r="BO19" s="151" t="str">
        <f>IF(LEN(TBL_CALC[[#This Row],[?]])=0, "", _xlfn.XLOOKUP(TBL_CALC[[#This Row],[MSP]],TBL_MSP[MSP],TBL_MSP[By/Local]))</f>
        <v/>
      </c>
      <c r="BP19" s="83" t="str">
        <f>IF(LEN(TBL_CALC[[#This Row],[?]])=0, "", _xlfn.XLOOKUP(TBL_CALC[[#This Row],[MSP]],TBL_MSP[MSP],TBL_MSP[By/Travel]))</f>
        <v/>
      </c>
      <c r="BQ19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19" s="83" t="str">
        <f>IF(LEN(TBL_CALC[[#This Row],[?]])=0, "",  (TBL_CALC[[#This Row],[True Bill Rate]]/TBL_CALC[[#This Row],[TBR]])-1)</f>
        <v/>
      </c>
      <c r="BS19" s="69" t="str">
        <f>IF(LEN(TBL_CALC[[#This Row],[?]])=0, "",( (TBL_CALC[[#This Row],[TBR]]*TBL_CALC[[#This Row],[HPW]])-(TBL_CALC[[#This Row],[Max Stipend Per Hour]]*TBL_CALC[[#This Row],[HPW]]))/TBL_CALC[[#This Row],[Units]])</f>
        <v/>
      </c>
      <c r="BT19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19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19" s="68" t="str">
        <f>IF(LEN(TBL_CALC[[#This Row],[?]])=0, "", 1.5*TBL_CALC[[#This Row],[True Taxable Rate]])</f>
        <v/>
      </c>
      <c r="BW19" s="68" t="str">
        <f>IF(LEN(TBL_CALC[[#This Row],[?]])=0, "",  ROUNDUP(MAX( TBL_CALC[[#This Row],[True Taxable Rate]]*1.5, TBL_CALC[[#This Row],[TBR]],TBL_CALC[[#This Row],[Travel OT Bill Rate]]*0.55),0))</f>
        <v/>
      </c>
      <c r="BX19" s="68" t="str">
        <f>IF(LEN(TBL_CALC[[#This Row],[?]])=0, "", MIN(TBL_CALC[[#This Row],[TBR]]-TBL_CALC[[#This Row],[Assign Taxable Rate]], TBL_CALC[[#This Row],[Max Stipend Per Hour]]))</f>
        <v/>
      </c>
      <c r="BY19" s="68" t="str">
        <f>IF(LEN(TBL_CALC[[#This Row],[?]])=0, "", IF(TBL_CALC[[#This Row],[Is 
Local]]="Y", 0, (TBL_CALC[[#This Row],[Max Lodging]]/TBL_CALC[[#This Row],[Max Stipend]])*TBL_CALC[[#This Row],[Stipend]]))</f>
        <v/>
      </c>
      <c r="BZ19" s="68" t="str">
        <f>IF(LEN(TBL_CALC[[#This Row],[?]])=0, "", IF(TBL_CALC[[#This Row],[Is 
Local]]="Y", 0, TBL_CALC[[#This Row],[Stipend]]-TBL_CALC[[#This Row],[S/Lodging]]))</f>
        <v/>
      </c>
      <c r="CA19" s="68" t="str">
        <f>IF(LEN(TBL_CALC[[#This Row],[?]])=0, "",TBL_CALC[[#This Row],[S/Lodging]]*TBL_CALC[[#This Row],[HPW]])</f>
        <v/>
      </c>
      <c r="CB19" s="68" t="str">
        <f>IF(LEN(TBL_CALC[[#This Row],[?]])=0, "",TBL_CALC[[#This Row],[S/M&amp;I]]*TBL_CALC[[#This Row],[HPW]])</f>
        <v/>
      </c>
      <c r="CC19" s="145" t="str">
        <f>IF(LEN(TBL_CALC[[#This Row],[?]])=0, "",_xlfn.XLOOKUP(TBL_CALC[[#This Row],[State]],TBL_SUTA[ABBR],TBL_SUTA[Wage Base]))</f>
        <v/>
      </c>
      <c r="CD19" s="145" t="str">
        <f>IF(LEN(TBL_CALC[[#This Row],[?]])=0, "",_xlfn.XLOOKUP(TBL_CALC[[#This Row],[State]],TBL_SUTA[ABBR],TBL_SUTA[AMS (%)]))</f>
        <v/>
      </c>
      <c r="CE19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19" s="67" t="str">
        <f>IF(LEN(TBL_CALC[[#This Row],[?]])=0, "", $CF$3*TBL_CALC[[#This Row],[Assign Taxable Rate]])</f>
        <v/>
      </c>
      <c r="CG19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19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19" s="67" t="str">
        <f>IF(LEN(TBL_CALC[[#This Row],[?]])=0, "", SUM(TBL_CALC[[#This Row],[FICA/SS]:[SUTA]]))</f>
        <v/>
      </c>
      <c r="CJ19" s="148" t="str">
        <f>IF(LEN(TBL_CALC[[#This Row],[?]])=0, "", TBL_CALC[[#This Row],[SC]]/TBL_CALC[[#This Row],[TBR]])</f>
        <v/>
      </c>
      <c r="CK19" s="67" t="str">
        <f>IF(LEN(TBL_CALC[[#This Row],[?]])=0, "", $CK$3*TBL_CALC[[#This Row],[Assign Taxable Rate]])</f>
        <v/>
      </c>
      <c r="CL19" s="67" t="str">
        <f>IF(LEN(TBL_CALC[[#This Row],[?]])=0,"",$CL$3/8)</f>
        <v/>
      </c>
      <c r="CM19" s="67" t="str">
        <f>IF(LEN(TBL_CALC[[#This Row],[?]])=0, "", $CM$3/(2080))</f>
        <v/>
      </c>
      <c r="CN19" s="67" t="str">
        <f>IF(LEN(TBL_CALC[[#This Row],[?]])=0,"", ($CN$3*8*TBL_CALC[[#This Row],[True Taxable Rate]])/2080)</f>
        <v/>
      </c>
      <c r="CO19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19" s="67" t="str">
        <f>IF(LEN(TBL_CALC[[#This Row],[?]])=0, "", SUM(TBL_CALC[[#This Row],[W/C]:[Travel Reimb.
]]))</f>
        <v/>
      </c>
      <c r="CQ19" s="67" t="str">
        <f>IF(LEN(TBL_CALC[[#This Row],[?]])=0,"",IFERROR(_xlfn.XLOOKUP(TBL_CALC[[#This Row],[MSP]],TBL_MSP[MSP],TBL_MSP[FEE]),0.06)*TBL_CALC[[#This Row],[True Bill Rate]])</f>
        <v/>
      </c>
      <c r="CR19" s="67" t="str">
        <f>IF(LEN(TBL_CALC[[#This Row],[?]])=0, "", $CR$3*TBL_CALC[[#This Row],[Assign Taxable Rate]])</f>
        <v/>
      </c>
      <c r="CS19" s="67" t="str">
        <f>IF(LEN(TBL_CALC[[#This Row],[?]])=0, "", $CS$3/TBL_CALC[[#This Row],[TH]])</f>
        <v/>
      </c>
      <c r="CT19" s="67" t="str" cm="1">
        <f t="array" ref="CT19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19" s="67" t="str">
        <f>IF(LEN(TBL_CALC[[#This Row],[?]])=0,"", SUM(TBL_CALC[[#This Row],[MSP2]:[OC]]))</f>
        <v/>
      </c>
      <c r="CV19" s="42"/>
      <c r="CW19" s="1"/>
      <c r="CX19" s="1"/>
      <c r="CY19" s="1"/>
      <c r="CZ19" s="1"/>
      <c r="DB19" s="1"/>
      <c r="DC19" s="1"/>
      <c r="DG19" s="1"/>
      <c r="DH19" s="1"/>
      <c r="DJ19" s="1"/>
      <c r="DK19" s="1"/>
      <c r="DL19" s="1"/>
      <c r="DM19" s="1"/>
      <c r="DN19" s="1"/>
      <c r="DO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</row>
    <row r="20" spans="1:144" ht="12.75" x14ac:dyDescent="0.2">
      <c r="A20" s="115"/>
      <c r="B20" s="115"/>
      <c r="C20" s="115"/>
      <c r="D20" s="87"/>
      <c r="E20" s="88"/>
      <c r="F20" s="89"/>
      <c r="G20" s="89"/>
      <c r="H20" s="90"/>
      <c r="I20" s="87"/>
      <c r="K20" s="47"/>
      <c r="L20" s="49"/>
      <c r="M20" s="90"/>
      <c r="N20" s="48"/>
      <c r="O20" s="49"/>
      <c r="P20" s="50"/>
      <c r="Q20" s="50"/>
      <c r="R20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20" s="68" t="str">
        <f>IF(LEN(TBL_CALC[[#This Row],[?]])=0, "", IF(LEN(TBL_CALC[[#This Row],[Blended]])&gt;0, TBL_CALC[[#This Row],[Blended]], ROUNDUP(TBL_CALC[[#This Row],[True Bill Rate]]*TBL_CALC[[#This Row],[Factor]],1)))</f>
        <v/>
      </c>
      <c r="T20" s="83" t="str">
        <f>IF(LEN(TBL_CALC[[#This Row],[?]])=0, "", (TBL_CALC[[#This Row],[True Bill Rate]] - TBL_CALC[[#This Row],[TBR]])/TBL_CALC[[#This Row],[True Bill Rate]])</f>
        <v/>
      </c>
      <c r="U20" s="91" t="str">
        <f>IF(LEN(TBL_CALC[[#This Row],[?]])=0, "",(TBL_CALC[[#This Row],[True Bill Rate]]-TBL_CALC[[#This Row],[TC]])/TBL_CALC[[#This Row],[True Bill Rate]])</f>
        <v/>
      </c>
      <c r="V20" s="85" t="str">
        <f>IF(LEN(TBL_CALC[[#This Row],[?]])=0, "",TBL_CALC[[#This Row],[TB]]-TBL_CALC[[#This Row],[TE]])</f>
        <v/>
      </c>
      <c r="W20" s="84" t="str">
        <f>IF(LEN(TBL_CALC[[#This Row],[?]])=0, "", TBL_CALC[[#This Row],[TBR]]+TBL_CALC[[#This Row],[SC]]+TBL_CALC[[#This Row],[NSC]])</f>
        <v/>
      </c>
      <c r="X20" s="68" t="str">
        <f>IF(LEN(TBL_CALC[[#This Row],[?]])=0, "", TBL_CALC[[#This Row],[TBR]]*TBL_CALC[[#This Row],[HPW]])</f>
        <v/>
      </c>
      <c r="Y20" s="68" t="str">
        <f>IF(LEN(TBL_CALC[[#This Row],[?]])=0, "",TBL_CALC[[#This Row],[Assign Taxable Rate]]*TBL_CALC[[#This Row],[HPW]])</f>
        <v/>
      </c>
      <c r="Z20" s="68" t="str">
        <f>IF(LEN(TBL_CALC[[#This Row],[?]])=0, "",TBL_CALC[[#This Row],[Stipend]]*TBL_CALC[[#This Row],[HPW]])</f>
        <v/>
      </c>
      <c r="AA20" s="67" t="str">
        <f>IF(LEN(TBL_CALC[[#This Row],[?]])=0,"", TBL_CALC[[#This Row],[SC]]+TBL_CALC[[#This Row],[NSC]]+TBL_CALC[[#This Row],[OT]])</f>
        <v/>
      </c>
      <c r="AB20" s="75" t="str">
        <f>IF(LEN(TBL_CALC[[#This Row],[?]])=0,"", TBL_CALC[[#This Row],[BC]]/TBL_CALC[[#This Row],[TBR]])</f>
        <v/>
      </c>
      <c r="AC20" s="84" t="str">
        <f>IF(LEN(TBL_CALC[[#This Row],[?]])=0, "", TBL_CALC[[#This Row],[TBR]]+TBL_CALC[[#This Row],[BC]])</f>
        <v/>
      </c>
      <c r="AD20" s="74" t="str">
        <f>IF(LEN(TBL_CALC[[#This Row],[?]])=0, "", TBL_CALC[[#This Row],[TBR]]*TBL_CALC[[#This Row],[TH]])</f>
        <v/>
      </c>
      <c r="AE20" s="85" t="str">
        <f>IF(LEN(TBL_CALC[[#This Row],[?]])=0, "", (TBL_CALC[[#This Row],[Assign Taxable Rate]]*TBL_CALC[[#This Row],[TH]]))</f>
        <v/>
      </c>
      <c r="AF20" s="85" t="str">
        <f>IF(LEN(TBL_CALC[[#This Row],[?]])=0, "",TBL_CALC[[#This Row],[TH]]*TBL_CALC[[#This Row],[True Bill Rate]])</f>
        <v/>
      </c>
      <c r="AG20" s="74" t="str">
        <f>IF(LEN(TBL_CALC[[#This Row],[?]])=0, "", TBL_CALC[[#This Row],[TH]]*TBL_CALC[[#This Row],[TC]])</f>
        <v/>
      </c>
      <c r="AH20" s="85" t="str">
        <f>IF(LEN(TBL_CALC[[#This Row],[?]])=0, "", (TBL_CALC[[#This Row],[Stipend]]*TBL_CALC[[#This Row],[TH]]))</f>
        <v/>
      </c>
      <c r="AI20" s="86" t="str">
        <f>IF(LEN(TBL_CALC[[#This Row],[?]])=0,"",TBL_CALC[[#This Row],[NP]]/ TBL_CALC[[#This Row],[TBP]])</f>
        <v/>
      </c>
      <c r="AJ20" s="92" t="str">
        <f>IF(LEN(TBL_CALC[[#This Row],[?]])=0,"",(TBL_CALC[[#This Row],[Bill
(Travel)]]-TBL_CALC[[#This Row],[TBR]])*0.04*(9/5-((1/150)*TBL_CALC[[#This Row],[Bill
(Travel)]]))*144)</f>
        <v/>
      </c>
      <c r="AK20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20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20" s="106" t="str">
        <f t="shared" si="0"/>
        <v/>
      </c>
      <c r="AN20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20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20" s="106" t="str">
        <f>IF(AND(LEN(TBL_CALC[[#This Row],[OTF]])&gt;0, OR(TBL_CALC[[#This Row],[OTF]]&lt;1, TBL_CALC[[#This Row],[OTF]]&gt;1.5)), "Y", "")</f>
        <v/>
      </c>
      <c r="AQ20" s="106" t="str">
        <f>""</f>
        <v/>
      </c>
      <c r="AR20" s="106" t="str">
        <f>IF(AND(LEN(TBL_CALC[[#This Row],[Taxable]]),LEN(TBL_CALC[[#This Row],[State Min Wage]]), TBL_CALC[[#This Row],[Taxable]]&lt;TBL_CALC[[#This Row],[State Min Wage]]), "Y","")</f>
        <v/>
      </c>
      <c r="AS20" s="77" t="str">
        <f>IF(AND(COUNTA(TBL_CALC[[#This Row],[Prof]:[MSP]])&gt;0, COUNTIF(TBL_CALC[[#This Row],[Err/RP]:[Err/TR]],"Y")=0), "Y","")</f>
        <v/>
      </c>
      <c r="AT20" s="77" t="str">
        <f>IF(LEN(TBL_CALC[[#This Row],[?]])=0, "", IF(TBL_CALC[[#This Row],[Assign Taxable Rate]]&gt;TBL_CALC[[#This Row],[TBR]], "Y", ""))</f>
        <v/>
      </c>
      <c r="AU20" s="78" t="str">
        <f>IF(LEN(TBL_CALC[[#This Row],[?]])=0, "", TBL_CALC[[#This Row],[Start  Date]]+(TBL_CALC[[#This Row],[Wks]]*7))</f>
        <v/>
      </c>
      <c r="AV20" s="79" t="str">
        <f>IF(LEN(TBL_CALC[[#This Row],[?]])=0, "", IF(LEN(TBL_CALC[[#This Row],[OTF]])=0, 1.1*TBL_CALC[[#This Row],[Bill
(Travel)]], TBL_CALC[[#This Row],[OTF]]*TBL_CALC[[#This Row],[Bill
(Travel)]]))</f>
        <v/>
      </c>
      <c r="AW20" s="79" t="str">
        <f>IF(LEN(TBL_CALC[[#This Row],[?]])=0, "", IF(LEN(TBL_CALC[[#This Row],[Bill
(Local)]])&gt;0, TBL_CALC[[#This Row],[Bill
(Local)]],TBL_CALC[[#This Row],[Bill
(Travel)]]))</f>
        <v/>
      </c>
      <c r="AX20" s="79" t="str">
        <f>IF(LEN(TBL_CALC[[#This Row],[?]])=0, "", IF(LEN(TBL_CALC[[#This Row],[Is 
Local]])&gt;0, TBL_CALC[[#This Row],[True Local Bill Rate]],TBL_CALC[[#This Row],[Bill
(Travel)]]))</f>
        <v/>
      </c>
      <c r="AY20" s="79" t="str">
        <f>IF(LEN(TBL_CALC[[#This Row],[?]])=0, "", IF(LEN(TBL_CALC[[#This Row],[OTF]])=0, 1.1*TBL_CALC[[#This Row],[True Local Bill Rate]], TBL_CALC[[#This Row],[OTF]]*TBL_CALC[[#This Row],[True Local Bill Rate]]))</f>
        <v/>
      </c>
      <c r="AZ20" s="80" t="str">
        <f>IF(LEN(TBL_CALC[[#This Row],[?]])=0, "", TBL_CALC[[#This Row],[Days]]*TBL_CALC[[#This Row],[Hrs]])</f>
        <v/>
      </c>
      <c r="BA20" s="80" t="str">
        <f>IF(LEN(TBL_CALC[[#This Row],[?]])=0, "", TBL_CALC[[#This Row],[Wks]]*TBL_CALC[[#This Row],[HPW]])</f>
        <v/>
      </c>
      <c r="BB20" s="80" t="str">
        <f>IF(LEN(TBL_CALC[[#This Row],[?]])=0, "", (DATEDIF(TBL_CALC[[#This Row],[Start  Date]], DATE(YEAR(TBL_CALC[[#This Row],[Start  Date]]), 12, 31), "D") / 7)*TBL_CALC[[#This Row],[HPW]])</f>
        <v/>
      </c>
      <c r="BC20" s="80" t="str">
        <f>IF(LEN(TBL_CALC[[#This Row],[?]])=0, "",  INDEX(TBL_MinWage[],MATCH(TBL_CALC[[#This Row],[State]],TBL_MinWage[Abbr],0),3))</f>
        <v/>
      </c>
      <c r="BD20" s="80" t="str">
        <f>IF(LEN(TBL_CALC[[#This Row],[?]])=0, "", INDEX(TBL_MinWage[],MATCH(TBL_CALC[[#This Row],[State]],TBL_MinWage[Abbr],0),5))</f>
        <v/>
      </c>
      <c r="BE20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20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20" s="80" t="str">
        <f>IF(LEN(TBL_CALC[[#This Row],[?]])=0, "", TBL_CALC[[#This Row],[HPW]]-TBL_CALC[[#This Row],[Reg Hours]]-TBL_CALC[[#This Row],[OT Hours (Day)]])</f>
        <v/>
      </c>
      <c r="BH20" s="80" t="str">
        <f>IF(LEN(TBL_CALC[[#This Row],[?]])=0, "", TBL_CALC[[#This Row],[Reg Hours]] + (1.5 * (TBL_CALC[[#This Row],[OT Hours (Day)]]+TBL_CALC[[#This Row],[OT Hours (Week)]])))</f>
        <v/>
      </c>
      <c r="BI20" s="82" t="str">
        <f>IF(LEN(TBL_CALC[[#This Row],[?]])=0, "", IF(TBL_CALC[[#This Row],[Is 
Local]]="Y", 0, [1]!PerDiem(1,0,$E20,$AU20,$D20&amp;","&amp;$C20)))</f>
        <v/>
      </c>
      <c r="BJ20" s="82" t="str">
        <f>IF(LEN(TBL_CALC[[#This Row],[?]])=0, "", IF(TBL_CALC[[#This Row],[Is 
Local]]="Y", 0,[1]!PerDiem(3,0,$E20,$AU20,$D20&amp;","&amp;$C20)))</f>
        <v/>
      </c>
      <c r="BK20" s="82" t="str">
        <f>IF(LEN(TBL_CALC[[#This Row],[?]])=0, "", IF(TBL_CALC[[#This Row],[Is 
Local]]="Y", 0,[1]!PerDiem(4,0,$E20,$AU20,$D20&amp;","&amp;$C20)))</f>
        <v/>
      </c>
      <c r="BL20" s="82" t="str">
        <f>IF(LEN(TBL_CALC[[#This Row],[?]])=0, "",  SUM(TBL_CALC[[#This Row],[Max Lodging]:[Max Incidental]]))</f>
        <v/>
      </c>
      <c r="BM20" s="81" t="str">
        <f>IF(LEN(TBL_CALC[[#This Row],[?]])=0, "", SUM(BI20:BK20)/TBL_CALC[[#This Row],[Wks]])</f>
        <v/>
      </c>
      <c r="BN20" s="81" t="str">
        <f>IF(LEN(TBL_CALC[[#This Row],[?]])=0, "", TBL_CALC[[#This Row],[Max Stipend Per Week]]/TBL_CALC[[#This Row],[HPW]])</f>
        <v/>
      </c>
      <c r="BO20" s="151" t="str">
        <f>IF(LEN(TBL_CALC[[#This Row],[?]])=0, "", _xlfn.XLOOKUP(TBL_CALC[[#This Row],[MSP]],TBL_MSP[MSP],TBL_MSP[By/Local]))</f>
        <v/>
      </c>
      <c r="BP20" s="83" t="str">
        <f>IF(LEN(TBL_CALC[[#This Row],[?]])=0, "", _xlfn.XLOOKUP(TBL_CALC[[#This Row],[MSP]],TBL_MSP[MSP],TBL_MSP[By/Travel]))</f>
        <v/>
      </c>
      <c r="BQ20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20" s="83" t="str">
        <f>IF(LEN(TBL_CALC[[#This Row],[?]])=0, "",  (TBL_CALC[[#This Row],[True Bill Rate]]/TBL_CALC[[#This Row],[TBR]])-1)</f>
        <v/>
      </c>
      <c r="BS20" s="69" t="str">
        <f>IF(LEN(TBL_CALC[[#This Row],[?]])=0, "",( (TBL_CALC[[#This Row],[TBR]]*TBL_CALC[[#This Row],[HPW]])-(TBL_CALC[[#This Row],[Max Stipend Per Hour]]*TBL_CALC[[#This Row],[HPW]]))/TBL_CALC[[#This Row],[Units]])</f>
        <v/>
      </c>
      <c r="BT20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20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20" s="68" t="str">
        <f>IF(LEN(TBL_CALC[[#This Row],[?]])=0, "", 1.5*TBL_CALC[[#This Row],[True Taxable Rate]])</f>
        <v/>
      </c>
      <c r="BW20" s="68" t="str">
        <f>IF(LEN(TBL_CALC[[#This Row],[?]])=0, "",  ROUNDUP(MAX( TBL_CALC[[#This Row],[True Taxable Rate]]*1.5, TBL_CALC[[#This Row],[TBR]],TBL_CALC[[#This Row],[Travel OT Bill Rate]]*0.55),0))</f>
        <v/>
      </c>
      <c r="BX20" s="68" t="str">
        <f>IF(LEN(TBL_CALC[[#This Row],[?]])=0, "", MIN(TBL_CALC[[#This Row],[TBR]]-TBL_CALC[[#This Row],[Assign Taxable Rate]], TBL_CALC[[#This Row],[Max Stipend Per Hour]]))</f>
        <v/>
      </c>
      <c r="BY20" s="68" t="str">
        <f>IF(LEN(TBL_CALC[[#This Row],[?]])=0, "", IF(TBL_CALC[[#This Row],[Is 
Local]]="Y", 0, (TBL_CALC[[#This Row],[Max Lodging]]/TBL_CALC[[#This Row],[Max Stipend]])*TBL_CALC[[#This Row],[Stipend]]))</f>
        <v/>
      </c>
      <c r="BZ20" s="68" t="str">
        <f>IF(LEN(TBL_CALC[[#This Row],[?]])=0, "", IF(TBL_CALC[[#This Row],[Is 
Local]]="Y", 0, TBL_CALC[[#This Row],[Stipend]]-TBL_CALC[[#This Row],[S/Lodging]]))</f>
        <v/>
      </c>
      <c r="CA20" s="68" t="str">
        <f>IF(LEN(TBL_CALC[[#This Row],[?]])=0, "",TBL_CALC[[#This Row],[S/Lodging]]*TBL_CALC[[#This Row],[HPW]])</f>
        <v/>
      </c>
      <c r="CB20" s="68" t="str">
        <f>IF(LEN(TBL_CALC[[#This Row],[?]])=0, "",TBL_CALC[[#This Row],[S/M&amp;I]]*TBL_CALC[[#This Row],[HPW]])</f>
        <v/>
      </c>
      <c r="CC20" s="145" t="str">
        <f>IF(LEN(TBL_CALC[[#This Row],[?]])=0, "",_xlfn.XLOOKUP(TBL_CALC[[#This Row],[State]],TBL_SUTA[ABBR],TBL_SUTA[Wage Base]))</f>
        <v/>
      </c>
      <c r="CD20" s="145" t="str">
        <f>IF(LEN(TBL_CALC[[#This Row],[?]])=0, "",_xlfn.XLOOKUP(TBL_CALC[[#This Row],[State]],TBL_SUTA[ABBR],TBL_SUTA[AMS (%)]))</f>
        <v/>
      </c>
      <c r="CE20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20" s="67" t="str">
        <f>IF(LEN(TBL_CALC[[#This Row],[?]])=0, "", $CF$3*TBL_CALC[[#This Row],[Assign Taxable Rate]])</f>
        <v/>
      </c>
      <c r="CG20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20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20" s="67" t="str">
        <f>IF(LEN(TBL_CALC[[#This Row],[?]])=0, "", SUM(TBL_CALC[[#This Row],[FICA/SS]:[SUTA]]))</f>
        <v/>
      </c>
      <c r="CJ20" s="148" t="str">
        <f>IF(LEN(TBL_CALC[[#This Row],[?]])=0, "", TBL_CALC[[#This Row],[SC]]/TBL_CALC[[#This Row],[TBR]])</f>
        <v/>
      </c>
      <c r="CK20" s="67" t="str">
        <f>IF(LEN(TBL_CALC[[#This Row],[?]])=0, "", $CK$3*TBL_CALC[[#This Row],[Assign Taxable Rate]])</f>
        <v/>
      </c>
      <c r="CL20" s="67" t="str">
        <f>IF(LEN(TBL_CALC[[#This Row],[?]])=0,"",$CL$3/8)</f>
        <v/>
      </c>
      <c r="CM20" s="67" t="str">
        <f>IF(LEN(TBL_CALC[[#This Row],[?]])=0, "", $CM$3/(2080))</f>
        <v/>
      </c>
      <c r="CN20" s="67" t="str">
        <f>IF(LEN(TBL_CALC[[#This Row],[?]])=0,"", ($CN$3*8*TBL_CALC[[#This Row],[True Taxable Rate]])/2080)</f>
        <v/>
      </c>
      <c r="CO20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20" s="67" t="str">
        <f>IF(LEN(TBL_CALC[[#This Row],[?]])=0, "", SUM(TBL_CALC[[#This Row],[W/C]:[Travel Reimb.
]]))</f>
        <v/>
      </c>
      <c r="CQ20" s="67" t="str">
        <f>IF(LEN(TBL_CALC[[#This Row],[?]])=0,"",IFERROR(_xlfn.XLOOKUP(TBL_CALC[[#This Row],[MSP]],TBL_MSP[MSP],TBL_MSP[FEE]),0.06)*TBL_CALC[[#This Row],[True Bill Rate]])</f>
        <v/>
      </c>
      <c r="CR20" s="67" t="str">
        <f>IF(LEN(TBL_CALC[[#This Row],[?]])=0, "", $CR$3*TBL_CALC[[#This Row],[Assign Taxable Rate]])</f>
        <v/>
      </c>
      <c r="CS20" s="67" t="str">
        <f>IF(LEN(TBL_CALC[[#This Row],[?]])=0, "", $CS$3/TBL_CALC[[#This Row],[TH]])</f>
        <v/>
      </c>
      <c r="CT20" s="67" t="str" cm="1">
        <f t="array" ref="CT20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20" s="67" t="str">
        <f>IF(LEN(TBL_CALC[[#This Row],[?]])=0,"", SUM(TBL_CALC[[#This Row],[MSP2]:[OC]]))</f>
        <v/>
      </c>
      <c r="CV20" s="42"/>
      <c r="CW20" s="1"/>
      <c r="CX20" s="1"/>
      <c r="CY20" s="1"/>
      <c r="CZ20" s="1"/>
      <c r="DB20" s="1"/>
      <c r="DC20" s="1"/>
      <c r="DG20" s="1"/>
      <c r="DH20" s="1"/>
      <c r="DJ20" s="1"/>
      <c r="DK20" s="1"/>
      <c r="DL20" s="1"/>
      <c r="DM20" s="1"/>
      <c r="DN20" s="1"/>
      <c r="DO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</row>
    <row r="21" spans="1:144" ht="12.75" x14ac:dyDescent="0.2">
      <c r="A21" s="115"/>
      <c r="B21" s="115"/>
      <c r="C21" s="115"/>
      <c r="D21" s="87"/>
      <c r="E21" s="88"/>
      <c r="F21" s="89"/>
      <c r="G21" s="89"/>
      <c r="H21" s="90"/>
      <c r="I21" s="87"/>
      <c r="K21" s="47"/>
      <c r="L21" s="49"/>
      <c r="M21" s="90"/>
      <c r="N21" s="48"/>
      <c r="O21" s="49"/>
      <c r="P21" s="50"/>
      <c r="Q21" s="50"/>
      <c r="R21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21" s="68" t="str">
        <f>IF(LEN(TBL_CALC[[#This Row],[?]])=0, "", IF(LEN(TBL_CALC[[#This Row],[Blended]])&gt;0, TBL_CALC[[#This Row],[Blended]], ROUNDUP(TBL_CALC[[#This Row],[True Bill Rate]]*TBL_CALC[[#This Row],[Factor]],1)))</f>
        <v/>
      </c>
      <c r="T21" s="83" t="str">
        <f>IF(LEN(TBL_CALC[[#This Row],[?]])=0, "", (TBL_CALC[[#This Row],[True Bill Rate]] - TBL_CALC[[#This Row],[TBR]])/TBL_CALC[[#This Row],[True Bill Rate]])</f>
        <v/>
      </c>
      <c r="U21" s="91" t="str">
        <f>IF(LEN(TBL_CALC[[#This Row],[?]])=0, "",(TBL_CALC[[#This Row],[True Bill Rate]]-TBL_CALC[[#This Row],[TC]])/TBL_CALC[[#This Row],[True Bill Rate]])</f>
        <v/>
      </c>
      <c r="V21" s="85" t="str">
        <f>IF(LEN(TBL_CALC[[#This Row],[?]])=0, "",TBL_CALC[[#This Row],[TB]]-TBL_CALC[[#This Row],[TE]])</f>
        <v/>
      </c>
      <c r="W21" s="84" t="str">
        <f>IF(LEN(TBL_CALC[[#This Row],[?]])=0, "", TBL_CALC[[#This Row],[TBR]]+TBL_CALC[[#This Row],[SC]]+TBL_CALC[[#This Row],[NSC]])</f>
        <v/>
      </c>
      <c r="X21" s="68" t="str">
        <f>IF(LEN(TBL_CALC[[#This Row],[?]])=0, "", TBL_CALC[[#This Row],[TBR]]*TBL_CALC[[#This Row],[HPW]])</f>
        <v/>
      </c>
      <c r="Y21" s="68" t="str">
        <f>IF(LEN(TBL_CALC[[#This Row],[?]])=0, "",TBL_CALC[[#This Row],[Assign Taxable Rate]]*TBL_CALC[[#This Row],[HPW]])</f>
        <v/>
      </c>
      <c r="Z21" s="68" t="str">
        <f>IF(LEN(TBL_CALC[[#This Row],[?]])=0, "",TBL_CALC[[#This Row],[Stipend]]*TBL_CALC[[#This Row],[HPW]])</f>
        <v/>
      </c>
      <c r="AA21" s="67" t="str">
        <f>IF(LEN(TBL_CALC[[#This Row],[?]])=0,"", TBL_CALC[[#This Row],[SC]]+TBL_CALC[[#This Row],[NSC]]+TBL_CALC[[#This Row],[OT]])</f>
        <v/>
      </c>
      <c r="AB21" s="75" t="str">
        <f>IF(LEN(TBL_CALC[[#This Row],[?]])=0,"", TBL_CALC[[#This Row],[BC]]/TBL_CALC[[#This Row],[TBR]])</f>
        <v/>
      </c>
      <c r="AC21" s="84" t="str">
        <f>IF(LEN(TBL_CALC[[#This Row],[?]])=0, "", TBL_CALC[[#This Row],[TBR]]+TBL_CALC[[#This Row],[BC]])</f>
        <v/>
      </c>
      <c r="AD21" s="74" t="str">
        <f>IF(LEN(TBL_CALC[[#This Row],[?]])=0, "", TBL_CALC[[#This Row],[TBR]]*TBL_CALC[[#This Row],[TH]])</f>
        <v/>
      </c>
      <c r="AE21" s="85" t="str">
        <f>IF(LEN(TBL_CALC[[#This Row],[?]])=0, "", (TBL_CALC[[#This Row],[Assign Taxable Rate]]*TBL_CALC[[#This Row],[TH]]))</f>
        <v/>
      </c>
      <c r="AF21" s="85" t="str">
        <f>IF(LEN(TBL_CALC[[#This Row],[?]])=0, "",TBL_CALC[[#This Row],[TH]]*TBL_CALC[[#This Row],[True Bill Rate]])</f>
        <v/>
      </c>
      <c r="AG21" s="74" t="str">
        <f>IF(LEN(TBL_CALC[[#This Row],[?]])=0, "", TBL_CALC[[#This Row],[TH]]*TBL_CALC[[#This Row],[TC]])</f>
        <v/>
      </c>
      <c r="AH21" s="85" t="str">
        <f>IF(LEN(TBL_CALC[[#This Row],[?]])=0, "", (TBL_CALC[[#This Row],[Stipend]]*TBL_CALC[[#This Row],[TH]]))</f>
        <v/>
      </c>
      <c r="AI21" s="86" t="str">
        <f>IF(LEN(TBL_CALC[[#This Row],[?]])=0,"",TBL_CALC[[#This Row],[NP]]/ TBL_CALC[[#This Row],[TBP]])</f>
        <v/>
      </c>
      <c r="AJ21" s="92" t="str">
        <f>IF(LEN(TBL_CALC[[#This Row],[?]])=0,"",(TBL_CALC[[#This Row],[Bill
(Travel)]]-TBL_CALC[[#This Row],[TBR]])*0.04*(9/5-((1/150)*TBL_CALC[[#This Row],[Bill
(Travel)]]))*144)</f>
        <v/>
      </c>
      <c r="AK21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21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21" s="106" t="str">
        <f t="shared" si="0"/>
        <v/>
      </c>
      <c r="AN21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21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21" s="106" t="str">
        <f>IF(AND(LEN(TBL_CALC[[#This Row],[OTF]])&gt;0, OR(TBL_CALC[[#This Row],[OTF]]&lt;1, TBL_CALC[[#This Row],[OTF]]&gt;1.5)), "Y", "")</f>
        <v/>
      </c>
      <c r="AQ21" s="106" t="str">
        <f>""</f>
        <v/>
      </c>
      <c r="AR21" s="106" t="str">
        <f>IF(AND(LEN(TBL_CALC[[#This Row],[Taxable]]),LEN(TBL_CALC[[#This Row],[State Min Wage]]), TBL_CALC[[#This Row],[Taxable]]&lt;TBL_CALC[[#This Row],[State Min Wage]]), "Y","")</f>
        <v/>
      </c>
      <c r="AS21" s="77" t="str">
        <f>IF(AND(COUNTA(TBL_CALC[[#This Row],[Prof]:[MSP]])&gt;0, COUNTIF(TBL_CALC[[#This Row],[Err/RP]:[Err/TR]],"Y")=0), "Y","")</f>
        <v/>
      </c>
      <c r="AT21" s="77" t="str">
        <f>IF(LEN(TBL_CALC[[#This Row],[?]])=0, "", IF(TBL_CALC[[#This Row],[Assign Taxable Rate]]&gt;TBL_CALC[[#This Row],[TBR]], "Y", ""))</f>
        <v/>
      </c>
      <c r="AU21" s="78" t="str">
        <f>IF(LEN(TBL_CALC[[#This Row],[?]])=0, "", TBL_CALC[[#This Row],[Start  Date]]+(TBL_CALC[[#This Row],[Wks]]*7))</f>
        <v/>
      </c>
      <c r="AV21" s="79" t="str">
        <f>IF(LEN(TBL_CALC[[#This Row],[?]])=0, "", IF(LEN(TBL_CALC[[#This Row],[OTF]])=0, 1.1*TBL_CALC[[#This Row],[Bill
(Travel)]], TBL_CALC[[#This Row],[OTF]]*TBL_CALC[[#This Row],[Bill
(Travel)]]))</f>
        <v/>
      </c>
      <c r="AW21" s="79" t="str">
        <f>IF(LEN(TBL_CALC[[#This Row],[?]])=0, "", IF(LEN(TBL_CALC[[#This Row],[Bill
(Local)]])&gt;0, TBL_CALC[[#This Row],[Bill
(Local)]],TBL_CALC[[#This Row],[Bill
(Travel)]]))</f>
        <v/>
      </c>
      <c r="AX21" s="79" t="str">
        <f>IF(LEN(TBL_CALC[[#This Row],[?]])=0, "", IF(LEN(TBL_CALC[[#This Row],[Is 
Local]])&gt;0, TBL_CALC[[#This Row],[True Local Bill Rate]],TBL_CALC[[#This Row],[Bill
(Travel)]]))</f>
        <v/>
      </c>
      <c r="AY21" s="79" t="str">
        <f>IF(LEN(TBL_CALC[[#This Row],[?]])=0, "", IF(LEN(TBL_CALC[[#This Row],[OTF]])=0, 1.1*TBL_CALC[[#This Row],[True Local Bill Rate]], TBL_CALC[[#This Row],[OTF]]*TBL_CALC[[#This Row],[True Local Bill Rate]]))</f>
        <v/>
      </c>
      <c r="AZ21" s="80" t="str">
        <f>IF(LEN(TBL_CALC[[#This Row],[?]])=0, "", TBL_CALC[[#This Row],[Days]]*TBL_CALC[[#This Row],[Hrs]])</f>
        <v/>
      </c>
      <c r="BA21" s="80" t="str">
        <f>IF(LEN(TBL_CALC[[#This Row],[?]])=0, "", TBL_CALC[[#This Row],[Wks]]*TBL_CALC[[#This Row],[HPW]])</f>
        <v/>
      </c>
      <c r="BB21" s="80" t="str">
        <f>IF(LEN(TBL_CALC[[#This Row],[?]])=0, "", (DATEDIF(TBL_CALC[[#This Row],[Start  Date]], DATE(YEAR(TBL_CALC[[#This Row],[Start  Date]]), 12, 31), "D") / 7)*TBL_CALC[[#This Row],[HPW]])</f>
        <v/>
      </c>
      <c r="BC21" s="80" t="str">
        <f>IF(LEN(TBL_CALC[[#This Row],[?]])=0, "",  INDEX(TBL_MinWage[],MATCH(TBL_CALC[[#This Row],[State]],TBL_MinWage[Abbr],0),3))</f>
        <v/>
      </c>
      <c r="BD21" s="80" t="str">
        <f>IF(LEN(TBL_CALC[[#This Row],[?]])=0, "", INDEX(TBL_MinWage[],MATCH(TBL_CALC[[#This Row],[State]],TBL_MinWage[Abbr],0),5))</f>
        <v/>
      </c>
      <c r="BE21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21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21" s="80" t="str">
        <f>IF(LEN(TBL_CALC[[#This Row],[?]])=0, "", TBL_CALC[[#This Row],[HPW]]-TBL_CALC[[#This Row],[Reg Hours]]-TBL_CALC[[#This Row],[OT Hours (Day)]])</f>
        <v/>
      </c>
      <c r="BH21" s="80" t="str">
        <f>IF(LEN(TBL_CALC[[#This Row],[?]])=0, "", TBL_CALC[[#This Row],[Reg Hours]] + (1.5 * (TBL_CALC[[#This Row],[OT Hours (Day)]]+TBL_CALC[[#This Row],[OT Hours (Week)]])))</f>
        <v/>
      </c>
      <c r="BI21" s="82" t="str">
        <f>IF(LEN(TBL_CALC[[#This Row],[?]])=0, "", IF(TBL_CALC[[#This Row],[Is 
Local]]="Y", 0, [1]!PerDiem(1,0,$E21,$AU21,$D21&amp;","&amp;$C21)))</f>
        <v/>
      </c>
      <c r="BJ21" s="82" t="str">
        <f>IF(LEN(TBL_CALC[[#This Row],[?]])=0, "", IF(TBL_CALC[[#This Row],[Is 
Local]]="Y", 0,[1]!PerDiem(3,0,$E21,$AU21,$D21&amp;","&amp;$C21)))</f>
        <v/>
      </c>
      <c r="BK21" s="82" t="str">
        <f>IF(LEN(TBL_CALC[[#This Row],[?]])=0, "", IF(TBL_CALC[[#This Row],[Is 
Local]]="Y", 0,[1]!PerDiem(4,0,$E21,$AU21,$D21&amp;","&amp;$C21)))</f>
        <v/>
      </c>
      <c r="BL21" s="82" t="str">
        <f>IF(LEN(TBL_CALC[[#This Row],[?]])=0, "",  SUM(TBL_CALC[[#This Row],[Max Lodging]:[Max Incidental]]))</f>
        <v/>
      </c>
      <c r="BM21" s="81" t="str">
        <f>IF(LEN(TBL_CALC[[#This Row],[?]])=0, "", SUM(BI21:BK21)/TBL_CALC[[#This Row],[Wks]])</f>
        <v/>
      </c>
      <c r="BN21" s="81" t="str">
        <f>IF(LEN(TBL_CALC[[#This Row],[?]])=0, "", TBL_CALC[[#This Row],[Max Stipend Per Week]]/TBL_CALC[[#This Row],[HPW]])</f>
        <v/>
      </c>
      <c r="BO21" s="151" t="str">
        <f>IF(LEN(TBL_CALC[[#This Row],[?]])=0, "", _xlfn.XLOOKUP(TBL_CALC[[#This Row],[MSP]],TBL_MSP[MSP],TBL_MSP[By/Local]))</f>
        <v/>
      </c>
      <c r="BP21" s="83" t="str">
        <f>IF(LEN(TBL_CALC[[#This Row],[?]])=0, "", _xlfn.XLOOKUP(TBL_CALC[[#This Row],[MSP]],TBL_MSP[MSP],TBL_MSP[By/Travel]))</f>
        <v/>
      </c>
      <c r="BQ21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21" s="83" t="str">
        <f>IF(LEN(TBL_CALC[[#This Row],[?]])=0, "",  (TBL_CALC[[#This Row],[True Bill Rate]]/TBL_CALC[[#This Row],[TBR]])-1)</f>
        <v/>
      </c>
      <c r="BS21" s="69" t="str">
        <f>IF(LEN(TBL_CALC[[#This Row],[?]])=0, "",( (TBL_CALC[[#This Row],[TBR]]*TBL_CALC[[#This Row],[HPW]])-(TBL_CALC[[#This Row],[Max Stipend Per Hour]]*TBL_CALC[[#This Row],[HPW]]))/TBL_CALC[[#This Row],[Units]])</f>
        <v/>
      </c>
      <c r="BT21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21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21" s="68" t="str">
        <f>IF(LEN(TBL_CALC[[#This Row],[?]])=0, "", 1.5*TBL_CALC[[#This Row],[True Taxable Rate]])</f>
        <v/>
      </c>
      <c r="BW21" s="68" t="str">
        <f>IF(LEN(TBL_CALC[[#This Row],[?]])=0, "",  ROUNDUP(MAX( TBL_CALC[[#This Row],[True Taxable Rate]]*1.5, TBL_CALC[[#This Row],[TBR]],TBL_CALC[[#This Row],[Travel OT Bill Rate]]*0.55),0))</f>
        <v/>
      </c>
      <c r="BX21" s="68" t="str">
        <f>IF(LEN(TBL_CALC[[#This Row],[?]])=0, "", MIN(TBL_CALC[[#This Row],[TBR]]-TBL_CALC[[#This Row],[Assign Taxable Rate]], TBL_CALC[[#This Row],[Max Stipend Per Hour]]))</f>
        <v/>
      </c>
      <c r="BY21" s="68" t="str">
        <f>IF(LEN(TBL_CALC[[#This Row],[?]])=0, "", IF(TBL_CALC[[#This Row],[Is 
Local]]="Y", 0, (TBL_CALC[[#This Row],[Max Lodging]]/TBL_CALC[[#This Row],[Max Stipend]])*TBL_CALC[[#This Row],[Stipend]]))</f>
        <v/>
      </c>
      <c r="BZ21" s="68" t="str">
        <f>IF(LEN(TBL_CALC[[#This Row],[?]])=0, "", IF(TBL_CALC[[#This Row],[Is 
Local]]="Y", 0, TBL_CALC[[#This Row],[Stipend]]-TBL_CALC[[#This Row],[S/Lodging]]))</f>
        <v/>
      </c>
      <c r="CA21" s="68" t="str">
        <f>IF(LEN(TBL_CALC[[#This Row],[?]])=0, "",TBL_CALC[[#This Row],[S/Lodging]]*TBL_CALC[[#This Row],[HPW]])</f>
        <v/>
      </c>
      <c r="CB21" s="68" t="str">
        <f>IF(LEN(TBL_CALC[[#This Row],[?]])=0, "",TBL_CALC[[#This Row],[S/M&amp;I]]*TBL_CALC[[#This Row],[HPW]])</f>
        <v/>
      </c>
      <c r="CC21" s="145" t="str">
        <f>IF(LEN(TBL_CALC[[#This Row],[?]])=0, "",_xlfn.XLOOKUP(TBL_CALC[[#This Row],[State]],TBL_SUTA[ABBR],TBL_SUTA[Wage Base]))</f>
        <v/>
      </c>
      <c r="CD21" s="145" t="str">
        <f>IF(LEN(TBL_CALC[[#This Row],[?]])=0, "",_xlfn.XLOOKUP(TBL_CALC[[#This Row],[State]],TBL_SUTA[ABBR],TBL_SUTA[AMS (%)]))</f>
        <v/>
      </c>
      <c r="CE21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21" s="67" t="str">
        <f>IF(LEN(TBL_CALC[[#This Row],[?]])=0, "", $CF$3*TBL_CALC[[#This Row],[Assign Taxable Rate]])</f>
        <v/>
      </c>
      <c r="CG21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21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21" s="67" t="str">
        <f>IF(LEN(TBL_CALC[[#This Row],[?]])=0, "", SUM(TBL_CALC[[#This Row],[FICA/SS]:[SUTA]]))</f>
        <v/>
      </c>
      <c r="CJ21" s="148" t="str">
        <f>IF(LEN(TBL_CALC[[#This Row],[?]])=0, "", TBL_CALC[[#This Row],[SC]]/TBL_CALC[[#This Row],[TBR]])</f>
        <v/>
      </c>
      <c r="CK21" s="67" t="str">
        <f>IF(LEN(TBL_CALC[[#This Row],[?]])=0, "", $CK$3*TBL_CALC[[#This Row],[Assign Taxable Rate]])</f>
        <v/>
      </c>
      <c r="CL21" s="67" t="str">
        <f>IF(LEN(TBL_CALC[[#This Row],[?]])=0,"",$CL$3/8)</f>
        <v/>
      </c>
      <c r="CM21" s="67" t="str">
        <f>IF(LEN(TBL_CALC[[#This Row],[?]])=0, "", $CM$3/(2080))</f>
        <v/>
      </c>
      <c r="CN21" s="67" t="str">
        <f>IF(LEN(TBL_CALC[[#This Row],[?]])=0,"", ($CN$3*8*TBL_CALC[[#This Row],[True Taxable Rate]])/2080)</f>
        <v/>
      </c>
      <c r="CO21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21" s="67" t="str">
        <f>IF(LEN(TBL_CALC[[#This Row],[?]])=0, "", SUM(TBL_CALC[[#This Row],[W/C]:[Travel Reimb.
]]))</f>
        <v/>
      </c>
      <c r="CQ21" s="67" t="str">
        <f>IF(LEN(TBL_CALC[[#This Row],[?]])=0,"",IFERROR(_xlfn.XLOOKUP(TBL_CALC[[#This Row],[MSP]],TBL_MSP[MSP],TBL_MSP[FEE]),0.06)*TBL_CALC[[#This Row],[True Bill Rate]])</f>
        <v/>
      </c>
      <c r="CR21" s="67" t="str">
        <f>IF(LEN(TBL_CALC[[#This Row],[?]])=0, "", $CR$3*TBL_CALC[[#This Row],[Assign Taxable Rate]])</f>
        <v/>
      </c>
      <c r="CS21" s="67" t="str">
        <f>IF(LEN(TBL_CALC[[#This Row],[?]])=0, "", $CS$3/TBL_CALC[[#This Row],[TH]])</f>
        <v/>
      </c>
      <c r="CT21" s="67" t="str" cm="1">
        <f t="array" ref="CT21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21" s="67" t="str">
        <f>IF(LEN(TBL_CALC[[#This Row],[?]])=0,"", SUM(TBL_CALC[[#This Row],[MSP2]:[OC]]))</f>
        <v/>
      </c>
      <c r="CV21" s="42"/>
      <c r="CW21" s="1"/>
      <c r="CX21" s="1"/>
      <c r="CY21" s="1"/>
      <c r="CZ21" s="1"/>
      <c r="DB21" s="1"/>
      <c r="DC21" s="1"/>
      <c r="DG21" s="1"/>
      <c r="DH21" s="1"/>
      <c r="DJ21" s="1"/>
      <c r="DK21" s="1"/>
      <c r="DL21" s="1"/>
      <c r="DM21" s="1"/>
      <c r="DN21" s="1"/>
      <c r="DO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</row>
    <row r="22" spans="1:144" ht="12.75" x14ac:dyDescent="0.2">
      <c r="A22" s="115"/>
      <c r="B22" s="115"/>
      <c r="C22" s="115"/>
      <c r="D22" s="87"/>
      <c r="E22" s="88"/>
      <c r="F22" s="89"/>
      <c r="G22" s="89"/>
      <c r="H22" s="90"/>
      <c r="I22" s="87"/>
      <c r="K22" s="47"/>
      <c r="L22" s="49"/>
      <c r="M22" s="90"/>
      <c r="N22" s="48"/>
      <c r="O22" s="49"/>
      <c r="P22" s="50"/>
      <c r="Q22" s="50"/>
      <c r="R22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22" s="68" t="str">
        <f>IF(LEN(TBL_CALC[[#This Row],[?]])=0, "", IF(LEN(TBL_CALC[[#This Row],[Blended]])&gt;0, TBL_CALC[[#This Row],[Blended]], ROUNDUP(TBL_CALC[[#This Row],[True Bill Rate]]*TBL_CALC[[#This Row],[Factor]],1)))</f>
        <v/>
      </c>
      <c r="T22" s="83" t="str">
        <f>IF(LEN(TBL_CALC[[#This Row],[?]])=0, "", (TBL_CALC[[#This Row],[True Bill Rate]] - TBL_CALC[[#This Row],[TBR]])/TBL_CALC[[#This Row],[True Bill Rate]])</f>
        <v/>
      </c>
      <c r="U22" s="91" t="str">
        <f>IF(LEN(TBL_CALC[[#This Row],[?]])=0, "",(TBL_CALC[[#This Row],[True Bill Rate]]-TBL_CALC[[#This Row],[TC]])/TBL_CALC[[#This Row],[True Bill Rate]])</f>
        <v/>
      </c>
      <c r="V22" s="85" t="str">
        <f>IF(LEN(TBL_CALC[[#This Row],[?]])=0, "",TBL_CALC[[#This Row],[TB]]-TBL_CALC[[#This Row],[TE]])</f>
        <v/>
      </c>
      <c r="W22" s="84" t="str">
        <f>IF(LEN(TBL_CALC[[#This Row],[?]])=0, "", TBL_CALC[[#This Row],[TBR]]+TBL_CALC[[#This Row],[SC]]+TBL_CALC[[#This Row],[NSC]])</f>
        <v/>
      </c>
      <c r="X22" s="68" t="str">
        <f>IF(LEN(TBL_CALC[[#This Row],[?]])=0, "", TBL_CALC[[#This Row],[TBR]]*TBL_CALC[[#This Row],[HPW]])</f>
        <v/>
      </c>
      <c r="Y22" s="68" t="str">
        <f>IF(LEN(TBL_CALC[[#This Row],[?]])=0, "",TBL_CALC[[#This Row],[Assign Taxable Rate]]*TBL_CALC[[#This Row],[HPW]])</f>
        <v/>
      </c>
      <c r="Z22" s="68" t="str">
        <f>IF(LEN(TBL_CALC[[#This Row],[?]])=0, "",TBL_CALC[[#This Row],[Stipend]]*TBL_CALC[[#This Row],[HPW]])</f>
        <v/>
      </c>
      <c r="AA22" s="67" t="str">
        <f>IF(LEN(TBL_CALC[[#This Row],[?]])=0,"", TBL_CALC[[#This Row],[SC]]+TBL_CALC[[#This Row],[NSC]]+TBL_CALC[[#This Row],[OT]])</f>
        <v/>
      </c>
      <c r="AB22" s="75" t="str">
        <f>IF(LEN(TBL_CALC[[#This Row],[?]])=0,"", TBL_CALC[[#This Row],[BC]]/TBL_CALC[[#This Row],[TBR]])</f>
        <v/>
      </c>
      <c r="AC22" s="84" t="str">
        <f>IF(LEN(TBL_CALC[[#This Row],[?]])=0, "", TBL_CALC[[#This Row],[TBR]]+TBL_CALC[[#This Row],[BC]])</f>
        <v/>
      </c>
      <c r="AD22" s="74" t="str">
        <f>IF(LEN(TBL_CALC[[#This Row],[?]])=0, "", TBL_CALC[[#This Row],[TBR]]*TBL_CALC[[#This Row],[TH]])</f>
        <v/>
      </c>
      <c r="AE22" s="85" t="str">
        <f>IF(LEN(TBL_CALC[[#This Row],[?]])=0, "", (TBL_CALC[[#This Row],[Assign Taxable Rate]]*TBL_CALC[[#This Row],[TH]]))</f>
        <v/>
      </c>
      <c r="AF22" s="85" t="str">
        <f>IF(LEN(TBL_CALC[[#This Row],[?]])=0, "",TBL_CALC[[#This Row],[TH]]*TBL_CALC[[#This Row],[True Bill Rate]])</f>
        <v/>
      </c>
      <c r="AG22" s="74" t="str">
        <f>IF(LEN(TBL_CALC[[#This Row],[?]])=0, "", TBL_CALC[[#This Row],[TH]]*TBL_CALC[[#This Row],[TC]])</f>
        <v/>
      </c>
      <c r="AH22" s="85" t="str">
        <f>IF(LEN(TBL_CALC[[#This Row],[?]])=0, "", (TBL_CALC[[#This Row],[Stipend]]*TBL_CALC[[#This Row],[TH]]))</f>
        <v/>
      </c>
      <c r="AI22" s="86" t="str">
        <f>IF(LEN(TBL_CALC[[#This Row],[?]])=0,"",TBL_CALC[[#This Row],[NP]]/ TBL_CALC[[#This Row],[TBP]])</f>
        <v/>
      </c>
      <c r="AJ22" s="92" t="str">
        <f>IF(LEN(TBL_CALC[[#This Row],[?]])=0,"",(TBL_CALC[[#This Row],[Bill
(Travel)]]-TBL_CALC[[#This Row],[TBR]])*0.04*(9/5-((1/150)*TBL_CALC[[#This Row],[Bill
(Travel)]]))*144)</f>
        <v/>
      </c>
      <c r="AK22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22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22" s="106" t="str">
        <f t="shared" si="0"/>
        <v/>
      </c>
      <c r="AN22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22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22" s="106" t="str">
        <f>IF(AND(LEN(TBL_CALC[[#This Row],[OTF]])&gt;0, OR(TBL_CALC[[#This Row],[OTF]]&lt;1, TBL_CALC[[#This Row],[OTF]]&gt;1.5)), "Y", "")</f>
        <v/>
      </c>
      <c r="AQ22" s="106" t="str">
        <f>""</f>
        <v/>
      </c>
      <c r="AR22" s="106" t="str">
        <f>IF(AND(LEN(TBL_CALC[[#This Row],[Taxable]]),LEN(TBL_CALC[[#This Row],[State Min Wage]]), TBL_CALC[[#This Row],[Taxable]]&lt;TBL_CALC[[#This Row],[State Min Wage]]), "Y","")</f>
        <v/>
      </c>
      <c r="AS22" s="77" t="str">
        <f>IF(AND(COUNTA(TBL_CALC[[#This Row],[Prof]:[MSP]])&gt;0, COUNTIF(TBL_CALC[[#This Row],[Err/RP]:[Err/TR]],"Y")=0), "Y","")</f>
        <v/>
      </c>
      <c r="AT22" s="77" t="str">
        <f>IF(LEN(TBL_CALC[[#This Row],[?]])=0, "", IF(TBL_CALC[[#This Row],[Assign Taxable Rate]]&gt;TBL_CALC[[#This Row],[TBR]], "Y", ""))</f>
        <v/>
      </c>
      <c r="AU22" s="78" t="str">
        <f>IF(LEN(TBL_CALC[[#This Row],[?]])=0, "", TBL_CALC[[#This Row],[Start  Date]]+(TBL_CALC[[#This Row],[Wks]]*7))</f>
        <v/>
      </c>
      <c r="AV22" s="79" t="str">
        <f>IF(LEN(TBL_CALC[[#This Row],[?]])=0, "", IF(LEN(TBL_CALC[[#This Row],[OTF]])=0, 1.1*TBL_CALC[[#This Row],[Bill
(Travel)]], TBL_CALC[[#This Row],[OTF]]*TBL_CALC[[#This Row],[Bill
(Travel)]]))</f>
        <v/>
      </c>
      <c r="AW22" s="79" t="str">
        <f>IF(LEN(TBL_CALC[[#This Row],[?]])=0, "", IF(LEN(TBL_CALC[[#This Row],[Bill
(Local)]])&gt;0, TBL_CALC[[#This Row],[Bill
(Local)]],TBL_CALC[[#This Row],[Bill
(Travel)]]))</f>
        <v/>
      </c>
      <c r="AX22" s="79" t="str">
        <f>IF(LEN(TBL_CALC[[#This Row],[?]])=0, "", IF(LEN(TBL_CALC[[#This Row],[Is 
Local]])&gt;0, TBL_CALC[[#This Row],[True Local Bill Rate]],TBL_CALC[[#This Row],[Bill
(Travel)]]))</f>
        <v/>
      </c>
      <c r="AY22" s="79" t="str">
        <f>IF(LEN(TBL_CALC[[#This Row],[?]])=0, "", IF(LEN(TBL_CALC[[#This Row],[OTF]])=0, 1.1*TBL_CALC[[#This Row],[True Local Bill Rate]], TBL_CALC[[#This Row],[OTF]]*TBL_CALC[[#This Row],[True Local Bill Rate]]))</f>
        <v/>
      </c>
      <c r="AZ22" s="80" t="str">
        <f>IF(LEN(TBL_CALC[[#This Row],[?]])=0, "", TBL_CALC[[#This Row],[Days]]*TBL_CALC[[#This Row],[Hrs]])</f>
        <v/>
      </c>
      <c r="BA22" s="80" t="str">
        <f>IF(LEN(TBL_CALC[[#This Row],[?]])=0, "", TBL_CALC[[#This Row],[Wks]]*TBL_CALC[[#This Row],[HPW]])</f>
        <v/>
      </c>
      <c r="BB22" s="80" t="str">
        <f>IF(LEN(TBL_CALC[[#This Row],[?]])=0, "", (DATEDIF(TBL_CALC[[#This Row],[Start  Date]], DATE(YEAR(TBL_CALC[[#This Row],[Start  Date]]), 12, 31), "D") / 7)*TBL_CALC[[#This Row],[HPW]])</f>
        <v/>
      </c>
      <c r="BC22" s="80" t="str">
        <f>IF(LEN(TBL_CALC[[#This Row],[?]])=0, "",  INDEX(TBL_MinWage[],MATCH(TBL_CALC[[#This Row],[State]],TBL_MinWage[Abbr],0),3))</f>
        <v/>
      </c>
      <c r="BD22" s="80" t="str">
        <f>IF(LEN(TBL_CALC[[#This Row],[?]])=0, "", INDEX(TBL_MinWage[],MATCH(TBL_CALC[[#This Row],[State]],TBL_MinWage[Abbr],0),5))</f>
        <v/>
      </c>
      <c r="BE22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22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22" s="80" t="str">
        <f>IF(LEN(TBL_CALC[[#This Row],[?]])=0, "", TBL_CALC[[#This Row],[HPW]]-TBL_CALC[[#This Row],[Reg Hours]]-TBL_CALC[[#This Row],[OT Hours (Day)]])</f>
        <v/>
      </c>
      <c r="BH22" s="80" t="str">
        <f>IF(LEN(TBL_CALC[[#This Row],[?]])=0, "", TBL_CALC[[#This Row],[Reg Hours]] + (1.5 * (TBL_CALC[[#This Row],[OT Hours (Day)]]+TBL_CALC[[#This Row],[OT Hours (Week)]])))</f>
        <v/>
      </c>
      <c r="BI22" s="82" t="str">
        <f>IF(LEN(TBL_CALC[[#This Row],[?]])=0, "", IF(TBL_CALC[[#This Row],[Is 
Local]]="Y", 0, [1]!PerDiem(1,0,$E22,$AU22,$D22&amp;","&amp;$C22)))</f>
        <v/>
      </c>
      <c r="BJ22" s="82" t="str">
        <f>IF(LEN(TBL_CALC[[#This Row],[?]])=0, "", IF(TBL_CALC[[#This Row],[Is 
Local]]="Y", 0,[1]!PerDiem(3,0,$E22,$AU22,$D22&amp;","&amp;$C22)))</f>
        <v/>
      </c>
      <c r="BK22" s="82" t="str">
        <f>IF(LEN(TBL_CALC[[#This Row],[?]])=0, "", IF(TBL_CALC[[#This Row],[Is 
Local]]="Y", 0,[1]!PerDiem(4,0,$E22,$AU22,$D22&amp;","&amp;$C22)))</f>
        <v/>
      </c>
      <c r="BL22" s="82" t="str">
        <f>IF(LEN(TBL_CALC[[#This Row],[?]])=0, "",  SUM(TBL_CALC[[#This Row],[Max Lodging]:[Max Incidental]]))</f>
        <v/>
      </c>
      <c r="BM22" s="81" t="str">
        <f>IF(LEN(TBL_CALC[[#This Row],[?]])=0, "", SUM(BI22:BK22)/TBL_CALC[[#This Row],[Wks]])</f>
        <v/>
      </c>
      <c r="BN22" s="81" t="str">
        <f>IF(LEN(TBL_CALC[[#This Row],[?]])=0, "", TBL_CALC[[#This Row],[Max Stipend Per Week]]/TBL_CALC[[#This Row],[HPW]])</f>
        <v/>
      </c>
      <c r="BO22" s="151" t="str">
        <f>IF(LEN(TBL_CALC[[#This Row],[?]])=0, "", _xlfn.XLOOKUP(TBL_CALC[[#This Row],[MSP]],TBL_MSP[MSP],TBL_MSP[By/Local]))</f>
        <v/>
      </c>
      <c r="BP22" s="83" t="str">
        <f>IF(LEN(TBL_CALC[[#This Row],[?]])=0, "", _xlfn.XLOOKUP(TBL_CALC[[#This Row],[MSP]],TBL_MSP[MSP],TBL_MSP[By/Travel]))</f>
        <v/>
      </c>
      <c r="BQ22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22" s="83" t="str">
        <f>IF(LEN(TBL_CALC[[#This Row],[?]])=0, "",  (TBL_CALC[[#This Row],[True Bill Rate]]/TBL_CALC[[#This Row],[TBR]])-1)</f>
        <v/>
      </c>
      <c r="BS22" s="69" t="str">
        <f>IF(LEN(TBL_CALC[[#This Row],[?]])=0, "",( (TBL_CALC[[#This Row],[TBR]]*TBL_CALC[[#This Row],[HPW]])-(TBL_CALC[[#This Row],[Max Stipend Per Hour]]*TBL_CALC[[#This Row],[HPW]]))/TBL_CALC[[#This Row],[Units]])</f>
        <v/>
      </c>
      <c r="BT22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22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22" s="68" t="str">
        <f>IF(LEN(TBL_CALC[[#This Row],[?]])=0, "", 1.5*TBL_CALC[[#This Row],[True Taxable Rate]])</f>
        <v/>
      </c>
      <c r="BW22" s="68" t="str">
        <f>IF(LEN(TBL_CALC[[#This Row],[?]])=0, "",  ROUNDUP(MAX( TBL_CALC[[#This Row],[True Taxable Rate]]*1.5, TBL_CALC[[#This Row],[TBR]],TBL_CALC[[#This Row],[Travel OT Bill Rate]]*0.55),0))</f>
        <v/>
      </c>
      <c r="BX22" s="68" t="str">
        <f>IF(LEN(TBL_CALC[[#This Row],[?]])=0, "", MIN(TBL_CALC[[#This Row],[TBR]]-TBL_CALC[[#This Row],[Assign Taxable Rate]], TBL_CALC[[#This Row],[Max Stipend Per Hour]]))</f>
        <v/>
      </c>
      <c r="BY22" s="68" t="str">
        <f>IF(LEN(TBL_CALC[[#This Row],[?]])=0, "", IF(TBL_CALC[[#This Row],[Is 
Local]]="Y", 0, (TBL_CALC[[#This Row],[Max Lodging]]/TBL_CALC[[#This Row],[Max Stipend]])*TBL_CALC[[#This Row],[Stipend]]))</f>
        <v/>
      </c>
      <c r="BZ22" s="68" t="str">
        <f>IF(LEN(TBL_CALC[[#This Row],[?]])=0, "", IF(TBL_CALC[[#This Row],[Is 
Local]]="Y", 0, TBL_CALC[[#This Row],[Stipend]]-TBL_CALC[[#This Row],[S/Lodging]]))</f>
        <v/>
      </c>
      <c r="CA22" s="68" t="str">
        <f>IF(LEN(TBL_CALC[[#This Row],[?]])=0, "",TBL_CALC[[#This Row],[S/Lodging]]*TBL_CALC[[#This Row],[HPW]])</f>
        <v/>
      </c>
      <c r="CB22" s="68" t="str">
        <f>IF(LEN(TBL_CALC[[#This Row],[?]])=0, "",TBL_CALC[[#This Row],[S/M&amp;I]]*TBL_CALC[[#This Row],[HPW]])</f>
        <v/>
      </c>
      <c r="CC22" s="145" t="str">
        <f>IF(LEN(TBL_CALC[[#This Row],[?]])=0, "",_xlfn.XLOOKUP(TBL_CALC[[#This Row],[State]],TBL_SUTA[ABBR],TBL_SUTA[Wage Base]))</f>
        <v/>
      </c>
      <c r="CD22" s="145" t="str">
        <f>IF(LEN(TBL_CALC[[#This Row],[?]])=0, "",_xlfn.XLOOKUP(TBL_CALC[[#This Row],[State]],TBL_SUTA[ABBR],TBL_SUTA[AMS (%)]))</f>
        <v/>
      </c>
      <c r="CE22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22" s="67" t="str">
        <f>IF(LEN(TBL_CALC[[#This Row],[?]])=0, "", $CF$3*TBL_CALC[[#This Row],[Assign Taxable Rate]])</f>
        <v/>
      </c>
      <c r="CG22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22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22" s="67" t="str">
        <f>IF(LEN(TBL_CALC[[#This Row],[?]])=0, "", SUM(TBL_CALC[[#This Row],[FICA/SS]:[SUTA]]))</f>
        <v/>
      </c>
      <c r="CJ22" s="148" t="str">
        <f>IF(LEN(TBL_CALC[[#This Row],[?]])=0, "", TBL_CALC[[#This Row],[SC]]/TBL_CALC[[#This Row],[TBR]])</f>
        <v/>
      </c>
      <c r="CK22" s="67" t="str">
        <f>IF(LEN(TBL_CALC[[#This Row],[?]])=0, "", $CK$3*TBL_CALC[[#This Row],[Assign Taxable Rate]])</f>
        <v/>
      </c>
      <c r="CL22" s="67" t="str">
        <f>IF(LEN(TBL_CALC[[#This Row],[?]])=0,"",$CL$3/8)</f>
        <v/>
      </c>
      <c r="CM22" s="67" t="str">
        <f>IF(LEN(TBL_CALC[[#This Row],[?]])=0, "", $CM$3/(2080))</f>
        <v/>
      </c>
      <c r="CN22" s="67" t="str">
        <f>IF(LEN(TBL_CALC[[#This Row],[?]])=0,"", ($CN$3*8*TBL_CALC[[#This Row],[True Taxable Rate]])/2080)</f>
        <v/>
      </c>
      <c r="CO22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22" s="67" t="str">
        <f>IF(LEN(TBL_CALC[[#This Row],[?]])=0, "", SUM(TBL_CALC[[#This Row],[W/C]:[Travel Reimb.
]]))</f>
        <v/>
      </c>
      <c r="CQ22" s="67" t="str">
        <f>IF(LEN(TBL_CALC[[#This Row],[?]])=0,"",IFERROR(_xlfn.XLOOKUP(TBL_CALC[[#This Row],[MSP]],TBL_MSP[MSP],TBL_MSP[FEE]),0.06)*TBL_CALC[[#This Row],[True Bill Rate]])</f>
        <v/>
      </c>
      <c r="CR22" s="67" t="str">
        <f>IF(LEN(TBL_CALC[[#This Row],[?]])=0, "", $CR$3*TBL_CALC[[#This Row],[Assign Taxable Rate]])</f>
        <v/>
      </c>
      <c r="CS22" s="67" t="str">
        <f>IF(LEN(TBL_CALC[[#This Row],[?]])=0, "", $CS$3/TBL_CALC[[#This Row],[TH]])</f>
        <v/>
      </c>
      <c r="CT22" s="67" t="str" cm="1">
        <f t="array" ref="CT22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22" s="67" t="str">
        <f>IF(LEN(TBL_CALC[[#This Row],[?]])=0,"", SUM(TBL_CALC[[#This Row],[MSP2]:[OC]]))</f>
        <v/>
      </c>
      <c r="CV22" s="42"/>
      <c r="CW22" s="1"/>
      <c r="CX22" s="1"/>
      <c r="CY22" s="1"/>
      <c r="CZ22" s="1"/>
      <c r="DB22" s="1"/>
      <c r="DC22" s="1"/>
      <c r="DG22" s="1"/>
      <c r="DH22" s="1"/>
      <c r="DJ22" s="1"/>
      <c r="DK22" s="1"/>
      <c r="DL22" s="1"/>
      <c r="DM22" s="1"/>
      <c r="DN22" s="1"/>
      <c r="DO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</row>
    <row r="23" spans="1:144" ht="12.75" x14ac:dyDescent="0.2">
      <c r="A23" s="115"/>
      <c r="B23" s="115"/>
      <c r="C23" s="115"/>
      <c r="D23" s="87"/>
      <c r="E23" s="88"/>
      <c r="F23" s="89"/>
      <c r="G23" s="89"/>
      <c r="H23" s="90"/>
      <c r="I23" s="87"/>
      <c r="K23" s="47"/>
      <c r="L23" s="49"/>
      <c r="M23" s="90"/>
      <c r="N23" s="48"/>
      <c r="O23" s="49"/>
      <c r="P23" s="50"/>
      <c r="Q23" s="50"/>
      <c r="R23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23" s="68" t="str">
        <f>IF(LEN(TBL_CALC[[#This Row],[?]])=0, "", IF(LEN(TBL_CALC[[#This Row],[Blended]])&gt;0, TBL_CALC[[#This Row],[Blended]], ROUNDUP(TBL_CALC[[#This Row],[True Bill Rate]]*TBL_CALC[[#This Row],[Factor]],1)))</f>
        <v/>
      </c>
      <c r="T23" s="83" t="str">
        <f>IF(LEN(TBL_CALC[[#This Row],[?]])=0, "", (TBL_CALC[[#This Row],[True Bill Rate]] - TBL_CALC[[#This Row],[TBR]])/TBL_CALC[[#This Row],[True Bill Rate]])</f>
        <v/>
      </c>
      <c r="U23" s="91" t="str">
        <f>IF(LEN(TBL_CALC[[#This Row],[?]])=0, "",(TBL_CALC[[#This Row],[True Bill Rate]]-TBL_CALC[[#This Row],[TC]])/TBL_CALC[[#This Row],[True Bill Rate]])</f>
        <v/>
      </c>
      <c r="V23" s="85" t="str">
        <f>IF(LEN(TBL_CALC[[#This Row],[?]])=0, "",TBL_CALC[[#This Row],[TB]]-TBL_CALC[[#This Row],[TE]])</f>
        <v/>
      </c>
      <c r="W23" s="84" t="str">
        <f>IF(LEN(TBL_CALC[[#This Row],[?]])=0, "", TBL_CALC[[#This Row],[TBR]]+TBL_CALC[[#This Row],[SC]]+TBL_CALC[[#This Row],[NSC]])</f>
        <v/>
      </c>
      <c r="X23" s="68" t="str">
        <f>IF(LEN(TBL_CALC[[#This Row],[?]])=0, "", TBL_CALC[[#This Row],[TBR]]*TBL_CALC[[#This Row],[HPW]])</f>
        <v/>
      </c>
      <c r="Y23" s="68" t="str">
        <f>IF(LEN(TBL_CALC[[#This Row],[?]])=0, "",TBL_CALC[[#This Row],[Assign Taxable Rate]]*TBL_CALC[[#This Row],[HPW]])</f>
        <v/>
      </c>
      <c r="Z23" s="68" t="str">
        <f>IF(LEN(TBL_CALC[[#This Row],[?]])=0, "",TBL_CALC[[#This Row],[Stipend]]*TBL_CALC[[#This Row],[HPW]])</f>
        <v/>
      </c>
      <c r="AA23" s="67" t="str">
        <f>IF(LEN(TBL_CALC[[#This Row],[?]])=0,"", TBL_CALC[[#This Row],[SC]]+TBL_CALC[[#This Row],[NSC]]+TBL_CALC[[#This Row],[OT]])</f>
        <v/>
      </c>
      <c r="AB23" s="75" t="str">
        <f>IF(LEN(TBL_CALC[[#This Row],[?]])=0,"", TBL_CALC[[#This Row],[BC]]/TBL_CALC[[#This Row],[TBR]])</f>
        <v/>
      </c>
      <c r="AC23" s="84" t="str">
        <f>IF(LEN(TBL_CALC[[#This Row],[?]])=0, "", TBL_CALC[[#This Row],[TBR]]+TBL_CALC[[#This Row],[BC]])</f>
        <v/>
      </c>
      <c r="AD23" s="74" t="str">
        <f>IF(LEN(TBL_CALC[[#This Row],[?]])=0, "", TBL_CALC[[#This Row],[TBR]]*TBL_CALC[[#This Row],[TH]])</f>
        <v/>
      </c>
      <c r="AE23" s="85" t="str">
        <f>IF(LEN(TBL_CALC[[#This Row],[?]])=0, "", (TBL_CALC[[#This Row],[Assign Taxable Rate]]*TBL_CALC[[#This Row],[TH]]))</f>
        <v/>
      </c>
      <c r="AF23" s="85" t="str">
        <f>IF(LEN(TBL_CALC[[#This Row],[?]])=0, "",TBL_CALC[[#This Row],[TH]]*TBL_CALC[[#This Row],[True Bill Rate]])</f>
        <v/>
      </c>
      <c r="AG23" s="74" t="str">
        <f>IF(LEN(TBL_CALC[[#This Row],[?]])=0, "", TBL_CALC[[#This Row],[TH]]*TBL_CALC[[#This Row],[TC]])</f>
        <v/>
      </c>
      <c r="AH23" s="85" t="str">
        <f>IF(LEN(TBL_CALC[[#This Row],[?]])=0, "", (TBL_CALC[[#This Row],[Stipend]]*TBL_CALC[[#This Row],[TH]]))</f>
        <v/>
      </c>
      <c r="AI23" s="86" t="str">
        <f>IF(LEN(TBL_CALC[[#This Row],[?]])=0,"",TBL_CALC[[#This Row],[NP]]/ TBL_CALC[[#This Row],[TBP]])</f>
        <v/>
      </c>
      <c r="AJ23" s="92" t="str">
        <f>IF(LEN(TBL_CALC[[#This Row],[?]])=0,"",(TBL_CALC[[#This Row],[Bill
(Travel)]]-TBL_CALC[[#This Row],[TBR]])*0.04*(9/5-((1/150)*TBL_CALC[[#This Row],[Bill
(Travel)]]))*144)</f>
        <v/>
      </c>
      <c r="AK23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23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23" s="106" t="str">
        <f t="shared" si="0"/>
        <v/>
      </c>
      <c r="AN23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23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23" s="106" t="str">
        <f>IF(AND(LEN(TBL_CALC[[#This Row],[OTF]])&gt;0, OR(TBL_CALC[[#This Row],[OTF]]&lt;1, TBL_CALC[[#This Row],[OTF]]&gt;1.5)), "Y", "")</f>
        <v/>
      </c>
      <c r="AQ23" s="106" t="str">
        <f>""</f>
        <v/>
      </c>
      <c r="AR23" s="106" t="str">
        <f>IF(AND(LEN(TBL_CALC[[#This Row],[Taxable]]),LEN(TBL_CALC[[#This Row],[State Min Wage]]), TBL_CALC[[#This Row],[Taxable]]&lt;TBL_CALC[[#This Row],[State Min Wage]]), "Y","")</f>
        <v/>
      </c>
      <c r="AS23" s="77" t="str">
        <f>IF(AND(COUNTA(TBL_CALC[[#This Row],[Prof]:[MSP]])&gt;0, COUNTIF(TBL_CALC[[#This Row],[Err/RP]:[Err/TR]],"Y")=0), "Y","")</f>
        <v/>
      </c>
      <c r="AT23" s="77" t="str">
        <f>IF(LEN(TBL_CALC[[#This Row],[?]])=0, "", IF(TBL_CALC[[#This Row],[Assign Taxable Rate]]&gt;TBL_CALC[[#This Row],[TBR]], "Y", ""))</f>
        <v/>
      </c>
      <c r="AU23" s="78" t="str">
        <f>IF(LEN(TBL_CALC[[#This Row],[?]])=0, "", TBL_CALC[[#This Row],[Start  Date]]+(TBL_CALC[[#This Row],[Wks]]*7))</f>
        <v/>
      </c>
      <c r="AV23" s="79" t="str">
        <f>IF(LEN(TBL_CALC[[#This Row],[?]])=0, "", IF(LEN(TBL_CALC[[#This Row],[OTF]])=0, 1.1*TBL_CALC[[#This Row],[Bill
(Travel)]], TBL_CALC[[#This Row],[OTF]]*TBL_CALC[[#This Row],[Bill
(Travel)]]))</f>
        <v/>
      </c>
      <c r="AW23" s="79" t="str">
        <f>IF(LEN(TBL_CALC[[#This Row],[?]])=0, "", IF(LEN(TBL_CALC[[#This Row],[Bill
(Local)]])&gt;0, TBL_CALC[[#This Row],[Bill
(Local)]],TBL_CALC[[#This Row],[Bill
(Travel)]]))</f>
        <v/>
      </c>
      <c r="AX23" s="79" t="str">
        <f>IF(LEN(TBL_CALC[[#This Row],[?]])=0, "", IF(LEN(TBL_CALC[[#This Row],[Is 
Local]])&gt;0, TBL_CALC[[#This Row],[True Local Bill Rate]],TBL_CALC[[#This Row],[Bill
(Travel)]]))</f>
        <v/>
      </c>
      <c r="AY23" s="79" t="str">
        <f>IF(LEN(TBL_CALC[[#This Row],[?]])=0, "", IF(LEN(TBL_CALC[[#This Row],[OTF]])=0, 1.1*TBL_CALC[[#This Row],[True Local Bill Rate]], TBL_CALC[[#This Row],[OTF]]*TBL_CALC[[#This Row],[True Local Bill Rate]]))</f>
        <v/>
      </c>
      <c r="AZ23" s="80" t="str">
        <f>IF(LEN(TBL_CALC[[#This Row],[?]])=0, "", TBL_CALC[[#This Row],[Days]]*TBL_CALC[[#This Row],[Hrs]])</f>
        <v/>
      </c>
      <c r="BA23" s="80" t="str">
        <f>IF(LEN(TBL_CALC[[#This Row],[?]])=0, "", TBL_CALC[[#This Row],[Wks]]*TBL_CALC[[#This Row],[HPW]])</f>
        <v/>
      </c>
      <c r="BB23" s="80" t="str">
        <f>IF(LEN(TBL_CALC[[#This Row],[?]])=0, "", (DATEDIF(TBL_CALC[[#This Row],[Start  Date]], DATE(YEAR(TBL_CALC[[#This Row],[Start  Date]]), 12, 31), "D") / 7)*TBL_CALC[[#This Row],[HPW]])</f>
        <v/>
      </c>
      <c r="BC23" s="80" t="str">
        <f>IF(LEN(TBL_CALC[[#This Row],[?]])=0, "",  INDEX(TBL_MinWage[],MATCH(TBL_CALC[[#This Row],[State]],TBL_MinWage[Abbr],0),3))</f>
        <v/>
      </c>
      <c r="BD23" s="80" t="str">
        <f>IF(LEN(TBL_CALC[[#This Row],[?]])=0, "", INDEX(TBL_MinWage[],MATCH(TBL_CALC[[#This Row],[State]],TBL_MinWage[Abbr],0),5))</f>
        <v/>
      </c>
      <c r="BE23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23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23" s="80" t="str">
        <f>IF(LEN(TBL_CALC[[#This Row],[?]])=0, "", TBL_CALC[[#This Row],[HPW]]-TBL_CALC[[#This Row],[Reg Hours]]-TBL_CALC[[#This Row],[OT Hours (Day)]])</f>
        <v/>
      </c>
      <c r="BH23" s="80" t="str">
        <f>IF(LEN(TBL_CALC[[#This Row],[?]])=0, "", TBL_CALC[[#This Row],[Reg Hours]] + (1.5 * (TBL_CALC[[#This Row],[OT Hours (Day)]]+TBL_CALC[[#This Row],[OT Hours (Week)]])))</f>
        <v/>
      </c>
      <c r="BI23" s="82" t="str">
        <f>IF(LEN(TBL_CALC[[#This Row],[?]])=0, "", IF(TBL_CALC[[#This Row],[Is 
Local]]="Y", 0, [1]!PerDiem(1,0,$E23,$AU23,$D23&amp;","&amp;$C23)))</f>
        <v/>
      </c>
      <c r="BJ23" s="82" t="str">
        <f>IF(LEN(TBL_CALC[[#This Row],[?]])=0, "", IF(TBL_CALC[[#This Row],[Is 
Local]]="Y", 0,[1]!PerDiem(3,0,$E23,$AU23,$D23&amp;","&amp;$C23)))</f>
        <v/>
      </c>
      <c r="BK23" s="82" t="str">
        <f>IF(LEN(TBL_CALC[[#This Row],[?]])=0, "", IF(TBL_CALC[[#This Row],[Is 
Local]]="Y", 0,[1]!PerDiem(4,0,$E23,$AU23,$D23&amp;","&amp;$C23)))</f>
        <v/>
      </c>
      <c r="BL23" s="82" t="str">
        <f>IF(LEN(TBL_CALC[[#This Row],[?]])=0, "",  SUM(TBL_CALC[[#This Row],[Max Lodging]:[Max Incidental]]))</f>
        <v/>
      </c>
      <c r="BM23" s="81" t="str">
        <f>IF(LEN(TBL_CALC[[#This Row],[?]])=0, "", SUM(BI23:BK23)/TBL_CALC[[#This Row],[Wks]])</f>
        <v/>
      </c>
      <c r="BN23" s="81" t="str">
        <f>IF(LEN(TBL_CALC[[#This Row],[?]])=0, "", TBL_CALC[[#This Row],[Max Stipend Per Week]]/TBL_CALC[[#This Row],[HPW]])</f>
        <v/>
      </c>
      <c r="BO23" s="151" t="str">
        <f>IF(LEN(TBL_CALC[[#This Row],[?]])=0, "", _xlfn.XLOOKUP(TBL_CALC[[#This Row],[MSP]],TBL_MSP[MSP],TBL_MSP[By/Local]))</f>
        <v/>
      </c>
      <c r="BP23" s="83" t="str">
        <f>IF(LEN(TBL_CALC[[#This Row],[?]])=0, "", _xlfn.XLOOKUP(TBL_CALC[[#This Row],[MSP]],TBL_MSP[MSP],TBL_MSP[By/Travel]))</f>
        <v/>
      </c>
      <c r="BQ23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23" s="83" t="str">
        <f>IF(LEN(TBL_CALC[[#This Row],[?]])=0, "",  (TBL_CALC[[#This Row],[True Bill Rate]]/TBL_CALC[[#This Row],[TBR]])-1)</f>
        <v/>
      </c>
      <c r="BS23" s="69" t="str">
        <f>IF(LEN(TBL_CALC[[#This Row],[?]])=0, "",( (TBL_CALC[[#This Row],[TBR]]*TBL_CALC[[#This Row],[HPW]])-(TBL_CALC[[#This Row],[Max Stipend Per Hour]]*TBL_CALC[[#This Row],[HPW]]))/TBL_CALC[[#This Row],[Units]])</f>
        <v/>
      </c>
      <c r="BT23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23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23" s="68" t="str">
        <f>IF(LEN(TBL_CALC[[#This Row],[?]])=0, "", 1.5*TBL_CALC[[#This Row],[True Taxable Rate]])</f>
        <v/>
      </c>
      <c r="BW23" s="68" t="str">
        <f>IF(LEN(TBL_CALC[[#This Row],[?]])=0, "",  ROUNDUP(MAX( TBL_CALC[[#This Row],[True Taxable Rate]]*1.5, TBL_CALC[[#This Row],[TBR]],TBL_CALC[[#This Row],[Travel OT Bill Rate]]*0.55),0))</f>
        <v/>
      </c>
      <c r="BX23" s="68" t="str">
        <f>IF(LEN(TBL_CALC[[#This Row],[?]])=0, "", MIN(TBL_CALC[[#This Row],[TBR]]-TBL_CALC[[#This Row],[Assign Taxable Rate]], TBL_CALC[[#This Row],[Max Stipend Per Hour]]))</f>
        <v/>
      </c>
      <c r="BY23" s="68" t="str">
        <f>IF(LEN(TBL_CALC[[#This Row],[?]])=0, "", IF(TBL_CALC[[#This Row],[Is 
Local]]="Y", 0, (TBL_CALC[[#This Row],[Max Lodging]]/TBL_CALC[[#This Row],[Max Stipend]])*TBL_CALC[[#This Row],[Stipend]]))</f>
        <v/>
      </c>
      <c r="BZ23" s="68" t="str">
        <f>IF(LEN(TBL_CALC[[#This Row],[?]])=0, "", IF(TBL_CALC[[#This Row],[Is 
Local]]="Y", 0, TBL_CALC[[#This Row],[Stipend]]-TBL_CALC[[#This Row],[S/Lodging]]))</f>
        <v/>
      </c>
      <c r="CA23" s="68" t="str">
        <f>IF(LEN(TBL_CALC[[#This Row],[?]])=0, "",TBL_CALC[[#This Row],[S/Lodging]]*TBL_CALC[[#This Row],[HPW]])</f>
        <v/>
      </c>
      <c r="CB23" s="68" t="str">
        <f>IF(LEN(TBL_CALC[[#This Row],[?]])=0, "",TBL_CALC[[#This Row],[S/M&amp;I]]*TBL_CALC[[#This Row],[HPW]])</f>
        <v/>
      </c>
      <c r="CC23" s="145" t="str">
        <f>IF(LEN(TBL_CALC[[#This Row],[?]])=0, "",_xlfn.XLOOKUP(TBL_CALC[[#This Row],[State]],TBL_SUTA[ABBR],TBL_SUTA[Wage Base]))</f>
        <v/>
      </c>
      <c r="CD23" s="145" t="str">
        <f>IF(LEN(TBL_CALC[[#This Row],[?]])=0, "",_xlfn.XLOOKUP(TBL_CALC[[#This Row],[State]],TBL_SUTA[ABBR],TBL_SUTA[AMS (%)]))</f>
        <v/>
      </c>
      <c r="CE23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23" s="67" t="str">
        <f>IF(LEN(TBL_CALC[[#This Row],[?]])=0, "", $CF$3*TBL_CALC[[#This Row],[Assign Taxable Rate]])</f>
        <v/>
      </c>
      <c r="CG23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23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23" s="67" t="str">
        <f>IF(LEN(TBL_CALC[[#This Row],[?]])=0, "", SUM(TBL_CALC[[#This Row],[FICA/SS]:[SUTA]]))</f>
        <v/>
      </c>
      <c r="CJ23" s="148" t="str">
        <f>IF(LEN(TBL_CALC[[#This Row],[?]])=0, "", TBL_CALC[[#This Row],[SC]]/TBL_CALC[[#This Row],[TBR]])</f>
        <v/>
      </c>
      <c r="CK23" s="67" t="str">
        <f>IF(LEN(TBL_CALC[[#This Row],[?]])=0, "", $CK$3*TBL_CALC[[#This Row],[Assign Taxable Rate]])</f>
        <v/>
      </c>
      <c r="CL23" s="67" t="str">
        <f>IF(LEN(TBL_CALC[[#This Row],[?]])=0,"",$CL$3/8)</f>
        <v/>
      </c>
      <c r="CM23" s="67" t="str">
        <f>IF(LEN(TBL_CALC[[#This Row],[?]])=0, "", $CM$3/(2080))</f>
        <v/>
      </c>
      <c r="CN23" s="67" t="str">
        <f>IF(LEN(TBL_CALC[[#This Row],[?]])=0,"", ($CN$3*8*TBL_CALC[[#This Row],[True Taxable Rate]])/2080)</f>
        <v/>
      </c>
      <c r="CO23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23" s="67" t="str">
        <f>IF(LEN(TBL_CALC[[#This Row],[?]])=0, "", SUM(TBL_CALC[[#This Row],[W/C]:[Travel Reimb.
]]))</f>
        <v/>
      </c>
      <c r="CQ23" s="67" t="str">
        <f>IF(LEN(TBL_CALC[[#This Row],[?]])=0,"",IFERROR(_xlfn.XLOOKUP(TBL_CALC[[#This Row],[MSP]],TBL_MSP[MSP],TBL_MSP[FEE]),0.06)*TBL_CALC[[#This Row],[True Bill Rate]])</f>
        <v/>
      </c>
      <c r="CR23" s="67" t="str">
        <f>IF(LEN(TBL_CALC[[#This Row],[?]])=0, "", $CR$3*TBL_CALC[[#This Row],[Assign Taxable Rate]])</f>
        <v/>
      </c>
      <c r="CS23" s="67" t="str">
        <f>IF(LEN(TBL_CALC[[#This Row],[?]])=0, "", $CS$3/TBL_CALC[[#This Row],[TH]])</f>
        <v/>
      </c>
      <c r="CT23" s="67" t="str" cm="1">
        <f t="array" ref="CT23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23" s="67" t="str">
        <f>IF(LEN(TBL_CALC[[#This Row],[?]])=0,"", SUM(TBL_CALC[[#This Row],[MSP2]:[OC]]))</f>
        <v/>
      </c>
      <c r="CV23" s="42"/>
      <c r="CW23" s="1"/>
      <c r="CX23" s="1"/>
      <c r="CY23" s="1"/>
      <c r="CZ23" s="1"/>
      <c r="DB23" s="1"/>
      <c r="DC23" s="1"/>
      <c r="DG23" s="1"/>
      <c r="DH23" s="1"/>
      <c r="DJ23" s="1"/>
      <c r="DK23" s="1"/>
      <c r="DL23" s="1"/>
      <c r="DM23" s="1"/>
      <c r="DN23" s="1"/>
      <c r="DO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</row>
    <row r="24" spans="1:144" ht="12.75" x14ac:dyDescent="0.2">
      <c r="A24" s="115"/>
      <c r="B24" s="115"/>
      <c r="C24" s="115"/>
      <c r="D24" s="87"/>
      <c r="E24" s="88"/>
      <c r="F24" s="89"/>
      <c r="G24" s="89"/>
      <c r="H24" s="90"/>
      <c r="I24" s="87"/>
      <c r="K24" s="47"/>
      <c r="L24" s="49"/>
      <c r="M24" s="90"/>
      <c r="N24" s="48"/>
      <c r="O24" s="49"/>
      <c r="P24" s="50"/>
      <c r="Q24" s="50"/>
      <c r="R24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24" s="68" t="str">
        <f>IF(LEN(TBL_CALC[[#This Row],[?]])=0, "", IF(LEN(TBL_CALC[[#This Row],[Blended]])&gt;0, TBL_CALC[[#This Row],[Blended]], ROUNDUP(TBL_CALC[[#This Row],[True Bill Rate]]*TBL_CALC[[#This Row],[Factor]],1)))</f>
        <v/>
      </c>
      <c r="T24" s="83" t="str">
        <f>IF(LEN(TBL_CALC[[#This Row],[?]])=0, "", (TBL_CALC[[#This Row],[True Bill Rate]] - TBL_CALC[[#This Row],[TBR]])/TBL_CALC[[#This Row],[True Bill Rate]])</f>
        <v/>
      </c>
      <c r="U24" s="91" t="str">
        <f>IF(LEN(TBL_CALC[[#This Row],[?]])=0, "",(TBL_CALC[[#This Row],[True Bill Rate]]-TBL_CALC[[#This Row],[TC]])/TBL_CALC[[#This Row],[True Bill Rate]])</f>
        <v/>
      </c>
      <c r="V24" s="85" t="str">
        <f>IF(LEN(TBL_CALC[[#This Row],[?]])=0, "",TBL_CALC[[#This Row],[TB]]-TBL_CALC[[#This Row],[TE]])</f>
        <v/>
      </c>
      <c r="W24" s="84" t="str">
        <f>IF(LEN(TBL_CALC[[#This Row],[?]])=0, "", TBL_CALC[[#This Row],[TBR]]+TBL_CALC[[#This Row],[SC]]+TBL_CALC[[#This Row],[NSC]])</f>
        <v/>
      </c>
      <c r="X24" s="68" t="str">
        <f>IF(LEN(TBL_CALC[[#This Row],[?]])=0, "", TBL_CALC[[#This Row],[TBR]]*TBL_CALC[[#This Row],[HPW]])</f>
        <v/>
      </c>
      <c r="Y24" s="68" t="str">
        <f>IF(LEN(TBL_CALC[[#This Row],[?]])=0, "",TBL_CALC[[#This Row],[Assign Taxable Rate]]*TBL_CALC[[#This Row],[HPW]])</f>
        <v/>
      </c>
      <c r="Z24" s="68" t="str">
        <f>IF(LEN(TBL_CALC[[#This Row],[?]])=0, "",TBL_CALC[[#This Row],[Stipend]]*TBL_CALC[[#This Row],[HPW]])</f>
        <v/>
      </c>
      <c r="AA24" s="67" t="str">
        <f>IF(LEN(TBL_CALC[[#This Row],[?]])=0,"", TBL_CALC[[#This Row],[SC]]+TBL_CALC[[#This Row],[NSC]]+TBL_CALC[[#This Row],[OT]])</f>
        <v/>
      </c>
      <c r="AB24" s="75" t="str">
        <f>IF(LEN(TBL_CALC[[#This Row],[?]])=0,"", TBL_CALC[[#This Row],[BC]]/TBL_CALC[[#This Row],[TBR]])</f>
        <v/>
      </c>
      <c r="AC24" s="84" t="str">
        <f>IF(LEN(TBL_CALC[[#This Row],[?]])=0, "", TBL_CALC[[#This Row],[TBR]]+TBL_CALC[[#This Row],[BC]])</f>
        <v/>
      </c>
      <c r="AD24" s="74" t="str">
        <f>IF(LEN(TBL_CALC[[#This Row],[?]])=0, "", TBL_CALC[[#This Row],[TBR]]*TBL_CALC[[#This Row],[TH]])</f>
        <v/>
      </c>
      <c r="AE24" s="85" t="str">
        <f>IF(LEN(TBL_CALC[[#This Row],[?]])=0, "", (TBL_CALC[[#This Row],[Assign Taxable Rate]]*TBL_CALC[[#This Row],[TH]]))</f>
        <v/>
      </c>
      <c r="AF24" s="85" t="str">
        <f>IF(LEN(TBL_CALC[[#This Row],[?]])=0, "",TBL_CALC[[#This Row],[TH]]*TBL_CALC[[#This Row],[True Bill Rate]])</f>
        <v/>
      </c>
      <c r="AG24" s="74" t="str">
        <f>IF(LEN(TBL_CALC[[#This Row],[?]])=0, "", TBL_CALC[[#This Row],[TH]]*TBL_CALC[[#This Row],[TC]])</f>
        <v/>
      </c>
      <c r="AH24" s="85" t="str">
        <f>IF(LEN(TBL_CALC[[#This Row],[?]])=0, "", (TBL_CALC[[#This Row],[Stipend]]*TBL_CALC[[#This Row],[TH]]))</f>
        <v/>
      </c>
      <c r="AI24" s="86" t="str">
        <f>IF(LEN(TBL_CALC[[#This Row],[?]])=0,"",TBL_CALC[[#This Row],[NP]]/ TBL_CALC[[#This Row],[TBP]])</f>
        <v/>
      </c>
      <c r="AJ24" s="92" t="str">
        <f>IF(LEN(TBL_CALC[[#This Row],[?]])=0,"",(TBL_CALC[[#This Row],[Bill
(Travel)]]-TBL_CALC[[#This Row],[TBR]])*0.04*(9/5-((1/150)*TBL_CALC[[#This Row],[Bill
(Travel)]]))*144)</f>
        <v/>
      </c>
      <c r="AK24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24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24" s="106" t="str">
        <f t="shared" si="0"/>
        <v/>
      </c>
      <c r="AN24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24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24" s="106" t="str">
        <f>IF(AND(LEN(TBL_CALC[[#This Row],[OTF]])&gt;0, OR(TBL_CALC[[#This Row],[OTF]]&lt;1, TBL_CALC[[#This Row],[OTF]]&gt;1.5)), "Y", "")</f>
        <v/>
      </c>
      <c r="AQ24" s="106" t="str">
        <f>""</f>
        <v/>
      </c>
      <c r="AR24" s="106" t="str">
        <f>IF(AND(LEN(TBL_CALC[[#This Row],[Taxable]]),LEN(TBL_CALC[[#This Row],[State Min Wage]]), TBL_CALC[[#This Row],[Taxable]]&lt;TBL_CALC[[#This Row],[State Min Wage]]), "Y","")</f>
        <v/>
      </c>
      <c r="AS24" s="77" t="str">
        <f>IF(AND(COUNTA(TBL_CALC[[#This Row],[Prof]:[MSP]])&gt;0, COUNTIF(TBL_CALC[[#This Row],[Err/RP]:[Err/TR]],"Y")=0), "Y","")</f>
        <v/>
      </c>
      <c r="AT24" s="77" t="str">
        <f>IF(LEN(TBL_CALC[[#This Row],[?]])=0, "", IF(TBL_CALC[[#This Row],[Assign Taxable Rate]]&gt;TBL_CALC[[#This Row],[TBR]], "Y", ""))</f>
        <v/>
      </c>
      <c r="AU24" s="78" t="str">
        <f>IF(LEN(TBL_CALC[[#This Row],[?]])=0, "", TBL_CALC[[#This Row],[Start  Date]]+(TBL_CALC[[#This Row],[Wks]]*7))</f>
        <v/>
      </c>
      <c r="AV24" s="79" t="str">
        <f>IF(LEN(TBL_CALC[[#This Row],[?]])=0, "", IF(LEN(TBL_CALC[[#This Row],[OTF]])=0, 1.1*TBL_CALC[[#This Row],[Bill
(Travel)]], TBL_CALC[[#This Row],[OTF]]*TBL_CALC[[#This Row],[Bill
(Travel)]]))</f>
        <v/>
      </c>
      <c r="AW24" s="79" t="str">
        <f>IF(LEN(TBL_CALC[[#This Row],[?]])=0, "", IF(LEN(TBL_CALC[[#This Row],[Bill
(Local)]])&gt;0, TBL_CALC[[#This Row],[Bill
(Local)]],TBL_CALC[[#This Row],[Bill
(Travel)]]))</f>
        <v/>
      </c>
      <c r="AX24" s="79" t="str">
        <f>IF(LEN(TBL_CALC[[#This Row],[?]])=0, "", IF(LEN(TBL_CALC[[#This Row],[Is 
Local]])&gt;0, TBL_CALC[[#This Row],[True Local Bill Rate]],TBL_CALC[[#This Row],[Bill
(Travel)]]))</f>
        <v/>
      </c>
      <c r="AY24" s="79" t="str">
        <f>IF(LEN(TBL_CALC[[#This Row],[?]])=0, "", IF(LEN(TBL_CALC[[#This Row],[OTF]])=0, 1.1*TBL_CALC[[#This Row],[True Local Bill Rate]], TBL_CALC[[#This Row],[OTF]]*TBL_CALC[[#This Row],[True Local Bill Rate]]))</f>
        <v/>
      </c>
      <c r="AZ24" s="80" t="str">
        <f>IF(LEN(TBL_CALC[[#This Row],[?]])=0, "", TBL_CALC[[#This Row],[Days]]*TBL_CALC[[#This Row],[Hrs]])</f>
        <v/>
      </c>
      <c r="BA24" s="80" t="str">
        <f>IF(LEN(TBL_CALC[[#This Row],[?]])=0, "", TBL_CALC[[#This Row],[Wks]]*TBL_CALC[[#This Row],[HPW]])</f>
        <v/>
      </c>
      <c r="BB24" s="80" t="str">
        <f>IF(LEN(TBL_CALC[[#This Row],[?]])=0, "", (DATEDIF(TBL_CALC[[#This Row],[Start  Date]], DATE(YEAR(TBL_CALC[[#This Row],[Start  Date]]), 12, 31), "D") / 7)*TBL_CALC[[#This Row],[HPW]])</f>
        <v/>
      </c>
      <c r="BC24" s="80" t="str">
        <f>IF(LEN(TBL_CALC[[#This Row],[?]])=0, "",  INDEX(TBL_MinWage[],MATCH(TBL_CALC[[#This Row],[State]],TBL_MinWage[Abbr],0),3))</f>
        <v/>
      </c>
      <c r="BD24" s="80" t="str">
        <f>IF(LEN(TBL_CALC[[#This Row],[?]])=0, "", INDEX(TBL_MinWage[],MATCH(TBL_CALC[[#This Row],[State]],TBL_MinWage[Abbr],0),5))</f>
        <v/>
      </c>
      <c r="BE24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24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24" s="80" t="str">
        <f>IF(LEN(TBL_CALC[[#This Row],[?]])=0, "", TBL_CALC[[#This Row],[HPW]]-TBL_CALC[[#This Row],[Reg Hours]]-TBL_CALC[[#This Row],[OT Hours (Day)]])</f>
        <v/>
      </c>
      <c r="BH24" s="80" t="str">
        <f>IF(LEN(TBL_CALC[[#This Row],[?]])=0, "", TBL_CALC[[#This Row],[Reg Hours]] + (1.5 * (TBL_CALC[[#This Row],[OT Hours (Day)]]+TBL_CALC[[#This Row],[OT Hours (Week)]])))</f>
        <v/>
      </c>
      <c r="BI24" s="82" t="str">
        <f>IF(LEN(TBL_CALC[[#This Row],[?]])=0, "", IF(TBL_CALC[[#This Row],[Is 
Local]]="Y", 0, [1]!PerDiem(1,0,$E24,$AU24,$D24&amp;","&amp;$C24)))</f>
        <v/>
      </c>
      <c r="BJ24" s="82" t="str">
        <f>IF(LEN(TBL_CALC[[#This Row],[?]])=0, "", IF(TBL_CALC[[#This Row],[Is 
Local]]="Y", 0,[1]!PerDiem(3,0,$E24,$AU24,$D24&amp;","&amp;$C24)))</f>
        <v/>
      </c>
      <c r="BK24" s="82" t="str">
        <f>IF(LEN(TBL_CALC[[#This Row],[?]])=0, "", IF(TBL_CALC[[#This Row],[Is 
Local]]="Y", 0,[1]!PerDiem(4,0,$E24,$AU24,$D24&amp;","&amp;$C24)))</f>
        <v/>
      </c>
      <c r="BL24" s="82" t="str">
        <f>IF(LEN(TBL_CALC[[#This Row],[?]])=0, "",  SUM(TBL_CALC[[#This Row],[Max Lodging]:[Max Incidental]]))</f>
        <v/>
      </c>
      <c r="BM24" s="81" t="str">
        <f>IF(LEN(TBL_CALC[[#This Row],[?]])=0, "", SUM(BI24:BK24)/TBL_CALC[[#This Row],[Wks]])</f>
        <v/>
      </c>
      <c r="BN24" s="81" t="str">
        <f>IF(LEN(TBL_CALC[[#This Row],[?]])=0, "", TBL_CALC[[#This Row],[Max Stipend Per Week]]/TBL_CALC[[#This Row],[HPW]])</f>
        <v/>
      </c>
      <c r="BO24" s="151" t="str">
        <f>IF(LEN(TBL_CALC[[#This Row],[?]])=0, "", _xlfn.XLOOKUP(TBL_CALC[[#This Row],[MSP]],TBL_MSP[MSP],TBL_MSP[By/Local]))</f>
        <v/>
      </c>
      <c r="BP24" s="83" t="str">
        <f>IF(LEN(TBL_CALC[[#This Row],[?]])=0, "", _xlfn.XLOOKUP(TBL_CALC[[#This Row],[MSP]],TBL_MSP[MSP],TBL_MSP[By/Travel]))</f>
        <v/>
      </c>
      <c r="BQ24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24" s="83" t="str">
        <f>IF(LEN(TBL_CALC[[#This Row],[?]])=0, "",  (TBL_CALC[[#This Row],[True Bill Rate]]/TBL_CALC[[#This Row],[TBR]])-1)</f>
        <v/>
      </c>
      <c r="BS24" s="69" t="str">
        <f>IF(LEN(TBL_CALC[[#This Row],[?]])=0, "",( (TBL_CALC[[#This Row],[TBR]]*TBL_CALC[[#This Row],[HPW]])-(TBL_CALC[[#This Row],[Max Stipend Per Hour]]*TBL_CALC[[#This Row],[HPW]]))/TBL_CALC[[#This Row],[Units]])</f>
        <v/>
      </c>
      <c r="BT24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24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24" s="68" t="str">
        <f>IF(LEN(TBL_CALC[[#This Row],[?]])=0, "", 1.5*TBL_CALC[[#This Row],[True Taxable Rate]])</f>
        <v/>
      </c>
      <c r="BW24" s="68" t="str">
        <f>IF(LEN(TBL_CALC[[#This Row],[?]])=0, "",  ROUNDUP(MAX( TBL_CALC[[#This Row],[True Taxable Rate]]*1.5, TBL_CALC[[#This Row],[TBR]],TBL_CALC[[#This Row],[Travel OT Bill Rate]]*0.55),0))</f>
        <v/>
      </c>
      <c r="BX24" s="68" t="str">
        <f>IF(LEN(TBL_CALC[[#This Row],[?]])=0, "", MIN(TBL_CALC[[#This Row],[TBR]]-TBL_CALC[[#This Row],[Assign Taxable Rate]], TBL_CALC[[#This Row],[Max Stipend Per Hour]]))</f>
        <v/>
      </c>
      <c r="BY24" s="68" t="str">
        <f>IF(LEN(TBL_CALC[[#This Row],[?]])=0, "", IF(TBL_CALC[[#This Row],[Is 
Local]]="Y", 0, (TBL_CALC[[#This Row],[Max Lodging]]/TBL_CALC[[#This Row],[Max Stipend]])*TBL_CALC[[#This Row],[Stipend]]))</f>
        <v/>
      </c>
      <c r="BZ24" s="68" t="str">
        <f>IF(LEN(TBL_CALC[[#This Row],[?]])=0, "", IF(TBL_CALC[[#This Row],[Is 
Local]]="Y", 0, TBL_CALC[[#This Row],[Stipend]]-TBL_CALC[[#This Row],[S/Lodging]]))</f>
        <v/>
      </c>
      <c r="CA24" s="68" t="str">
        <f>IF(LEN(TBL_CALC[[#This Row],[?]])=0, "",TBL_CALC[[#This Row],[S/Lodging]]*TBL_CALC[[#This Row],[HPW]])</f>
        <v/>
      </c>
      <c r="CB24" s="68" t="str">
        <f>IF(LEN(TBL_CALC[[#This Row],[?]])=0, "",TBL_CALC[[#This Row],[S/M&amp;I]]*TBL_CALC[[#This Row],[HPW]])</f>
        <v/>
      </c>
      <c r="CC24" s="145" t="str">
        <f>IF(LEN(TBL_CALC[[#This Row],[?]])=0, "",_xlfn.XLOOKUP(TBL_CALC[[#This Row],[State]],TBL_SUTA[ABBR],TBL_SUTA[Wage Base]))</f>
        <v/>
      </c>
      <c r="CD24" s="145" t="str">
        <f>IF(LEN(TBL_CALC[[#This Row],[?]])=0, "",_xlfn.XLOOKUP(TBL_CALC[[#This Row],[State]],TBL_SUTA[ABBR],TBL_SUTA[AMS (%)]))</f>
        <v/>
      </c>
      <c r="CE24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24" s="67" t="str">
        <f>IF(LEN(TBL_CALC[[#This Row],[?]])=0, "", $CF$3*TBL_CALC[[#This Row],[Assign Taxable Rate]])</f>
        <v/>
      </c>
      <c r="CG24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24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24" s="67" t="str">
        <f>IF(LEN(TBL_CALC[[#This Row],[?]])=0, "", SUM(TBL_CALC[[#This Row],[FICA/SS]:[SUTA]]))</f>
        <v/>
      </c>
      <c r="CJ24" s="148" t="str">
        <f>IF(LEN(TBL_CALC[[#This Row],[?]])=0, "", TBL_CALC[[#This Row],[SC]]/TBL_CALC[[#This Row],[TBR]])</f>
        <v/>
      </c>
      <c r="CK24" s="67" t="str">
        <f>IF(LEN(TBL_CALC[[#This Row],[?]])=0, "", $CK$3*TBL_CALC[[#This Row],[Assign Taxable Rate]])</f>
        <v/>
      </c>
      <c r="CL24" s="67" t="str">
        <f>IF(LEN(TBL_CALC[[#This Row],[?]])=0,"",$CL$3/8)</f>
        <v/>
      </c>
      <c r="CM24" s="67" t="str">
        <f>IF(LEN(TBL_CALC[[#This Row],[?]])=0, "", $CM$3/(2080))</f>
        <v/>
      </c>
      <c r="CN24" s="67" t="str">
        <f>IF(LEN(TBL_CALC[[#This Row],[?]])=0,"", ($CN$3*8*TBL_CALC[[#This Row],[True Taxable Rate]])/2080)</f>
        <v/>
      </c>
      <c r="CO24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24" s="67" t="str">
        <f>IF(LEN(TBL_CALC[[#This Row],[?]])=0, "", SUM(TBL_CALC[[#This Row],[W/C]:[Travel Reimb.
]]))</f>
        <v/>
      </c>
      <c r="CQ24" s="67" t="str">
        <f>IF(LEN(TBL_CALC[[#This Row],[?]])=0,"",IFERROR(_xlfn.XLOOKUP(TBL_CALC[[#This Row],[MSP]],TBL_MSP[MSP],TBL_MSP[FEE]),0.06)*TBL_CALC[[#This Row],[True Bill Rate]])</f>
        <v/>
      </c>
      <c r="CR24" s="67" t="str">
        <f>IF(LEN(TBL_CALC[[#This Row],[?]])=0, "", $CR$3*TBL_CALC[[#This Row],[Assign Taxable Rate]])</f>
        <v/>
      </c>
      <c r="CS24" s="67" t="str">
        <f>IF(LEN(TBL_CALC[[#This Row],[?]])=0, "", $CS$3/TBL_CALC[[#This Row],[TH]])</f>
        <v/>
      </c>
      <c r="CT24" s="67" t="str" cm="1">
        <f t="array" ref="CT24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24" s="67" t="str">
        <f>IF(LEN(TBL_CALC[[#This Row],[?]])=0,"", SUM(TBL_CALC[[#This Row],[MSP2]:[OC]]))</f>
        <v/>
      </c>
      <c r="DA24" s="42"/>
      <c r="DB24" s="1"/>
      <c r="DC24" s="1"/>
      <c r="DG24" s="1"/>
      <c r="DH24" s="1"/>
      <c r="DJ24" s="1"/>
      <c r="DK24" s="1"/>
      <c r="DL24" s="1"/>
      <c r="DM24" s="1"/>
      <c r="DN24" s="1"/>
      <c r="DO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</row>
    <row r="25" spans="1:144" ht="12.75" x14ac:dyDescent="0.2">
      <c r="A25" s="115"/>
      <c r="B25" s="115"/>
      <c r="C25" s="115"/>
      <c r="D25" s="87"/>
      <c r="E25" s="88"/>
      <c r="F25" s="89"/>
      <c r="G25" s="89"/>
      <c r="H25" s="90"/>
      <c r="I25" s="87"/>
      <c r="K25" s="47"/>
      <c r="L25" s="49"/>
      <c r="M25" s="90"/>
      <c r="N25" s="48"/>
      <c r="O25" s="49"/>
      <c r="P25" s="50"/>
      <c r="Q25" s="50"/>
      <c r="R25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25" s="68" t="str">
        <f>IF(LEN(TBL_CALC[[#This Row],[?]])=0, "", IF(LEN(TBL_CALC[[#This Row],[Blended]])&gt;0, TBL_CALC[[#This Row],[Blended]], ROUNDUP(TBL_CALC[[#This Row],[True Bill Rate]]*TBL_CALC[[#This Row],[Factor]],1)))</f>
        <v/>
      </c>
      <c r="T25" s="83" t="str">
        <f>IF(LEN(TBL_CALC[[#This Row],[?]])=0, "", (TBL_CALC[[#This Row],[True Bill Rate]] - TBL_CALC[[#This Row],[TBR]])/TBL_CALC[[#This Row],[True Bill Rate]])</f>
        <v/>
      </c>
      <c r="U25" s="91" t="str">
        <f>IF(LEN(TBL_CALC[[#This Row],[?]])=0, "",(TBL_CALC[[#This Row],[True Bill Rate]]-TBL_CALC[[#This Row],[TC]])/TBL_CALC[[#This Row],[True Bill Rate]])</f>
        <v/>
      </c>
      <c r="V25" s="85" t="str">
        <f>IF(LEN(TBL_CALC[[#This Row],[?]])=0, "",TBL_CALC[[#This Row],[TB]]-TBL_CALC[[#This Row],[TE]])</f>
        <v/>
      </c>
      <c r="W25" s="84" t="str">
        <f>IF(LEN(TBL_CALC[[#This Row],[?]])=0, "", TBL_CALC[[#This Row],[TBR]]+TBL_CALC[[#This Row],[SC]]+TBL_CALC[[#This Row],[NSC]])</f>
        <v/>
      </c>
      <c r="X25" s="68" t="str">
        <f>IF(LEN(TBL_CALC[[#This Row],[?]])=0, "", TBL_CALC[[#This Row],[TBR]]*TBL_CALC[[#This Row],[HPW]])</f>
        <v/>
      </c>
      <c r="Y25" s="68" t="str">
        <f>IF(LEN(TBL_CALC[[#This Row],[?]])=0, "",TBL_CALC[[#This Row],[Assign Taxable Rate]]*TBL_CALC[[#This Row],[HPW]])</f>
        <v/>
      </c>
      <c r="Z25" s="68" t="str">
        <f>IF(LEN(TBL_CALC[[#This Row],[?]])=0, "",TBL_CALC[[#This Row],[Stipend]]*TBL_CALC[[#This Row],[HPW]])</f>
        <v/>
      </c>
      <c r="AA25" s="67" t="str">
        <f>IF(LEN(TBL_CALC[[#This Row],[?]])=0,"", TBL_CALC[[#This Row],[SC]]+TBL_CALC[[#This Row],[NSC]]+TBL_CALC[[#This Row],[OT]])</f>
        <v/>
      </c>
      <c r="AB25" s="75" t="str">
        <f>IF(LEN(TBL_CALC[[#This Row],[?]])=0,"", TBL_CALC[[#This Row],[BC]]/TBL_CALC[[#This Row],[TBR]])</f>
        <v/>
      </c>
      <c r="AC25" s="84" t="str">
        <f>IF(LEN(TBL_CALC[[#This Row],[?]])=0, "", TBL_CALC[[#This Row],[TBR]]+TBL_CALC[[#This Row],[BC]])</f>
        <v/>
      </c>
      <c r="AD25" s="74" t="str">
        <f>IF(LEN(TBL_CALC[[#This Row],[?]])=0, "", TBL_CALC[[#This Row],[TBR]]*TBL_CALC[[#This Row],[TH]])</f>
        <v/>
      </c>
      <c r="AE25" s="85" t="str">
        <f>IF(LEN(TBL_CALC[[#This Row],[?]])=0, "", (TBL_CALC[[#This Row],[Assign Taxable Rate]]*TBL_CALC[[#This Row],[TH]]))</f>
        <v/>
      </c>
      <c r="AF25" s="85" t="str">
        <f>IF(LEN(TBL_CALC[[#This Row],[?]])=0, "",TBL_CALC[[#This Row],[TH]]*TBL_CALC[[#This Row],[True Bill Rate]])</f>
        <v/>
      </c>
      <c r="AG25" s="74" t="str">
        <f>IF(LEN(TBL_CALC[[#This Row],[?]])=0, "", TBL_CALC[[#This Row],[TH]]*TBL_CALC[[#This Row],[TC]])</f>
        <v/>
      </c>
      <c r="AH25" s="85" t="str">
        <f>IF(LEN(TBL_CALC[[#This Row],[?]])=0, "", (TBL_CALC[[#This Row],[Stipend]]*TBL_CALC[[#This Row],[TH]]))</f>
        <v/>
      </c>
      <c r="AI25" s="86" t="str">
        <f>IF(LEN(TBL_CALC[[#This Row],[?]])=0,"",TBL_CALC[[#This Row],[NP]]/ TBL_CALC[[#This Row],[TBP]])</f>
        <v/>
      </c>
      <c r="AJ25" s="92" t="str">
        <f>IF(LEN(TBL_CALC[[#This Row],[?]])=0,"",(TBL_CALC[[#This Row],[Bill
(Travel)]]-TBL_CALC[[#This Row],[TBR]])*0.04*(9/5-((1/150)*TBL_CALC[[#This Row],[Bill
(Travel)]]))*144)</f>
        <v/>
      </c>
      <c r="AK25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25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25" s="106" t="str">
        <f t="shared" si="0"/>
        <v/>
      </c>
      <c r="AN25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25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25" s="106" t="str">
        <f>IF(AND(LEN(TBL_CALC[[#This Row],[OTF]])&gt;0, OR(TBL_CALC[[#This Row],[OTF]]&lt;1, TBL_CALC[[#This Row],[OTF]]&gt;1.5)), "Y", "")</f>
        <v/>
      </c>
      <c r="AQ25" s="106" t="str">
        <f>""</f>
        <v/>
      </c>
      <c r="AR25" s="106" t="str">
        <f>IF(AND(LEN(TBL_CALC[[#This Row],[Taxable]]),LEN(TBL_CALC[[#This Row],[State Min Wage]]), TBL_CALC[[#This Row],[Taxable]]&lt;TBL_CALC[[#This Row],[State Min Wage]]), "Y","")</f>
        <v/>
      </c>
      <c r="AS25" s="77" t="str">
        <f>IF(AND(COUNTA(TBL_CALC[[#This Row],[Prof]:[MSP]])&gt;0, COUNTIF(TBL_CALC[[#This Row],[Err/RP]:[Err/TR]],"Y")=0), "Y","")</f>
        <v/>
      </c>
      <c r="AT25" s="77" t="str">
        <f>IF(LEN(TBL_CALC[[#This Row],[?]])=0, "", IF(TBL_CALC[[#This Row],[Assign Taxable Rate]]&gt;TBL_CALC[[#This Row],[TBR]], "Y", ""))</f>
        <v/>
      </c>
      <c r="AU25" s="78" t="str">
        <f>IF(LEN(TBL_CALC[[#This Row],[?]])=0, "", TBL_CALC[[#This Row],[Start  Date]]+(TBL_CALC[[#This Row],[Wks]]*7))</f>
        <v/>
      </c>
      <c r="AV25" s="79" t="str">
        <f>IF(LEN(TBL_CALC[[#This Row],[?]])=0, "", IF(LEN(TBL_CALC[[#This Row],[OTF]])=0, 1.1*TBL_CALC[[#This Row],[Bill
(Travel)]], TBL_CALC[[#This Row],[OTF]]*TBL_CALC[[#This Row],[Bill
(Travel)]]))</f>
        <v/>
      </c>
      <c r="AW25" s="79" t="str">
        <f>IF(LEN(TBL_CALC[[#This Row],[?]])=0, "", IF(LEN(TBL_CALC[[#This Row],[Bill
(Local)]])&gt;0, TBL_CALC[[#This Row],[Bill
(Local)]],TBL_CALC[[#This Row],[Bill
(Travel)]]))</f>
        <v/>
      </c>
      <c r="AX25" s="79" t="str">
        <f>IF(LEN(TBL_CALC[[#This Row],[?]])=0, "", IF(LEN(TBL_CALC[[#This Row],[Is 
Local]])&gt;0, TBL_CALC[[#This Row],[True Local Bill Rate]],TBL_CALC[[#This Row],[Bill
(Travel)]]))</f>
        <v/>
      </c>
      <c r="AY25" s="79" t="str">
        <f>IF(LEN(TBL_CALC[[#This Row],[?]])=0, "", IF(LEN(TBL_CALC[[#This Row],[OTF]])=0, 1.1*TBL_CALC[[#This Row],[True Local Bill Rate]], TBL_CALC[[#This Row],[OTF]]*TBL_CALC[[#This Row],[True Local Bill Rate]]))</f>
        <v/>
      </c>
      <c r="AZ25" s="80" t="str">
        <f>IF(LEN(TBL_CALC[[#This Row],[?]])=0, "", TBL_CALC[[#This Row],[Days]]*TBL_CALC[[#This Row],[Hrs]])</f>
        <v/>
      </c>
      <c r="BA25" s="80" t="str">
        <f>IF(LEN(TBL_CALC[[#This Row],[?]])=0, "", TBL_CALC[[#This Row],[Wks]]*TBL_CALC[[#This Row],[HPW]])</f>
        <v/>
      </c>
      <c r="BB25" s="80" t="str">
        <f>IF(LEN(TBL_CALC[[#This Row],[?]])=0, "", (DATEDIF(TBL_CALC[[#This Row],[Start  Date]], DATE(YEAR(TBL_CALC[[#This Row],[Start  Date]]), 12, 31), "D") / 7)*TBL_CALC[[#This Row],[HPW]])</f>
        <v/>
      </c>
      <c r="BC25" s="80" t="str">
        <f>IF(LEN(TBL_CALC[[#This Row],[?]])=0, "",  INDEX(TBL_MinWage[],MATCH(TBL_CALC[[#This Row],[State]],TBL_MinWage[Abbr],0),3))</f>
        <v/>
      </c>
      <c r="BD25" s="80" t="str">
        <f>IF(LEN(TBL_CALC[[#This Row],[?]])=0, "", INDEX(TBL_MinWage[],MATCH(TBL_CALC[[#This Row],[State]],TBL_MinWage[Abbr],0),5))</f>
        <v/>
      </c>
      <c r="BE25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25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25" s="80" t="str">
        <f>IF(LEN(TBL_CALC[[#This Row],[?]])=0, "", TBL_CALC[[#This Row],[HPW]]-TBL_CALC[[#This Row],[Reg Hours]]-TBL_CALC[[#This Row],[OT Hours (Day)]])</f>
        <v/>
      </c>
      <c r="BH25" s="80" t="str">
        <f>IF(LEN(TBL_CALC[[#This Row],[?]])=0, "", TBL_CALC[[#This Row],[Reg Hours]] + (1.5 * (TBL_CALC[[#This Row],[OT Hours (Day)]]+TBL_CALC[[#This Row],[OT Hours (Week)]])))</f>
        <v/>
      </c>
      <c r="BI25" s="82" t="str">
        <f>IF(LEN(TBL_CALC[[#This Row],[?]])=0, "", IF(TBL_CALC[[#This Row],[Is 
Local]]="Y", 0, [1]!PerDiem(1,0,$E25,$AU25,$D25&amp;","&amp;$C25)))</f>
        <v/>
      </c>
      <c r="BJ25" s="82" t="str">
        <f>IF(LEN(TBL_CALC[[#This Row],[?]])=0, "", IF(TBL_CALC[[#This Row],[Is 
Local]]="Y", 0,[1]!PerDiem(3,0,$E25,$AU25,$D25&amp;","&amp;$C25)))</f>
        <v/>
      </c>
      <c r="BK25" s="82" t="str">
        <f>IF(LEN(TBL_CALC[[#This Row],[?]])=0, "", IF(TBL_CALC[[#This Row],[Is 
Local]]="Y", 0,[1]!PerDiem(4,0,$E25,$AU25,$D25&amp;","&amp;$C25)))</f>
        <v/>
      </c>
      <c r="BL25" s="82" t="str">
        <f>IF(LEN(TBL_CALC[[#This Row],[?]])=0, "",  SUM(TBL_CALC[[#This Row],[Max Lodging]:[Max Incidental]]))</f>
        <v/>
      </c>
      <c r="BM25" s="81" t="str">
        <f>IF(LEN(TBL_CALC[[#This Row],[?]])=0, "", SUM(BI25:BK25)/TBL_CALC[[#This Row],[Wks]])</f>
        <v/>
      </c>
      <c r="BN25" s="81" t="str">
        <f>IF(LEN(TBL_CALC[[#This Row],[?]])=0, "", TBL_CALC[[#This Row],[Max Stipend Per Week]]/TBL_CALC[[#This Row],[HPW]])</f>
        <v/>
      </c>
      <c r="BO25" s="151" t="str">
        <f>IF(LEN(TBL_CALC[[#This Row],[?]])=0, "", _xlfn.XLOOKUP(TBL_CALC[[#This Row],[MSP]],TBL_MSP[MSP],TBL_MSP[By/Local]))</f>
        <v/>
      </c>
      <c r="BP25" s="83" t="str">
        <f>IF(LEN(TBL_CALC[[#This Row],[?]])=0, "", _xlfn.XLOOKUP(TBL_CALC[[#This Row],[MSP]],TBL_MSP[MSP],TBL_MSP[By/Travel]))</f>
        <v/>
      </c>
      <c r="BQ25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25" s="83" t="str">
        <f>IF(LEN(TBL_CALC[[#This Row],[?]])=0, "",  (TBL_CALC[[#This Row],[True Bill Rate]]/TBL_CALC[[#This Row],[TBR]])-1)</f>
        <v/>
      </c>
      <c r="BS25" s="69" t="str">
        <f>IF(LEN(TBL_CALC[[#This Row],[?]])=0, "",( (TBL_CALC[[#This Row],[TBR]]*TBL_CALC[[#This Row],[HPW]])-(TBL_CALC[[#This Row],[Max Stipend Per Hour]]*TBL_CALC[[#This Row],[HPW]]))/TBL_CALC[[#This Row],[Units]])</f>
        <v/>
      </c>
      <c r="BT25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25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25" s="68" t="str">
        <f>IF(LEN(TBL_CALC[[#This Row],[?]])=0, "", 1.5*TBL_CALC[[#This Row],[True Taxable Rate]])</f>
        <v/>
      </c>
      <c r="BW25" s="68" t="str">
        <f>IF(LEN(TBL_CALC[[#This Row],[?]])=0, "",  ROUNDUP(MAX( TBL_CALC[[#This Row],[True Taxable Rate]]*1.5, TBL_CALC[[#This Row],[TBR]],TBL_CALC[[#This Row],[Travel OT Bill Rate]]*0.55),0))</f>
        <v/>
      </c>
      <c r="BX25" s="68" t="str">
        <f>IF(LEN(TBL_CALC[[#This Row],[?]])=0, "", MIN(TBL_CALC[[#This Row],[TBR]]-TBL_CALC[[#This Row],[Assign Taxable Rate]], TBL_CALC[[#This Row],[Max Stipend Per Hour]]))</f>
        <v/>
      </c>
      <c r="BY25" s="68" t="str">
        <f>IF(LEN(TBL_CALC[[#This Row],[?]])=0, "", IF(TBL_CALC[[#This Row],[Is 
Local]]="Y", 0, (TBL_CALC[[#This Row],[Max Lodging]]/TBL_CALC[[#This Row],[Max Stipend]])*TBL_CALC[[#This Row],[Stipend]]))</f>
        <v/>
      </c>
      <c r="BZ25" s="68" t="str">
        <f>IF(LEN(TBL_CALC[[#This Row],[?]])=0, "", IF(TBL_CALC[[#This Row],[Is 
Local]]="Y", 0, TBL_CALC[[#This Row],[Stipend]]-TBL_CALC[[#This Row],[S/Lodging]]))</f>
        <v/>
      </c>
      <c r="CA25" s="68" t="str">
        <f>IF(LEN(TBL_CALC[[#This Row],[?]])=0, "",TBL_CALC[[#This Row],[S/Lodging]]*TBL_CALC[[#This Row],[HPW]])</f>
        <v/>
      </c>
      <c r="CB25" s="68" t="str">
        <f>IF(LEN(TBL_CALC[[#This Row],[?]])=0, "",TBL_CALC[[#This Row],[S/M&amp;I]]*TBL_CALC[[#This Row],[HPW]])</f>
        <v/>
      </c>
      <c r="CC25" s="145" t="str">
        <f>IF(LEN(TBL_CALC[[#This Row],[?]])=0, "",_xlfn.XLOOKUP(TBL_CALC[[#This Row],[State]],TBL_SUTA[ABBR],TBL_SUTA[Wage Base]))</f>
        <v/>
      </c>
      <c r="CD25" s="145" t="str">
        <f>IF(LEN(TBL_CALC[[#This Row],[?]])=0, "",_xlfn.XLOOKUP(TBL_CALC[[#This Row],[State]],TBL_SUTA[ABBR],TBL_SUTA[AMS (%)]))</f>
        <v/>
      </c>
      <c r="CE25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25" s="67" t="str">
        <f>IF(LEN(TBL_CALC[[#This Row],[?]])=0, "", $CF$3*TBL_CALC[[#This Row],[Assign Taxable Rate]])</f>
        <v/>
      </c>
      <c r="CG25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25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25" s="67" t="str">
        <f>IF(LEN(TBL_CALC[[#This Row],[?]])=0, "", SUM(TBL_CALC[[#This Row],[FICA/SS]:[SUTA]]))</f>
        <v/>
      </c>
      <c r="CJ25" s="148" t="str">
        <f>IF(LEN(TBL_CALC[[#This Row],[?]])=0, "", TBL_CALC[[#This Row],[SC]]/TBL_CALC[[#This Row],[TBR]])</f>
        <v/>
      </c>
      <c r="CK25" s="67" t="str">
        <f>IF(LEN(TBL_CALC[[#This Row],[?]])=0, "", $CK$3*TBL_CALC[[#This Row],[Assign Taxable Rate]])</f>
        <v/>
      </c>
      <c r="CL25" s="67" t="str">
        <f>IF(LEN(TBL_CALC[[#This Row],[?]])=0,"",$CL$3/8)</f>
        <v/>
      </c>
      <c r="CM25" s="67" t="str">
        <f>IF(LEN(TBL_CALC[[#This Row],[?]])=0, "", $CM$3/(2080))</f>
        <v/>
      </c>
      <c r="CN25" s="67" t="str">
        <f>IF(LEN(TBL_CALC[[#This Row],[?]])=0,"", ($CN$3*8*TBL_CALC[[#This Row],[True Taxable Rate]])/2080)</f>
        <v/>
      </c>
      <c r="CO25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25" s="67" t="str">
        <f>IF(LEN(TBL_CALC[[#This Row],[?]])=0, "", SUM(TBL_CALC[[#This Row],[W/C]:[Travel Reimb.
]]))</f>
        <v/>
      </c>
      <c r="CQ25" s="67" t="str">
        <f>IF(LEN(TBL_CALC[[#This Row],[?]])=0,"",IFERROR(_xlfn.XLOOKUP(TBL_CALC[[#This Row],[MSP]],TBL_MSP[MSP],TBL_MSP[FEE]),0.06)*TBL_CALC[[#This Row],[True Bill Rate]])</f>
        <v/>
      </c>
      <c r="CR25" s="67" t="str">
        <f>IF(LEN(TBL_CALC[[#This Row],[?]])=0, "", $CR$3*TBL_CALC[[#This Row],[Assign Taxable Rate]])</f>
        <v/>
      </c>
      <c r="CS25" s="67" t="str">
        <f>IF(LEN(TBL_CALC[[#This Row],[?]])=0, "", $CS$3/TBL_CALC[[#This Row],[TH]])</f>
        <v/>
      </c>
      <c r="CT25" s="67" t="str" cm="1">
        <f t="array" ref="CT25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25" s="67" t="str">
        <f>IF(LEN(TBL_CALC[[#This Row],[?]])=0,"", SUM(TBL_CALC[[#This Row],[MSP2]:[OC]]))</f>
        <v/>
      </c>
      <c r="DA25" s="42"/>
      <c r="DB25" s="1"/>
      <c r="DC25" s="1"/>
      <c r="DG25" s="1"/>
      <c r="DH25" s="1"/>
      <c r="DJ25" s="1"/>
      <c r="DK25" s="1"/>
      <c r="DL25" s="1"/>
      <c r="DM25" s="1"/>
      <c r="DN25" s="1"/>
      <c r="DO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</row>
    <row r="26" spans="1:144" ht="12.75" x14ac:dyDescent="0.2">
      <c r="A26" s="115"/>
      <c r="B26" s="115"/>
      <c r="C26" s="115"/>
      <c r="D26" s="87"/>
      <c r="E26" s="88"/>
      <c r="F26" s="89"/>
      <c r="G26" s="89"/>
      <c r="H26" s="90"/>
      <c r="I26" s="87"/>
      <c r="K26" s="47"/>
      <c r="L26" s="49"/>
      <c r="M26" s="90"/>
      <c r="N26" s="48"/>
      <c r="O26" s="49"/>
      <c r="P26" s="50"/>
      <c r="Q26" s="50"/>
      <c r="R26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26" s="68" t="str">
        <f>IF(LEN(TBL_CALC[[#This Row],[?]])=0, "", IF(LEN(TBL_CALC[[#This Row],[Blended]])&gt;0, TBL_CALC[[#This Row],[Blended]], ROUNDUP(TBL_CALC[[#This Row],[True Bill Rate]]*TBL_CALC[[#This Row],[Factor]],1)))</f>
        <v/>
      </c>
      <c r="T26" s="83" t="str">
        <f>IF(LEN(TBL_CALC[[#This Row],[?]])=0, "", (TBL_CALC[[#This Row],[True Bill Rate]] - TBL_CALC[[#This Row],[TBR]])/TBL_CALC[[#This Row],[True Bill Rate]])</f>
        <v/>
      </c>
      <c r="U26" s="91" t="str">
        <f>IF(LEN(TBL_CALC[[#This Row],[?]])=0, "",(TBL_CALC[[#This Row],[True Bill Rate]]-TBL_CALC[[#This Row],[TC]])/TBL_CALC[[#This Row],[True Bill Rate]])</f>
        <v/>
      </c>
      <c r="V26" s="85" t="str">
        <f>IF(LEN(TBL_CALC[[#This Row],[?]])=0, "",TBL_CALC[[#This Row],[TB]]-TBL_CALC[[#This Row],[TE]])</f>
        <v/>
      </c>
      <c r="W26" s="84" t="str">
        <f>IF(LEN(TBL_CALC[[#This Row],[?]])=0, "", TBL_CALC[[#This Row],[TBR]]+TBL_CALC[[#This Row],[SC]]+TBL_CALC[[#This Row],[NSC]])</f>
        <v/>
      </c>
      <c r="X26" s="68" t="str">
        <f>IF(LEN(TBL_CALC[[#This Row],[?]])=0, "", TBL_CALC[[#This Row],[TBR]]*TBL_CALC[[#This Row],[HPW]])</f>
        <v/>
      </c>
      <c r="Y26" s="68" t="str">
        <f>IF(LEN(TBL_CALC[[#This Row],[?]])=0, "",TBL_CALC[[#This Row],[Assign Taxable Rate]]*TBL_CALC[[#This Row],[HPW]])</f>
        <v/>
      </c>
      <c r="Z26" s="68" t="str">
        <f>IF(LEN(TBL_CALC[[#This Row],[?]])=0, "",TBL_CALC[[#This Row],[Stipend]]*TBL_CALC[[#This Row],[HPW]])</f>
        <v/>
      </c>
      <c r="AA26" s="67" t="str">
        <f>IF(LEN(TBL_CALC[[#This Row],[?]])=0,"", TBL_CALC[[#This Row],[SC]]+TBL_CALC[[#This Row],[NSC]]+TBL_CALC[[#This Row],[OT]])</f>
        <v/>
      </c>
      <c r="AB26" s="75" t="str">
        <f>IF(LEN(TBL_CALC[[#This Row],[?]])=0,"", TBL_CALC[[#This Row],[BC]]/TBL_CALC[[#This Row],[TBR]])</f>
        <v/>
      </c>
      <c r="AC26" s="84" t="str">
        <f>IF(LEN(TBL_CALC[[#This Row],[?]])=0, "", TBL_CALC[[#This Row],[TBR]]+TBL_CALC[[#This Row],[BC]])</f>
        <v/>
      </c>
      <c r="AD26" s="74" t="str">
        <f>IF(LEN(TBL_CALC[[#This Row],[?]])=0, "", TBL_CALC[[#This Row],[TBR]]*TBL_CALC[[#This Row],[TH]])</f>
        <v/>
      </c>
      <c r="AE26" s="85" t="str">
        <f>IF(LEN(TBL_CALC[[#This Row],[?]])=0, "", (TBL_CALC[[#This Row],[Assign Taxable Rate]]*TBL_CALC[[#This Row],[TH]]))</f>
        <v/>
      </c>
      <c r="AF26" s="85" t="str">
        <f>IF(LEN(TBL_CALC[[#This Row],[?]])=0, "",TBL_CALC[[#This Row],[TH]]*TBL_CALC[[#This Row],[True Bill Rate]])</f>
        <v/>
      </c>
      <c r="AG26" s="74" t="str">
        <f>IF(LEN(TBL_CALC[[#This Row],[?]])=0, "", TBL_CALC[[#This Row],[TH]]*TBL_CALC[[#This Row],[TC]])</f>
        <v/>
      </c>
      <c r="AH26" s="85" t="str">
        <f>IF(LEN(TBL_CALC[[#This Row],[?]])=0, "", (TBL_CALC[[#This Row],[Stipend]]*TBL_CALC[[#This Row],[TH]]))</f>
        <v/>
      </c>
      <c r="AI26" s="86" t="str">
        <f>IF(LEN(TBL_CALC[[#This Row],[?]])=0,"",TBL_CALC[[#This Row],[NP]]/ TBL_CALC[[#This Row],[TBP]])</f>
        <v/>
      </c>
      <c r="AJ26" s="92" t="str">
        <f>IF(LEN(TBL_CALC[[#This Row],[?]])=0,"",(TBL_CALC[[#This Row],[Bill
(Travel)]]-TBL_CALC[[#This Row],[TBR]])*0.04*(9/5-((1/150)*TBL_CALC[[#This Row],[Bill
(Travel)]]))*144)</f>
        <v/>
      </c>
      <c r="AK26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26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26" s="106" t="str">
        <f t="shared" si="0"/>
        <v/>
      </c>
      <c r="AN26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26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26" s="106" t="str">
        <f>IF(AND(LEN(TBL_CALC[[#This Row],[OTF]])&gt;0, OR(TBL_CALC[[#This Row],[OTF]]&lt;1, TBL_CALC[[#This Row],[OTF]]&gt;1.5)), "Y", "")</f>
        <v/>
      </c>
      <c r="AQ26" s="106" t="str">
        <f>""</f>
        <v/>
      </c>
      <c r="AR26" s="106" t="str">
        <f>IF(AND(LEN(TBL_CALC[[#This Row],[Taxable]]),LEN(TBL_CALC[[#This Row],[State Min Wage]]), TBL_CALC[[#This Row],[Taxable]]&lt;TBL_CALC[[#This Row],[State Min Wage]]), "Y","")</f>
        <v/>
      </c>
      <c r="AS26" s="77" t="str">
        <f>IF(AND(COUNTA(TBL_CALC[[#This Row],[Prof]:[MSP]])&gt;0, COUNTIF(TBL_CALC[[#This Row],[Err/RP]:[Err/TR]],"Y")=0), "Y","")</f>
        <v/>
      </c>
      <c r="AT26" s="77" t="str">
        <f>IF(LEN(TBL_CALC[[#This Row],[?]])=0, "", IF(TBL_CALC[[#This Row],[Assign Taxable Rate]]&gt;TBL_CALC[[#This Row],[TBR]], "Y", ""))</f>
        <v/>
      </c>
      <c r="AU26" s="78" t="str">
        <f>IF(LEN(TBL_CALC[[#This Row],[?]])=0, "", TBL_CALC[[#This Row],[Start  Date]]+(TBL_CALC[[#This Row],[Wks]]*7))</f>
        <v/>
      </c>
      <c r="AV26" s="79" t="str">
        <f>IF(LEN(TBL_CALC[[#This Row],[?]])=0, "", IF(LEN(TBL_CALC[[#This Row],[OTF]])=0, 1.1*TBL_CALC[[#This Row],[Bill
(Travel)]], TBL_CALC[[#This Row],[OTF]]*TBL_CALC[[#This Row],[Bill
(Travel)]]))</f>
        <v/>
      </c>
      <c r="AW26" s="79" t="str">
        <f>IF(LEN(TBL_CALC[[#This Row],[?]])=0, "", IF(LEN(TBL_CALC[[#This Row],[Bill
(Local)]])&gt;0, TBL_CALC[[#This Row],[Bill
(Local)]],TBL_CALC[[#This Row],[Bill
(Travel)]]))</f>
        <v/>
      </c>
      <c r="AX26" s="79" t="str">
        <f>IF(LEN(TBL_CALC[[#This Row],[?]])=0, "", IF(LEN(TBL_CALC[[#This Row],[Is 
Local]])&gt;0, TBL_CALC[[#This Row],[True Local Bill Rate]],TBL_CALC[[#This Row],[Bill
(Travel)]]))</f>
        <v/>
      </c>
      <c r="AY26" s="79" t="str">
        <f>IF(LEN(TBL_CALC[[#This Row],[?]])=0, "", IF(LEN(TBL_CALC[[#This Row],[OTF]])=0, 1.1*TBL_CALC[[#This Row],[True Local Bill Rate]], TBL_CALC[[#This Row],[OTF]]*TBL_CALC[[#This Row],[True Local Bill Rate]]))</f>
        <v/>
      </c>
      <c r="AZ26" s="80" t="str">
        <f>IF(LEN(TBL_CALC[[#This Row],[?]])=0, "", TBL_CALC[[#This Row],[Days]]*TBL_CALC[[#This Row],[Hrs]])</f>
        <v/>
      </c>
      <c r="BA26" s="80" t="str">
        <f>IF(LEN(TBL_CALC[[#This Row],[?]])=0, "", TBL_CALC[[#This Row],[Wks]]*TBL_CALC[[#This Row],[HPW]])</f>
        <v/>
      </c>
      <c r="BB26" s="80" t="str">
        <f>IF(LEN(TBL_CALC[[#This Row],[?]])=0, "", (DATEDIF(TBL_CALC[[#This Row],[Start  Date]], DATE(YEAR(TBL_CALC[[#This Row],[Start  Date]]), 12, 31), "D") / 7)*TBL_CALC[[#This Row],[HPW]])</f>
        <v/>
      </c>
      <c r="BC26" s="80" t="str">
        <f>IF(LEN(TBL_CALC[[#This Row],[?]])=0, "",  INDEX(TBL_MinWage[],MATCH(TBL_CALC[[#This Row],[State]],TBL_MinWage[Abbr],0),3))</f>
        <v/>
      </c>
      <c r="BD26" s="80" t="str">
        <f>IF(LEN(TBL_CALC[[#This Row],[?]])=0, "", INDEX(TBL_MinWage[],MATCH(TBL_CALC[[#This Row],[State]],TBL_MinWage[Abbr],0),5))</f>
        <v/>
      </c>
      <c r="BE26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26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26" s="80" t="str">
        <f>IF(LEN(TBL_CALC[[#This Row],[?]])=0, "", TBL_CALC[[#This Row],[HPW]]-TBL_CALC[[#This Row],[Reg Hours]]-TBL_CALC[[#This Row],[OT Hours (Day)]])</f>
        <v/>
      </c>
      <c r="BH26" s="80" t="str">
        <f>IF(LEN(TBL_CALC[[#This Row],[?]])=0, "", TBL_CALC[[#This Row],[Reg Hours]] + (1.5 * (TBL_CALC[[#This Row],[OT Hours (Day)]]+TBL_CALC[[#This Row],[OT Hours (Week)]])))</f>
        <v/>
      </c>
      <c r="BI26" s="82" t="str">
        <f>IF(LEN(TBL_CALC[[#This Row],[?]])=0, "", IF(TBL_CALC[[#This Row],[Is 
Local]]="Y", 0, [1]!PerDiem(1,0,$E26,$AU26,$D26&amp;","&amp;$C26)))</f>
        <v/>
      </c>
      <c r="BJ26" s="82" t="str">
        <f>IF(LEN(TBL_CALC[[#This Row],[?]])=0, "", IF(TBL_CALC[[#This Row],[Is 
Local]]="Y", 0,[1]!PerDiem(3,0,$E26,$AU26,$D26&amp;","&amp;$C26)))</f>
        <v/>
      </c>
      <c r="BK26" s="82" t="str">
        <f>IF(LEN(TBL_CALC[[#This Row],[?]])=0, "", IF(TBL_CALC[[#This Row],[Is 
Local]]="Y", 0,[1]!PerDiem(4,0,$E26,$AU26,$D26&amp;","&amp;$C26)))</f>
        <v/>
      </c>
      <c r="BL26" s="82" t="str">
        <f>IF(LEN(TBL_CALC[[#This Row],[?]])=0, "",  SUM(TBL_CALC[[#This Row],[Max Lodging]:[Max Incidental]]))</f>
        <v/>
      </c>
      <c r="BM26" s="81" t="str">
        <f>IF(LEN(TBL_CALC[[#This Row],[?]])=0, "", SUM(BI26:BK26)/TBL_CALC[[#This Row],[Wks]])</f>
        <v/>
      </c>
      <c r="BN26" s="81" t="str">
        <f>IF(LEN(TBL_CALC[[#This Row],[?]])=0, "", TBL_CALC[[#This Row],[Max Stipend Per Week]]/TBL_CALC[[#This Row],[HPW]])</f>
        <v/>
      </c>
      <c r="BO26" s="151" t="str">
        <f>IF(LEN(TBL_CALC[[#This Row],[?]])=0, "", _xlfn.XLOOKUP(TBL_CALC[[#This Row],[MSP]],TBL_MSP[MSP],TBL_MSP[By/Local]))</f>
        <v/>
      </c>
      <c r="BP26" s="83" t="str">
        <f>IF(LEN(TBL_CALC[[#This Row],[?]])=0, "", _xlfn.XLOOKUP(TBL_CALC[[#This Row],[MSP]],TBL_MSP[MSP],TBL_MSP[By/Travel]))</f>
        <v/>
      </c>
      <c r="BQ26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26" s="83" t="str">
        <f>IF(LEN(TBL_CALC[[#This Row],[?]])=0, "",  (TBL_CALC[[#This Row],[True Bill Rate]]/TBL_CALC[[#This Row],[TBR]])-1)</f>
        <v/>
      </c>
      <c r="BS26" s="69" t="str">
        <f>IF(LEN(TBL_CALC[[#This Row],[?]])=0, "",( (TBL_CALC[[#This Row],[TBR]]*TBL_CALC[[#This Row],[HPW]])-(TBL_CALC[[#This Row],[Max Stipend Per Hour]]*TBL_CALC[[#This Row],[HPW]]))/TBL_CALC[[#This Row],[Units]])</f>
        <v/>
      </c>
      <c r="BT26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26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26" s="68" t="str">
        <f>IF(LEN(TBL_CALC[[#This Row],[?]])=0, "", 1.5*TBL_CALC[[#This Row],[True Taxable Rate]])</f>
        <v/>
      </c>
      <c r="BW26" s="68" t="str">
        <f>IF(LEN(TBL_CALC[[#This Row],[?]])=0, "",  ROUNDUP(MAX( TBL_CALC[[#This Row],[True Taxable Rate]]*1.5, TBL_CALC[[#This Row],[TBR]],TBL_CALC[[#This Row],[Travel OT Bill Rate]]*0.55),0))</f>
        <v/>
      </c>
      <c r="BX26" s="68" t="str">
        <f>IF(LEN(TBL_CALC[[#This Row],[?]])=0, "", MIN(TBL_CALC[[#This Row],[TBR]]-TBL_CALC[[#This Row],[Assign Taxable Rate]], TBL_CALC[[#This Row],[Max Stipend Per Hour]]))</f>
        <v/>
      </c>
      <c r="BY26" s="68" t="str">
        <f>IF(LEN(TBL_CALC[[#This Row],[?]])=0, "", IF(TBL_CALC[[#This Row],[Is 
Local]]="Y", 0, (TBL_CALC[[#This Row],[Max Lodging]]/TBL_CALC[[#This Row],[Max Stipend]])*TBL_CALC[[#This Row],[Stipend]]))</f>
        <v/>
      </c>
      <c r="BZ26" s="68" t="str">
        <f>IF(LEN(TBL_CALC[[#This Row],[?]])=0, "", IF(TBL_CALC[[#This Row],[Is 
Local]]="Y", 0, TBL_CALC[[#This Row],[Stipend]]-TBL_CALC[[#This Row],[S/Lodging]]))</f>
        <v/>
      </c>
      <c r="CA26" s="68" t="str">
        <f>IF(LEN(TBL_CALC[[#This Row],[?]])=0, "",TBL_CALC[[#This Row],[S/Lodging]]*TBL_CALC[[#This Row],[HPW]])</f>
        <v/>
      </c>
      <c r="CB26" s="68" t="str">
        <f>IF(LEN(TBL_CALC[[#This Row],[?]])=0, "",TBL_CALC[[#This Row],[S/M&amp;I]]*TBL_CALC[[#This Row],[HPW]])</f>
        <v/>
      </c>
      <c r="CC26" s="145" t="str">
        <f>IF(LEN(TBL_CALC[[#This Row],[?]])=0, "",_xlfn.XLOOKUP(TBL_CALC[[#This Row],[State]],TBL_SUTA[ABBR],TBL_SUTA[Wage Base]))</f>
        <v/>
      </c>
      <c r="CD26" s="145" t="str">
        <f>IF(LEN(TBL_CALC[[#This Row],[?]])=0, "",_xlfn.XLOOKUP(TBL_CALC[[#This Row],[State]],TBL_SUTA[ABBR],TBL_SUTA[AMS (%)]))</f>
        <v/>
      </c>
      <c r="CE26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26" s="67" t="str">
        <f>IF(LEN(TBL_CALC[[#This Row],[?]])=0, "", $CF$3*TBL_CALC[[#This Row],[Assign Taxable Rate]])</f>
        <v/>
      </c>
      <c r="CG26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26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26" s="67" t="str">
        <f>IF(LEN(TBL_CALC[[#This Row],[?]])=0, "", SUM(TBL_CALC[[#This Row],[FICA/SS]:[SUTA]]))</f>
        <v/>
      </c>
      <c r="CJ26" s="148" t="str">
        <f>IF(LEN(TBL_CALC[[#This Row],[?]])=0, "", TBL_CALC[[#This Row],[SC]]/TBL_CALC[[#This Row],[TBR]])</f>
        <v/>
      </c>
      <c r="CK26" s="67" t="str">
        <f>IF(LEN(TBL_CALC[[#This Row],[?]])=0, "", $CK$3*TBL_CALC[[#This Row],[Assign Taxable Rate]])</f>
        <v/>
      </c>
      <c r="CL26" s="67" t="str">
        <f>IF(LEN(TBL_CALC[[#This Row],[?]])=0,"",$CL$3/8)</f>
        <v/>
      </c>
      <c r="CM26" s="67" t="str">
        <f>IF(LEN(TBL_CALC[[#This Row],[?]])=0, "", $CM$3/(2080))</f>
        <v/>
      </c>
      <c r="CN26" s="67" t="str">
        <f>IF(LEN(TBL_CALC[[#This Row],[?]])=0,"", ($CN$3*8*TBL_CALC[[#This Row],[True Taxable Rate]])/2080)</f>
        <v/>
      </c>
      <c r="CO26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26" s="67" t="str">
        <f>IF(LEN(TBL_CALC[[#This Row],[?]])=0, "", SUM(TBL_CALC[[#This Row],[W/C]:[Travel Reimb.
]]))</f>
        <v/>
      </c>
      <c r="CQ26" s="67" t="str">
        <f>IF(LEN(TBL_CALC[[#This Row],[?]])=0,"",IFERROR(_xlfn.XLOOKUP(TBL_CALC[[#This Row],[MSP]],TBL_MSP[MSP],TBL_MSP[FEE]),0.06)*TBL_CALC[[#This Row],[True Bill Rate]])</f>
        <v/>
      </c>
      <c r="CR26" s="67" t="str">
        <f>IF(LEN(TBL_CALC[[#This Row],[?]])=0, "", $CR$3*TBL_CALC[[#This Row],[Assign Taxable Rate]])</f>
        <v/>
      </c>
      <c r="CS26" s="67" t="str">
        <f>IF(LEN(TBL_CALC[[#This Row],[?]])=0, "", $CS$3/TBL_CALC[[#This Row],[TH]])</f>
        <v/>
      </c>
      <c r="CT26" s="67" t="str" cm="1">
        <f t="array" ref="CT26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26" s="67" t="str">
        <f>IF(LEN(TBL_CALC[[#This Row],[?]])=0,"", SUM(TBL_CALC[[#This Row],[MSP2]:[OC]]))</f>
        <v/>
      </c>
      <c r="DA26" s="42"/>
      <c r="DB26" s="1"/>
      <c r="DC26" s="1"/>
      <c r="DG26" s="1"/>
      <c r="DH26" s="1"/>
      <c r="DJ26" s="1"/>
      <c r="DK26" s="1"/>
      <c r="DL26" s="1"/>
      <c r="DM26" s="1"/>
      <c r="DN26" s="1"/>
      <c r="DO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</row>
    <row r="27" spans="1:144" ht="12.75" x14ac:dyDescent="0.2">
      <c r="A27" s="115"/>
      <c r="B27" s="115"/>
      <c r="C27" s="115"/>
      <c r="D27" s="87"/>
      <c r="E27" s="88"/>
      <c r="F27" s="89"/>
      <c r="G27" s="89"/>
      <c r="H27" s="90"/>
      <c r="I27" s="87"/>
      <c r="K27" s="47"/>
      <c r="L27" s="49"/>
      <c r="M27" s="90"/>
      <c r="N27" s="48"/>
      <c r="O27" s="49"/>
      <c r="P27" s="50"/>
      <c r="Q27" s="50"/>
      <c r="R27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27" s="68" t="str">
        <f>IF(LEN(TBL_CALC[[#This Row],[?]])=0, "", IF(LEN(TBL_CALC[[#This Row],[Blended]])&gt;0, TBL_CALC[[#This Row],[Blended]], ROUNDUP(TBL_CALC[[#This Row],[True Bill Rate]]*TBL_CALC[[#This Row],[Factor]],1)))</f>
        <v/>
      </c>
      <c r="T27" s="83" t="str">
        <f>IF(LEN(TBL_CALC[[#This Row],[?]])=0, "", (TBL_CALC[[#This Row],[True Bill Rate]] - TBL_CALC[[#This Row],[TBR]])/TBL_CALC[[#This Row],[True Bill Rate]])</f>
        <v/>
      </c>
      <c r="U27" s="91" t="str">
        <f>IF(LEN(TBL_CALC[[#This Row],[?]])=0, "",(TBL_CALC[[#This Row],[True Bill Rate]]-TBL_CALC[[#This Row],[TC]])/TBL_CALC[[#This Row],[True Bill Rate]])</f>
        <v/>
      </c>
      <c r="V27" s="85" t="str">
        <f>IF(LEN(TBL_CALC[[#This Row],[?]])=0, "",TBL_CALC[[#This Row],[TB]]-TBL_CALC[[#This Row],[TE]])</f>
        <v/>
      </c>
      <c r="W27" s="84" t="str">
        <f>IF(LEN(TBL_CALC[[#This Row],[?]])=0, "", TBL_CALC[[#This Row],[TBR]]+TBL_CALC[[#This Row],[SC]]+TBL_CALC[[#This Row],[NSC]])</f>
        <v/>
      </c>
      <c r="X27" s="68" t="str">
        <f>IF(LEN(TBL_CALC[[#This Row],[?]])=0, "", TBL_CALC[[#This Row],[TBR]]*TBL_CALC[[#This Row],[HPW]])</f>
        <v/>
      </c>
      <c r="Y27" s="68" t="str">
        <f>IF(LEN(TBL_CALC[[#This Row],[?]])=0, "",TBL_CALC[[#This Row],[Assign Taxable Rate]]*TBL_CALC[[#This Row],[HPW]])</f>
        <v/>
      </c>
      <c r="Z27" s="68" t="str">
        <f>IF(LEN(TBL_CALC[[#This Row],[?]])=0, "",TBL_CALC[[#This Row],[Stipend]]*TBL_CALC[[#This Row],[HPW]])</f>
        <v/>
      </c>
      <c r="AA27" s="67" t="str">
        <f>IF(LEN(TBL_CALC[[#This Row],[?]])=0,"", TBL_CALC[[#This Row],[SC]]+TBL_CALC[[#This Row],[NSC]]+TBL_CALC[[#This Row],[OT]])</f>
        <v/>
      </c>
      <c r="AB27" s="75" t="str">
        <f>IF(LEN(TBL_CALC[[#This Row],[?]])=0,"", TBL_CALC[[#This Row],[BC]]/TBL_CALC[[#This Row],[TBR]])</f>
        <v/>
      </c>
      <c r="AC27" s="84" t="str">
        <f>IF(LEN(TBL_CALC[[#This Row],[?]])=0, "", TBL_CALC[[#This Row],[TBR]]+TBL_CALC[[#This Row],[BC]])</f>
        <v/>
      </c>
      <c r="AD27" s="74" t="str">
        <f>IF(LEN(TBL_CALC[[#This Row],[?]])=0, "", TBL_CALC[[#This Row],[TBR]]*TBL_CALC[[#This Row],[TH]])</f>
        <v/>
      </c>
      <c r="AE27" s="85" t="str">
        <f>IF(LEN(TBL_CALC[[#This Row],[?]])=0, "", (TBL_CALC[[#This Row],[Assign Taxable Rate]]*TBL_CALC[[#This Row],[TH]]))</f>
        <v/>
      </c>
      <c r="AF27" s="85" t="str">
        <f>IF(LEN(TBL_CALC[[#This Row],[?]])=0, "",TBL_CALC[[#This Row],[TH]]*TBL_CALC[[#This Row],[True Bill Rate]])</f>
        <v/>
      </c>
      <c r="AG27" s="74" t="str">
        <f>IF(LEN(TBL_CALC[[#This Row],[?]])=0, "", TBL_CALC[[#This Row],[TH]]*TBL_CALC[[#This Row],[TC]])</f>
        <v/>
      </c>
      <c r="AH27" s="85" t="str">
        <f>IF(LEN(TBL_CALC[[#This Row],[?]])=0, "", (TBL_CALC[[#This Row],[Stipend]]*TBL_CALC[[#This Row],[TH]]))</f>
        <v/>
      </c>
      <c r="AI27" s="86" t="str">
        <f>IF(LEN(TBL_CALC[[#This Row],[?]])=0,"",TBL_CALC[[#This Row],[NP]]/ TBL_CALC[[#This Row],[TBP]])</f>
        <v/>
      </c>
      <c r="AJ27" s="92" t="str">
        <f>IF(LEN(TBL_CALC[[#This Row],[?]])=0,"",(TBL_CALC[[#This Row],[Bill
(Travel)]]-TBL_CALC[[#This Row],[TBR]])*0.04*(9/5-((1/150)*TBL_CALC[[#This Row],[Bill
(Travel)]]))*144)</f>
        <v/>
      </c>
      <c r="AK27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27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27" s="106" t="str">
        <f t="shared" si="0"/>
        <v/>
      </c>
      <c r="AN27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27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27" s="106" t="str">
        <f>IF(AND(LEN(TBL_CALC[[#This Row],[OTF]])&gt;0, OR(TBL_CALC[[#This Row],[OTF]]&lt;1, TBL_CALC[[#This Row],[OTF]]&gt;1.5)), "Y", "")</f>
        <v/>
      </c>
      <c r="AQ27" s="106" t="str">
        <f>""</f>
        <v/>
      </c>
      <c r="AR27" s="106" t="str">
        <f>IF(AND(LEN(TBL_CALC[[#This Row],[Taxable]]),LEN(TBL_CALC[[#This Row],[State Min Wage]]), TBL_CALC[[#This Row],[Taxable]]&lt;TBL_CALC[[#This Row],[State Min Wage]]), "Y","")</f>
        <v/>
      </c>
      <c r="AS27" s="77" t="str">
        <f>IF(AND(COUNTA(TBL_CALC[[#This Row],[Prof]:[MSP]])&gt;0, COUNTIF(TBL_CALC[[#This Row],[Err/RP]:[Err/TR]],"Y")=0), "Y","")</f>
        <v/>
      </c>
      <c r="AT27" s="77" t="str">
        <f>IF(LEN(TBL_CALC[[#This Row],[?]])=0, "", IF(TBL_CALC[[#This Row],[Assign Taxable Rate]]&gt;TBL_CALC[[#This Row],[TBR]], "Y", ""))</f>
        <v/>
      </c>
      <c r="AU27" s="78" t="str">
        <f>IF(LEN(TBL_CALC[[#This Row],[?]])=0, "", TBL_CALC[[#This Row],[Start  Date]]+(TBL_CALC[[#This Row],[Wks]]*7))</f>
        <v/>
      </c>
      <c r="AV27" s="79" t="str">
        <f>IF(LEN(TBL_CALC[[#This Row],[?]])=0, "", IF(LEN(TBL_CALC[[#This Row],[OTF]])=0, 1.1*TBL_CALC[[#This Row],[Bill
(Travel)]], TBL_CALC[[#This Row],[OTF]]*TBL_CALC[[#This Row],[Bill
(Travel)]]))</f>
        <v/>
      </c>
      <c r="AW27" s="79" t="str">
        <f>IF(LEN(TBL_CALC[[#This Row],[?]])=0, "", IF(LEN(TBL_CALC[[#This Row],[Bill
(Local)]])&gt;0, TBL_CALC[[#This Row],[Bill
(Local)]],TBL_CALC[[#This Row],[Bill
(Travel)]]))</f>
        <v/>
      </c>
      <c r="AX27" s="79" t="str">
        <f>IF(LEN(TBL_CALC[[#This Row],[?]])=0, "", IF(LEN(TBL_CALC[[#This Row],[Is 
Local]])&gt;0, TBL_CALC[[#This Row],[True Local Bill Rate]],TBL_CALC[[#This Row],[Bill
(Travel)]]))</f>
        <v/>
      </c>
      <c r="AY27" s="79" t="str">
        <f>IF(LEN(TBL_CALC[[#This Row],[?]])=0, "", IF(LEN(TBL_CALC[[#This Row],[OTF]])=0, 1.1*TBL_CALC[[#This Row],[True Local Bill Rate]], TBL_CALC[[#This Row],[OTF]]*TBL_CALC[[#This Row],[True Local Bill Rate]]))</f>
        <v/>
      </c>
      <c r="AZ27" s="80" t="str">
        <f>IF(LEN(TBL_CALC[[#This Row],[?]])=0, "", TBL_CALC[[#This Row],[Days]]*TBL_CALC[[#This Row],[Hrs]])</f>
        <v/>
      </c>
      <c r="BA27" s="80" t="str">
        <f>IF(LEN(TBL_CALC[[#This Row],[?]])=0, "", TBL_CALC[[#This Row],[Wks]]*TBL_CALC[[#This Row],[HPW]])</f>
        <v/>
      </c>
      <c r="BB27" s="80" t="str">
        <f>IF(LEN(TBL_CALC[[#This Row],[?]])=0, "", (DATEDIF(TBL_CALC[[#This Row],[Start  Date]], DATE(YEAR(TBL_CALC[[#This Row],[Start  Date]]), 12, 31), "D") / 7)*TBL_CALC[[#This Row],[HPW]])</f>
        <v/>
      </c>
      <c r="BC27" s="80" t="str">
        <f>IF(LEN(TBL_CALC[[#This Row],[?]])=0, "",  INDEX(TBL_MinWage[],MATCH(TBL_CALC[[#This Row],[State]],TBL_MinWage[Abbr],0),3))</f>
        <v/>
      </c>
      <c r="BD27" s="80" t="str">
        <f>IF(LEN(TBL_CALC[[#This Row],[?]])=0, "", INDEX(TBL_MinWage[],MATCH(TBL_CALC[[#This Row],[State]],TBL_MinWage[Abbr],0),5))</f>
        <v/>
      </c>
      <c r="BE27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27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27" s="80" t="str">
        <f>IF(LEN(TBL_CALC[[#This Row],[?]])=0, "", TBL_CALC[[#This Row],[HPW]]-TBL_CALC[[#This Row],[Reg Hours]]-TBL_CALC[[#This Row],[OT Hours (Day)]])</f>
        <v/>
      </c>
      <c r="BH27" s="80" t="str">
        <f>IF(LEN(TBL_CALC[[#This Row],[?]])=0, "", TBL_CALC[[#This Row],[Reg Hours]] + (1.5 * (TBL_CALC[[#This Row],[OT Hours (Day)]]+TBL_CALC[[#This Row],[OT Hours (Week)]])))</f>
        <v/>
      </c>
      <c r="BI27" s="82" t="str">
        <f>IF(LEN(TBL_CALC[[#This Row],[?]])=0, "", IF(TBL_CALC[[#This Row],[Is 
Local]]="Y", 0, [1]!PerDiem(1,0,$E27,$AU27,$D27&amp;","&amp;$C27)))</f>
        <v/>
      </c>
      <c r="BJ27" s="82" t="str">
        <f>IF(LEN(TBL_CALC[[#This Row],[?]])=0, "", IF(TBL_CALC[[#This Row],[Is 
Local]]="Y", 0,[1]!PerDiem(3,0,$E27,$AU27,$D27&amp;","&amp;$C27)))</f>
        <v/>
      </c>
      <c r="BK27" s="82" t="str">
        <f>IF(LEN(TBL_CALC[[#This Row],[?]])=0, "", IF(TBL_CALC[[#This Row],[Is 
Local]]="Y", 0,[1]!PerDiem(4,0,$E27,$AU27,$D27&amp;","&amp;$C27)))</f>
        <v/>
      </c>
      <c r="BL27" s="82" t="str">
        <f>IF(LEN(TBL_CALC[[#This Row],[?]])=0, "",  SUM(TBL_CALC[[#This Row],[Max Lodging]:[Max Incidental]]))</f>
        <v/>
      </c>
      <c r="BM27" s="81" t="str">
        <f>IF(LEN(TBL_CALC[[#This Row],[?]])=0, "", SUM(BI27:BK27)/TBL_CALC[[#This Row],[Wks]])</f>
        <v/>
      </c>
      <c r="BN27" s="81" t="str">
        <f>IF(LEN(TBL_CALC[[#This Row],[?]])=0, "", TBL_CALC[[#This Row],[Max Stipend Per Week]]/TBL_CALC[[#This Row],[HPW]])</f>
        <v/>
      </c>
      <c r="BO27" s="151" t="str">
        <f>IF(LEN(TBL_CALC[[#This Row],[?]])=0, "", _xlfn.XLOOKUP(TBL_CALC[[#This Row],[MSP]],TBL_MSP[MSP],TBL_MSP[By/Local]))</f>
        <v/>
      </c>
      <c r="BP27" s="83" t="str">
        <f>IF(LEN(TBL_CALC[[#This Row],[?]])=0, "", _xlfn.XLOOKUP(TBL_CALC[[#This Row],[MSP]],TBL_MSP[MSP],TBL_MSP[By/Travel]))</f>
        <v/>
      </c>
      <c r="BQ27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27" s="83" t="str">
        <f>IF(LEN(TBL_CALC[[#This Row],[?]])=0, "",  (TBL_CALC[[#This Row],[True Bill Rate]]/TBL_CALC[[#This Row],[TBR]])-1)</f>
        <v/>
      </c>
      <c r="BS27" s="69" t="str">
        <f>IF(LEN(TBL_CALC[[#This Row],[?]])=0, "",( (TBL_CALC[[#This Row],[TBR]]*TBL_CALC[[#This Row],[HPW]])-(TBL_CALC[[#This Row],[Max Stipend Per Hour]]*TBL_CALC[[#This Row],[HPW]]))/TBL_CALC[[#This Row],[Units]])</f>
        <v/>
      </c>
      <c r="BT27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27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27" s="68" t="str">
        <f>IF(LEN(TBL_CALC[[#This Row],[?]])=0, "", 1.5*TBL_CALC[[#This Row],[True Taxable Rate]])</f>
        <v/>
      </c>
      <c r="BW27" s="68" t="str">
        <f>IF(LEN(TBL_CALC[[#This Row],[?]])=0, "",  ROUNDUP(MAX( TBL_CALC[[#This Row],[True Taxable Rate]]*1.5, TBL_CALC[[#This Row],[TBR]],TBL_CALC[[#This Row],[Travel OT Bill Rate]]*0.55),0))</f>
        <v/>
      </c>
      <c r="BX27" s="68" t="str">
        <f>IF(LEN(TBL_CALC[[#This Row],[?]])=0, "", MIN(TBL_CALC[[#This Row],[TBR]]-TBL_CALC[[#This Row],[Assign Taxable Rate]], TBL_CALC[[#This Row],[Max Stipend Per Hour]]))</f>
        <v/>
      </c>
      <c r="BY27" s="68" t="str">
        <f>IF(LEN(TBL_CALC[[#This Row],[?]])=0, "", IF(TBL_CALC[[#This Row],[Is 
Local]]="Y", 0, (TBL_CALC[[#This Row],[Max Lodging]]/TBL_CALC[[#This Row],[Max Stipend]])*TBL_CALC[[#This Row],[Stipend]]))</f>
        <v/>
      </c>
      <c r="BZ27" s="68" t="str">
        <f>IF(LEN(TBL_CALC[[#This Row],[?]])=0, "", IF(TBL_CALC[[#This Row],[Is 
Local]]="Y", 0, TBL_CALC[[#This Row],[Stipend]]-TBL_CALC[[#This Row],[S/Lodging]]))</f>
        <v/>
      </c>
      <c r="CA27" s="68" t="str">
        <f>IF(LEN(TBL_CALC[[#This Row],[?]])=0, "",TBL_CALC[[#This Row],[S/Lodging]]*TBL_CALC[[#This Row],[HPW]])</f>
        <v/>
      </c>
      <c r="CB27" s="68" t="str">
        <f>IF(LEN(TBL_CALC[[#This Row],[?]])=0, "",TBL_CALC[[#This Row],[S/M&amp;I]]*TBL_CALC[[#This Row],[HPW]])</f>
        <v/>
      </c>
      <c r="CC27" s="145" t="str">
        <f>IF(LEN(TBL_CALC[[#This Row],[?]])=0, "",_xlfn.XLOOKUP(TBL_CALC[[#This Row],[State]],TBL_SUTA[ABBR],TBL_SUTA[Wage Base]))</f>
        <v/>
      </c>
      <c r="CD27" s="145" t="str">
        <f>IF(LEN(TBL_CALC[[#This Row],[?]])=0, "",_xlfn.XLOOKUP(TBL_CALC[[#This Row],[State]],TBL_SUTA[ABBR],TBL_SUTA[AMS (%)]))</f>
        <v/>
      </c>
      <c r="CE27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27" s="67" t="str">
        <f>IF(LEN(TBL_CALC[[#This Row],[?]])=0, "", $CF$3*TBL_CALC[[#This Row],[Assign Taxable Rate]])</f>
        <v/>
      </c>
      <c r="CG27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27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27" s="67" t="str">
        <f>IF(LEN(TBL_CALC[[#This Row],[?]])=0, "", SUM(TBL_CALC[[#This Row],[FICA/SS]:[SUTA]]))</f>
        <v/>
      </c>
      <c r="CJ27" s="148" t="str">
        <f>IF(LEN(TBL_CALC[[#This Row],[?]])=0, "", TBL_CALC[[#This Row],[SC]]/TBL_CALC[[#This Row],[TBR]])</f>
        <v/>
      </c>
      <c r="CK27" s="67" t="str">
        <f>IF(LEN(TBL_CALC[[#This Row],[?]])=0, "", $CK$3*TBL_CALC[[#This Row],[Assign Taxable Rate]])</f>
        <v/>
      </c>
      <c r="CL27" s="67" t="str">
        <f>IF(LEN(TBL_CALC[[#This Row],[?]])=0,"",$CL$3/8)</f>
        <v/>
      </c>
      <c r="CM27" s="67" t="str">
        <f>IF(LEN(TBL_CALC[[#This Row],[?]])=0, "", $CM$3/(2080))</f>
        <v/>
      </c>
      <c r="CN27" s="67" t="str">
        <f>IF(LEN(TBL_CALC[[#This Row],[?]])=0,"", ($CN$3*8*TBL_CALC[[#This Row],[True Taxable Rate]])/2080)</f>
        <v/>
      </c>
      <c r="CO27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27" s="67" t="str">
        <f>IF(LEN(TBL_CALC[[#This Row],[?]])=0, "", SUM(TBL_CALC[[#This Row],[W/C]:[Travel Reimb.
]]))</f>
        <v/>
      </c>
      <c r="CQ27" s="67" t="str">
        <f>IF(LEN(TBL_CALC[[#This Row],[?]])=0,"",IFERROR(_xlfn.XLOOKUP(TBL_CALC[[#This Row],[MSP]],TBL_MSP[MSP],TBL_MSP[FEE]),0.06)*TBL_CALC[[#This Row],[True Bill Rate]])</f>
        <v/>
      </c>
      <c r="CR27" s="67" t="str">
        <f>IF(LEN(TBL_CALC[[#This Row],[?]])=0, "", $CR$3*TBL_CALC[[#This Row],[Assign Taxable Rate]])</f>
        <v/>
      </c>
      <c r="CS27" s="67" t="str">
        <f>IF(LEN(TBL_CALC[[#This Row],[?]])=0, "", $CS$3/TBL_CALC[[#This Row],[TH]])</f>
        <v/>
      </c>
      <c r="CT27" s="67" t="str" cm="1">
        <f t="array" ref="CT27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27" s="67" t="str">
        <f>IF(LEN(TBL_CALC[[#This Row],[?]])=0,"", SUM(TBL_CALC[[#This Row],[MSP2]:[OC]]))</f>
        <v/>
      </c>
      <c r="DA27" s="42"/>
      <c r="DB27" s="1"/>
      <c r="DC27" s="1"/>
      <c r="DG27" s="1"/>
      <c r="DH27" s="1"/>
      <c r="DJ27" s="1"/>
      <c r="DK27" s="1"/>
      <c r="DL27" s="1"/>
      <c r="DM27" s="1"/>
      <c r="DN27" s="1"/>
      <c r="DO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</row>
    <row r="28" spans="1:144" ht="12.75" x14ac:dyDescent="0.2">
      <c r="A28" s="115"/>
      <c r="B28" s="115"/>
      <c r="C28" s="115"/>
      <c r="D28" s="87"/>
      <c r="E28" s="88"/>
      <c r="F28" s="89"/>
      <c r="G28" s="89"/>
      <c r="H28" s="90"/>
      <c r="I28" s="87"/>
      <c r="K28" s="47"/>
      <c r="L28" s="49"/>
      <c r="M28" s="90"/>
      <c r="N28" s="48"/>
      <c r="O28" s="49"/>
      <c r="P28" s="50"/>
      <c r="Q28" s="50"/>
      <c r="R28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28" s="68" t="str">
        <f>IF(LEN(TBL_CALC[[#This Row],[?]])=0, "", IF(LEN(TBL_CALC[[#This Row],[Blended]])&gt;0, TBL_CALC[[#This Row],[Blended]], ROUNDUP(TBL_CALC[[#This Row],[True Bill Rate]]*TBL_CALC[[#This Row],[Factor]],1)))</f>
        <v/>
      </c>
      <c r="T28" s="83" t="str">
        <f>IF(LEN(TBL_CALC[[#This Row],[?]])=0, "", (TBL_CALC[[#This Row],[True Bill Rate]] - TBL_CALC[[#This Row],[TBR]])/TBL_CALC[[#This Row],[True Bill Rate]])</f>
        <v/>
      </c>
      <c r="U28" s="91" t="str">
        <f>IF(LEN(TBL_CALC[[#This Row],[?]])=0, "",(TBL_CALC[[#This Row],[True Bill Rate]]-TBL_CALC[[#This Row],[TC]])/TBL_CALC[[#This Row],[True Bill Rate]])</f>
        <v/>
      </c>
      <c r="V28" s="85" t="str">
        <f>IF(LEN(TBL_CALC[[#This Row],[?]])=0, "",TBL_CALC[[#This Row],[TB]]-TBL_CALC[[#This Row],[TE]])</f>
        <v/>
      </c>
      <c r="W28" s="84" t="str">
        <f>IF(LEN(TBL_CALC[[#This Row],[?]])=0, "", TBL_CALC[[#This Row],[TBR]]+TBL_CALC[[#This Row],[SC]]+TBL_CALC[[#This Row],[NSC]])</f>
        <v/>
      </c>
      <c r="X28" s="68" t="str">
        <f>IF(LEN(TBL_CALC[[#This Row],[?]])=0, "", TBL_CALC[[#This Row],[TBR]]*TBL_CALC[[#This Row],[HPW]])</f>
        <v/>
      </c>
      <c r="Y28" s="68" t="str">
        <f>IF(LEN(TBL_CALC[[#This Row],[?]])=0, "",TBL_CALC[[#This Row],[Assign Taxable Rate]]*TBL_CALC[[#This Row],[HPW]])</f>
        <v/>
      </c>
      <c r="Z28" s="68" t="str">
        <f>IF(LEN(TBL_CALC[[#This Row],[?]])=0, "",TBL_CALC[[#This Row],[Stipend]]*TBL_CALC[[#This Row],[HPW]])</f>
        <v/>
      </c>
      <c r="AA28" s="67" t="str">
        <f>IF(LEN(TBL_CALC[[#This Row],[?]])=0,"", TBL_CALC[[#This Row],[SC]]+TBL_CALC[[#This Row],[NSC]]+TBL_CALC[[#This Row],[OT]])</f>
        <v/>
      </c>
      <c r="AB28" s="75" t="str">
        <f>IF(LEN(TBL_CALC[[#This Row],[?]])=0,"", TBL_CALC[[#This Row],[BC]]/TBL_CALC[[#This Row],[TBR]])</f>
        <v/>
      </c>
      <c r="AC28" s="84" t="str">
        <f>IF(LEN(TBL_CALC[[#This Row],[?]])=0, "", TBL_CALC[[#This Row],[TBR]]+TBL_CALC[[#This Row],[BC]])</f>
        <v/>
      </c>
      <c r="AD28" s="74" t="str">
        <f>IF(LEN(TBL_CALC[[#This Row],[?]])=0, "", TBL_CALC[[#This Row],[TBR]]*TBL_CALC[[#This Row],[TH]])</f>
        <v/>
      </c>
      <c r="AE28" s="85" t="str">
        <f>IF(LEN(TBL_CALC[[#This Row],[?]])=0, "", (TBL_CALC[[#This Row],[Assign Taxable Rate]]*TBL_CALC[[#This Row],[TH]]))</f>
        <v/>
      </c>
      <c r="AF28" s="85" t="str">
        <f>IF(LEN(TBL_CALC[[#This Row],[?]])=0, "",TBL_CALC[[#This Row],[TH]]*TBL_CALC[[#This Row],[True Bill Rate]])</f>
        <v/>
      </c>
      <c r="AG28" s="74" t="str">
        <f>IF(LEN(TBL_CALC[[#This Row],[?]])=0, "", TBL_CALC[[#This Row],[TH]]*TBL_CALC[[#This Row],[TC]])</f>
        <v/>
      </c>
      <c r="AH28" s="85" t="str">
        <f>IF(LEN(TBL_CALC[[#This Row],[?]])=0, "", (TBL_CALC[[#This Row],[Stipend]]*TBL_CALC[[#This Row],[TH]]))</f>
        <v/>
      </c>
      <c r="AI28" s="86" t="str">
        <f>IF(LEN(TBL_CALC[[#This Row],[?]])=0,"",TBL_CALC[[#This Row],[NP]]/ TBL_CALC[[#This Row],[TBP]])</f>
        <v/>
      </c>
      <c r="AJ28" s="92" t="str">
        <f>IF(LEN(TBL_CALC[[#This Row],[?]])=0,"",(TBL_CALC[[#This Row],[Bill
(Travel)]]-TBL_CALC[[#This Row],[TBR]])*0.04*(9/5-((1/150)*TBL_CALC[[#This Row],[Bill
(Travel)]]))*144)</f>
        <v/>
      </c>
      <c r="AK28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28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28" s="106" t="str">
        <f t="shared" si="0"/>
        <v/>
      </c>
      <c r="AN28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28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28" s="106" t="str">
        <f>IF(AND(LEN(TBL_CALC[[#This Row],[OTF]])&gt;0, OR(TBL_CALC[[#This Row],[OTF]]&lt;1, TBL_CALC[[#This Row],[OTF]]&gt;1.5)), "Y", "")</f>
        <v/>
      </c>
      <c r="AQ28" s="106" t="str">
        <f>""</f>
        <v/>
      </c>
      <c r="AR28" s="106" t="str">
        <f>IF(AND(LEN(TBL_CALC[[#This Row],[Taxable]]),LEN(TBL_CALC[[#This Row],[State Min Wage]]), TBL_CALC[[#This Row],[Taxable]]&lt;TBL_CALC[[#This Row],[State Min Wage]]), "Y","")</f>
        <v/>
      </c>
      <c r="AS28" s="77" t="str">
        <f>IF(AND(COUNTA(TBL_CALC[[#This Row],[Prof]:[MSP]])&gt;0, COUNTIF(TBL_CALC[[#This Row],[Err/RP]:[Err/TR]],"Y")=0), "Y","")</f>
        <v/>
      </c>
      <c r="AT28" s="77" t="str">
        <f>IF(LEN(TBL_CALC[[#This Row],[?]])=0, "", IF(TBL_CALC[[#This Row],[Assign Taxable Rate]]&gt;TBL_CALC[[#This Row],[TBR]], "Y", ""))</f>
        <v/>
      </c>
      <c r="AU28" s="78" t="str">
        <f>IF(LEN(TBL_CALC[[#This Row],[?]])=0, "", TBL_CALC[[#This Row],[Start  Date]]+(TBL_CALC[[#This Row],[Wks]]*7))</f>
        <v/>
      </c>
      <c r="AV28" s="79" t="str">
        <f>IF(LEN(TBL_CALC[[#This Row],[?]])=0, "", IF(LEN(TBL_CALC[[#This Row],[OTF]])=0, 1.1*TBL_CALC[[#This Row],[Bill
(Travel)]], TBL_CALC[[#This Row],[OTF]]*TBL_CALC[[#This Row],[Bill
(Travel)]]))</f>
        <v/>
      </c>
      <c r="AW28" s="79" t="str">
        <f>IF(LEN(TBL_CALC[[#This Row],[?]])=0, "", IF(LEN(TBL_CALC[[#This Row],[Bill
(Local)]])&gt;0, TBL_CALC[[#This Row],[Bill
(Local)]],TBL_CALC[[#This Row],[Bill
(Travel)]]))</f>
        <v/>
      </c>
      <c r="AX28" s="79" t="str">
        <f>IF(LEN(TBL_CALC[[#This Row],[?]])=0, "", IF(LEN(TBL_CALC[[#This Row],[Is 
Local]])&gt;0, TBL_CALC[[#This Row],[True Local Bill Rate]],TBL_CALC[[#This Row],[Bill
(Travel)]]))</f>
        <v/>
      </c>
      <c r="AY28" s="79" t="str">
        <f>IF(LEN(TBL_CALC[[#This Row],[?]])=0, "", IF(LEN(TBL_CALC[[#This Row],[OTF]])=0, 1.1*TBL_CALC[[#This Row],[True Local Bill Rate]], TBL_CALC[[#This Row],[OTF]]*TBL_CALC[[#This Row],[True Local Bill Rate]]))</f>
        <v/>
      </c>
      <c r="AZ28" s="80" t="str">
        <f>IF(LEN(TBL_CALC[[#This Row],[?]])=0, "", TBL_CALC[[#This Row],[Days]]*TBL_CALC[[#This Row],[Hrs]])</f>
        <v/>
      </c>
      <c r="BA28" s="80" t="str">
        <f>IF(LEN(TBL_CALC[[#This Row],[?]])=0, "", TBL_CALC[[#This Row],[Wks]]*TBL_CALC[[#This Row],[HPW]])</f>
        <v/>
      </c>
      <c r="BB28" s="80" t="str">
        <f>IF(LEN(TBL_CALC[[#This Row],[?]])=0, "", (DATEDIF(TBL_CALC[[#This Row],[Start  Date]], DATE(YEAR(TBL_CALC[[#This Row],[Start  Date]]), 12, 31), "D") / 7)*TBL_CALC[[#This Row],[HPW]])</f>
        <v/>
      </c>
      <c r="BC28" s="80" t="str">
        <f>IF(LEN(TBL_CALC[[#This Row],[?]])=0, "",  INDEX(TBL_MinWage[],MATCH(TBL_CALC[[#This Row],[State]],TBL_MinWage[Abbr],0),3))</f>
        <v/>
      </c>
      <c r="BD28" s="80" t="str">
        <f>IF(LEN(TBL_CALC[[#This Row],[?]])=0, "", INDEX(TBL_MinWage[],MATCH(TBL_CALC[[#This Row],[State]],TBL_MinWage[Abbr],0),5))</f>
        <v/>
      </c>
      <c r="BE28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28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28" s="80" t="str">
        <f>IF(LEN(TBL_CALC[[#This Row],[?]])=0, "", TBL_CALC[[#This Row],[HPW]]-TBL_CALC[[#This Row],[Reg Hours]]-TBL_CALC[[#This Row],[OT Hours (Day)]])</f>
        <v/>
      </c>
      <c r="BH28" s="80" t="str">
        <f>IF(LEN(TBL_CALC[[#This Row],[?]])=0, "", TBL_CALC[[#This Row],[Reg Hours]] + (1.5 * (TBL_CALC[[#This Row],[OT Hours (Day)]]+TBL_CALC[[#This Row],[OT Hours (Week)]])))</f>
        <v/>
      </c>
      <c r="BI28" s="82" t="str">
        <f>IF(LEN(TBL_CALC[[#This Row],[?]])=0, "", IF(TBL_CALC[[#This Row],[Is 
Local]]="Y", 0, [1]!PerDiem(1,0,$E28,$AU28,$D28&amp;","&amp;$C28)))</f>
        <v/>
      </c>
      <c r="BJ28" s="82" t="str">
        <f>IF(LEN(TBL_CALC[[#This Row],[?]])=0, "", IF(TBL_CALC[[#This Row],[Is 
Local]]="Y", 0,[1]!PerDiem(3,0,$E28,$AU28,$D28&amp;","&amp;$C28)))</f>
        <v/>
      </c>
      <c r="BK28" s="82" t="str">
        <f>IF(LEN(TBL_CALC[[#This Row],[?]])=0, "", IF(TBL_CALC[[#This Row],[Is 
Local]]="Y", 0,[1]!PerDiem(4,0,$E28,$AU28,$D28&amp;","&amp;$C28)))</f>
        <v/>
      </c>
      <c r="BL28" s="82" t="str">
        <f>IF(LEN(TBL_CALC[[#This Row],[?]])=0, "",  SUM(TBL_CALC[[#This Row],[Max Lodging]:[Max Incidental]]))</f>
        <v/>
      </c>
      <c r="BM28" s="81" t="str">
        <f>IF(LEN(TBL_CALC[[#This Row],[?]])=0, "", SUM(BI28:BK28)/TBL_CALC[[#This Row],[Wks]])</f>
        <v/>
      </c>
      <c r="BN28" s="81" t="str">
        <f>IF(LEN(TBL_CALC[[#This Row],[?]])=0, "", TBL_CALC[[#This Row],[Max Stipend Per Week]]/TBL_CALC[[#This Row],[HPW]])</f>
        <v/>
      </c>
      <c r="BO28" s="151" t="str">
        <f>IF(LEN(TBL_CALC[[#This Row],[?]])=0, "", _xlfn.XLOOKUP(TBL_CALC[[#This Row],[MSP]],TBL_MSP[MSP],TBL_MSP[By/Local]))</f>
        <v/>
      </c>
      <c r="BP28" s="83" t="str">
        <f>IF(LEN(TBL_CALC[[#This Row],[?]])=0, "", _xlfn.XLOOKUP(TBL_CALC[[#This Row],[MSP]],TBL_MSP[MSP],TBL_MSP[By/Travel]))</f>
        <v/>
      </c>
      <c r="BQ28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28" s="83" t="str">
        <f>IF(LEN(TBL_CALC[[#This Row],[?]])=0, "",  (TBL_CALC[[#This Row],[True Bill Rate]]/TBL_CALC[[#This Row],[TBR]])-1)</f>
        <v/>
      </c>
      <c r="BS28" s="69" t="str">
        <f>IF(LEN(TBL_CALC[[#This Row],[?]])=0, "",( (TBL_CALC[[#This Row],[TBR]]*TBL_CALC[[#This Row],[HPW]])-(TBL_CALC[[#This Row],[Max Stipend Per Hour]]*TBL_CALC[[#This Row],[HPW]]))/TBL_CALC[[#This Row],[Units]])</f>
        <v/>
      </c>
      <c r="BT28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28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28" s="68" t="str">
        <f>IF(LEN(TBL_CALC[[#This Row],[?]])=0, "", 1.5*TBL_CALC[[#This Row],[True Taxable Rate]])</f>
        <v/>
      </c>
      <c r="BW28" s="68" t="str">
        <f>IF(LEN(TBL_CALC[[#This Row],[?]])=0, "",  ROUNDUP(MAX( TBL_CALC[[#This Row],[True Taxable Rate]]*1.5, TBL_CALC[[#This Row],[TBR]],TBL_CALC[[#This Row],[Travel OT Bill Rate]]*0.55),0))</f>
        <v/>
      </c>
      <c r="BX28" s="68" t="str">
        <f>IF(LEN(TBL_CALC[[#This Row],[?]])=0, "", MIN(TBL_CALC[[#This Row],[TBR]]-TBL_CALC[[#This Row],[Assign Taxable Rate]], TBL_CALC[[#This Row],[Max Stipend Per Hour]]))</f>
        <v/>
      </c>
      <c r="BY28" s="68" t="str">
        <f>IF(LEN(TBL_CALC[[#This Row],[?]])=0, "", IF(TBL_CALC[[#This Row],[Is 
Local]]="Y", 0, (TBL_CALC[[#This Row],[Max Lodging]]/TBL_CALC[[#This Row],[Max Stipend]])*TBL_CALC[[#This Row],[Stipend]]))</f>
        <v/>
      </c>
      <c r="BZ28" s="68" t="str">
        <f>IF(LEN(TBL_CALC[[#This Row],[?]])=0, "", IF(TBL_CALC[[#This Row],[Is 
Local]]="Y", 0, TBL_CALC[[#This Row],[Stipend]]-TBL_CALC[[#This Row],[S/Lodging]]))</f>
        <v/>
      </c>
      <c r="CA28" s="68" t="str">
        <f>IF(LEN(TBL_CALC[[#This Row],[?]])=0, "",TBL_CALC[[#This Row],[S/Lodging]]*TBL_CALC[[#This Row],[HPW]])</f>
        <v/>
      </c>
      <c r="CB28" s="68" t="str">
        <f>IF(LEN(TBL_CALC[[#This Row],[?]])=0, "",TBL_CALC[[#This Row],[S/M&amp;I]]*TBL_CALC[[#This Row],[HPW]])</f>
        <v/>
      </c>
      <c r="CC28" s="145" t="str">
        <f>IF(LEN(TBL_CALC[[#This Row],[?]])=0, "",_xlfn.XLOOKUP(TBL_CALC[[#This Row],[State]],TBL_SUTA[ABBR],TBL_SUTA[Wage Base]))</f>
        <v/>
      </c>
      <c r="CD28" s="145" t="str">
        <f>IF(LEN(TBL_CALC[[#This Row],[?]])=0, "",_xlfn.XLOOKUP(TBL_CALC[[#This Row],[State]],TBL_SUTA[ABBR],TBL_SUTA[AMS (%)]))</f>
        <v/>
      </c>
      <c r="CE28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28" s="67" t="str">
        <f>IF(LEN(TBL_CALC[[#This Row],[?]])=0, "", $CF$3*TBL_CALC[[#This Row],[Assign Taxable Rate]])</f>
        <v/>
      </c>
      <c r="CG28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28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28" s="67" t="str">
        <f>IF(LEN(TBL_CALC[[#This Row],[?]])=0, "", SUM(TBL_CALC[[#This Row],[FICA/SS]:[SUTA]]))</f>
        <v/>
      </c>
      <c r="CJ28" s="148" t="str">
        <f>IF(LEN(TBL_CALC[[#This Row],[?]])=0, "", TBL_CALC[[#This Row],[SC]]/TBL_CALC[[#This Row],[TBR]])</f>
        <v/>
      </c>
      <c r="CK28" s="67" t="str">
        <f>IF(LEN(TBL_CALC[[#This Row],[?]])=0, "", $CK$3*TBL_CALC[[#This Row],[Assign Taxable Rate]])</f>
        <v/>
      </c>
      <c r="CL28" s="67" t="str">
        <f>IF(LEN(TBL_CALC[[#This Row],[?]])=0,"",$CL$3/8)</f>
        <v/>
      </c>
      <c r="CM28" s="67" t="str">
        <f>IF(LEN(TBL_CALC[[#This Row],[?]])=0, "", $CM$3/(2080))</f>
        <v/>
      </c>
      <c r="CN28" s="67" t="str">
        <f>IF(LEN(TBL_CALC[[#This Row],[?]])=0,"", ($CN$3*8*TBL_CALC[[#This Row],[True Taxable Rate]])/2080)</f>
        <v/>
      </c>
      <c r="CO28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28" s="67" t="str">
        <f>IF(LEN(TBL_CALC[[#This Row],[?]])=0, "", SUM(TBL_CALC[[#This Row],[W/C]:[Travel Reimb.
]]))</f>
        <v/>
      </c>
      <c r="CQ28" s="67" t="str">
        <f>IF(LEN(TBL_CALC[[#This Row],[?]])=0,"",IFERROR(_xlfn.XLOOKUP(TBL_CALC[[#This Row],[MSP]],TBL_MSP[MSP],TBL_MSP[FEE]),0.06)*TBL_CALC[[#This Row],[True Bill Rate]])</f>
        <v/>
      </c>
      <c r="CR28" s="67" t="str">
        <f>IF(LEN(TBL_CALC[[#This Row],[?]])=0, "", $CR$3*TBL_CALC[[#This Row],[Assign Taxable Rate]])</f>
        <v/>
      </c>
      <c r="CS28" s="67" t="str">
        <f>IF(LEN(TBL_CALC[[#This Row],[?]])=0, "", $CS$3/TBL_CALC[[#This Row],[TH]])</f>
        <v/>
      </c>
      <c r="CT28" s="67" t="str" cm="1">
        <f t="array" ref="CT28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28" s="67" t="str">
        <f>IF(LEN(TBL_CALC[[#This Row],[?]])=0,"", SUM(TBL_CALC[[#This Row],[MSP2]:[OC]]))</f>
        <v/>
      </c>
      <c r="DA28" s="42"/>
      <c r="DB28" s="1"/>
      <c r="DC28" s="1"/>
      <c r="DG28" s="1"/>
      <c r="DH28" s="1"/>
      <c r="DJ28" s="1"/>
      <c r="DK28" s="1"/>
      <c r="DL28" s="1"/>
      <c r="DM28" s="1"/>
      <c r="DN28" s="1"/>
      <c r="DO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</row>
    <row r="29" spans="1:144" ht="12.75" x14ac:dyDescent="0.2">
      <c r="A29" s="115"/>
      <c r="B29" s="115"/>
      <c r="C29" s="115"/>
      <c r="D29" s="87"/>
      <c r="E29" s="88"/>
      <c r="F29" s="89"/>
      <c r="G29" s="89"/>
      <c r="H29" s="90"/>
      <c r="I29" s="87"/>
      <c r="K29" s="47"/>
      <c r="L29" s="49"/>
      <c r="M29" s="90"/>
      <c r="N29" s="48"/>
      <c r="O29" s="49"/>
      <c r="P29" s="50"/>
      <c r="Q29" s="50"/>
      <c r="R29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29" s="68" t="str">
        <f>IF(LEN(TBL_CALC[[#This Row],[?]])=0, "", IF(LEN(TBL_CALC[[#This Row],[Blended]])&gt;0, TBL_CALC[[#This Row],[Blended]], ROUNDUP(TBL_CALC[[#This Row],[True Bill Rate]]*TBL_CALC[[#This Row],[Factor]],1)))</f>
        <v/>
      </c>
      <c r="T29" s="83" t="str">
        <f>IF(LEN(TBL_CALC[[#This Row],[?]])=0, "", (TBL_CALC[[#This Row],[True Bill Rate]] - TBL_CALC[[#This Row],[TBR]])/TBL_CALC[[#This Row],[True Bill Rate]])</f>
        <v/>
      </c>
      <c r="U29" s="91" t="str">
        <f>IF(LEN(TBL_CALC[[#This Row],[?]])=0, "",(TBL_CALC[[#This Row],[True Bill Rate]]-TBL_CALC[[#This Row],[TC]])/TBL_CALC[[#This Row],[True Bill Rate]])</f>
        <v/>
      </c>
      <c r="V29" s="85" t="str">
        <f>IF(LEN(TBL_CALC[[#This Row],[?]])=0, "",TBL_CALC[[#This Row],[TB]]-TBL_CALC[[#This Row],[TE]])</f>
        <v/>
      </c>
      <c r="W29" s="84" t="str">
        <f>IF(LEN(TBL_CALC[[#This Row],[?]])=0, "", TBL_CALC[[#This Row],[TBR]]+TBL_CALC[[#This Row],[SC]]+TBL_CALC[[#This Row],[NSC]])</f>
        <v/>
      </c>
      <c r="X29" s="68" t="str">
        <f>IF(LEN(TBL_CALC[[#This Row],[?]])=0, "", TBL_CALC[[#This Row],[TBR]]*TBL_CALC[[#This Row],[HPW]])</f>
        <v/>
      </c>
      <c r="Y29" s="68" t="str">
        <f>IF(LEN(TBL_CALC[[#This Row],[?]])=0, "",TBL_CALC[[#This Row],[Assign Taxable Rate]]*TBL_CALC[[#This Row],[HPW]])</f>
        <v/>
      </c>
      <c r="Z29" s="68" t="str">
        <f>IF(LEN(TBL_CALC[[#This Row],[?]])=0, "",TBL_CALC[[#This Row],[Stipend]]*TBL_CALC[[#This Row],[HPW]])</f>
        <v/>
      </c>
      <c r="AA29" s="67" t="str">
        <f>IF(LEN(TBL_CALC[[#This Row],[?]])=0,"", TBL_CALC[[#This Row],[SC]]+TBL_CALC[[#This Row],[NSC]]+TBL_CALC[[#This Row],[OT]])</f>
        <v/>
      </c>
      <c r="AB29" s="75" t="str">
        <f>IF(LEN(TBL_CALC[[#This Row],[?]])=0,"", TBL_CALC[[#This Row],[BC]]/TBL_CALC[[#This Row],[TBR]])</f>
        <v/>
      </c>
      <c r="AC29" s="84" t="str">
        <f>IF(LEN(TBL_CALC[[#This Row],[?]])=0, "", TBL_CALC[[#This Row],[TBR]]+TBL_CALC[[#This Row],[BC]])</f>
        <v/>
      </c>
      <c r="AD29" s="74" t="str">
        <f>IF(LEN(TBL_CALC[[#This Row],[?]])=0, "", TBL_CALC[[#This Row],[TBR]]*TBL_CALC[[#This Row],[TH]])</f>
        <v/>
      </c>
      <c r="AE29" s="85" t="str">
        <f>IF(LEN(TBL_CALC[[#This Row],[?]])=0, "", (TBL_CALC[[#This Row],[Assign Taxable Rate]]*TBL_CALC[[#This Row],[TH]]))</f>
        <v/>
      </c>
      <c r="AF29" s="85" t="str">
        <f>IF(LEN(TBL_CALC[[#This Row],[?]])=0, "",TBL_CALC[[#This Row],[TH]]*TBL_CALC[[#This Row],[True Bill Rate]])</f>
        <v/>
      </c>
      <c r="AG29" s="74" t="str">
        <f>IF(LEN(TBL_CALC[[#This Row],[?]])=0, "", TBL_CALC[[#This Row],[TH]]*TBL_CALC[[#This Row],[TC]])</f>
        <v/>
      </c>
      <c r="AH29" s="85" t="str">
        <f>IF(LEN(TBL_CALC[[#This Row],[?]])=0, "", (TBL_CALC[[#This Row],[Stipend]]*TBL_CALC[[#This Row],[TH]]))</f>
        <v/>
      </c>
      <c r="AI29" s="86" t="str">
        <f>IF(LEN(TBL_CALC[[#This Row],[?]])=0,"",TBL_CALC[[#This Row],[NP]]/ TBL_CALC[[#This Row],[TBP]])</f>
        <v/>
      </c>
      <c r="AJ29" s="92" t="str">
        <f>IF(LEN(TBL_CALC[[#This Row],[?]])=0,"",(TBL_CALC[[#This Row],[Bill
(Travel)]]-TBL_CALC[[#This Row],[TBR]])*0.04*(9/5-((1/150)*TBL_CALC[[#This Row],[Bill
(Travel)]]))*144)</f>
        <v/>
      </c>
      <c r="AK29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29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29" s="106" t="str">
        <f t="shared" si="0"/>
        <v/>
      </c>
      <c r="AN29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29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29" s="106" t="str">
        <f>IF(AND(LEN(TBL_CALC[[#This Row],[OTF]])&gt;0, OR(TBL_CALC[[#This Row],[OTF]]&lt;1, TBL_CALC[[#This Row],[OTF]]&gt;1.5)), "Y", "")</f>
        <v/>
      </c>
      <c r="AQ29" s="106" t="str">
        <f>""</f>
        <v/>
      </c>
      <c r="AR29" s="106" t="str">
        <f>IF(AND(LEN(TBL_CALC[[#This Row],[Taxable]]),LEN(TBL_CALC[[#This Row],[State Min Wage]]), TBL_CALC[[#This Row],[Taxable]]&lt;TBL_CALC[[#This Row],[State Min Wage]]), "Y","")</f>
        <v/>
      </c>
      <c r="AS29" s="77" t="str">
        <f>IF(AND(COUNTA(TBL_CALC[[#This Row],[Prof]:[MSP]])&gt;0, COUNTIF(TBL_CALC[[#This Row],[Err/RP]:[Err/TR]],"Y")=0), "Y","")</f>
        <v/>
      </c>
      <c r="AT29" s="77" t="str">
        <f>IF(LEN(TBL_CALC[[#This Row],[?]])=0, "", IF(TBL_CALC[[#This Row],[Assign Taxable Rate]]&gt;TBL_CALC[[#This Row],[TBR]], "Y", ""))</f>
        <v/>
      </c>
      <c r="AU29" s="78" t="str">
        <f>IF(LEN(TBL_CALC[[#This Row],[?]])=0, "", TBL_CALC[[#This Row],[Start  Date]]+(TBL_CALC[[#This Row],[Wks]]*7))</f>
        <v/>
      </c>
      <c r="AV29" s="79" t="str">
        <f>IF(LEN(TBL_CALC[[#This Row],[?]])=0, "", IF(LEN(TBL_CALC[[#This Row],[OTF]])=0, 1.1*TBL_CALC[[#This Row],[Bill
(Travel)]], TBL_CALC[[#This Row],[OTF]]*TBL_CALC[[#This Row],[Bill
(Travel)]]))</f>
        <v/>
      </c>
      <c r="AW29" s="79" t="str">
        <f>IF(LEN(TBL_CALC[[#This Row],[?]])=0, "", IF(LEN(TBL_CALC[[#This Row],[Bill
(Local)]])&gt;0, TBL_CALC[[#This Row],[Bill
(Local)]],TBL_CALC[[#This Row],[Bill
(Travel)]]))</f>
        <v/>
      </c>
      <c r="AX29" s="79" t="str">
        <f>IF(LEN(TBL_CALC[[#This Row],[?]])=0, "", IF(LEN(TBL_CALC[[#This Row],[Is 
Local]])&gt;0, TBL_CALC[[#This Row],[True Local Bill Rate]],TBL_CALC[[#This Row],[Bill
(Travel)]]))</f>
        <v/>
      </c>
      <c r="AY29" s="79" t="str">
        <f>IF(LEN(TBL_CALC[[#This Row],[?]])=0, "", IF(LEN(TBL_CALC[[#This Row],[OTF]])=0, 1.1*TBL_CALC[[#This Row],[True Local Bill Rate]], TBL_CALC[[#This Row],[OTF]]*TBL_CALC[[#This Row],[True Local Bill Rate]]))</f>
        <v/>
      </c>
      <c r="AZ29" s="80" t="str">
        <f>IF(LEN(TBL_CALC[[#This Row],[?]])=0, "", TBL_CALC[[#This Row],[Days]]*TBL_CALC[[#This Row],[Hrs]])</f>
        <v/>
      </c>
      <c r="BA29" s="80" t="str">
        <f>IF(LEN(TBL_CALC[[#This Row],[?]])=0, "", TBL_CALC[[#This Row],[Wks]]*TBL_CALC[[#This Row],[HPW]])</f>
        <v/>
      </c>
      <c r="BB29" s="80" t="str">
        <f>IF(LEN(TBL_CALC[[#This Row],[?]])=0, "", (DATEDIF(TBL_CALC[[#This Row],[Start  Date]], DATE(YEAR(TBL_CALC[[#This Row],[Start  Date]]), 12, 31), "D") / 7)*TBL_CALC[[#This Row],[HPW]])</f>
        <v/>
      </c>
      <c r="BC29" s="80" t="str">
        <f>IF(LEN(TBL_CALC[[#This Row],[?]])=0, "",  INDEX(TBL_MinWage[],MATCH(TBL_CALC[[#This Row],[State]],TBL_MinWage[Abbr],0),3))</f>
        <v/>
      </c>
      <c r="BD29" s="80" t="str">
        <f>IF(LEN(TBL_CALC[[#This Row],[?]])=0, "", INDEX(TBL_MinWage[],MATCH(TBL_CALC[[#This Row],[State]],TBL_MinWage[Abbr],0),5))</f>
        <v/>
      </c>
      <c r="BE29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29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29" s="80" t="str">
        <f>IF(LEN(TBL_CALC[[#This Row],[?]])=0, "", TBL_CALC[[#This Row],[HPW]]-TBL_CALC[[#This Row],[Reg Hours]]-TBL_CALC[[#This Row],[OT Hours (Day)]])</f>
        <v/>
      </c>
      <c r="BH29" s="80" t="str">
        <f>IF(LEN(TBL_CALC[[#This Row],[?]])=0, "", TBL_CALC[[#This Row],[Reg Hours]] + (1.5 * (TBL_CALC[[#This Row],[OT Hours (Day)]]+TBL_CALC[[#This Row],[OT Hours (Week)]])))</f>
        <v/>
      </c>
      <c r="BI29" s="82" t="str">
        <f>IF(LEN(TBL_CALC[[#This Row],[?]])=0, "", IF(TBL_CALC[[#This Row],[Is 
Local]]="Y", 0, [1]!PerDiem(1,0,$E29,$AU29,$D29&amp;","&amp;$C29)))</f>
        <v/>
      </c>
      <c r="BJ29" s="82" t="str">
        <f>IF(LEN(TBL_CALC[[#This Row],[?]])=0, "", IF(TBL_CALC[[#This Row],[Is 
Local]]="Y", 0,[1]!PerDiem(3,0,$E29,$AU29,$D29&amp;","&amp;$C29)))</f>
        <v/>
      </c>
      <c r="BK29" s="82" t="str">
        <f>IF(LEN(TBL_CALC[[#This Row],[?]])=0, "", IF(TBL_CALC[[#This Row],[Is 
Local]]="Y", 0,[1]!PerDiem(4,0,$E29,$AU29,$D29&amp;","&amp;$C29)))</f>
        <v/>
      </c>
      <c r="BL29" s="82" t="str">
        <f>IF(LEN(TBL_CALC[[#This Row],[?]])=0, "",  SUM(TBL_CALC[[#This Row],[Max Lodging]:[Max Incidental]]))</f>
        <v/>
      </c>
      <c r="BM29" s="81" t="str">
        <f>IF(LEN(TBL_CALC[[#This Row],[?]])=0, "", SUM(BI29:BK29)/TBL_CALC[[#This Row],[Wks]])</f>
        <v/>
      </c>
      <c r="BN29" s="81" t="str">
        <f>IF(LEN(TBL_CALC[[#This Row],[?]])=0, "", TBL_CALC[[#This Row],[Max Stipend Per Week]]/TBL_CALC[[#This Row],[HPW]])</f>
        <v/>
      </c>
      <c r="BO29" s="151" t="str">
        <f>IF(LEN(TBL_CALC[[#This Row],[?]])=0, "", _xlfn.XLOOKUP(TBL_CALC[[#This Row],[MSP]],TBL_MSP[MSP],TBL_MSP[By/Local]))</f>
        <v/>
      </c>
      <c r="BP29" s="83" t="str">
        <f>IF(LEN(TBL_CALC[[#This Row],[?]])=0, "", _xlfn.XLOOKUP(TBL_CALC[[#This Row],[MSP]],TBL_MSP[MSP],TBL_MSP[By/Travel]))</f>
        <v/>
      </c>
      <c r="BQ29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29" s="83" t="str">
        <f>IF(LEN(TBL_CALC[[#This Row],[?]])=0, "",  (TBL_CALC[[#This Row],[True Bill Rate]]/TBL_CALC[[#This Row],[TBR]])-1)</f>
        <v/>
      </c>
      <c r="BS29" s="69" t="str">
        <f>IF(LEN(TBL_CALC[[#This Row],[?]])=0, "",( (TBL_CALC[[#This Row],[TBR]]*TBL_CALC[[#This Row],[HPW]])-(TBL_CALC[[#This Row],[Max Stipend Per Hour]]*TBL_CALC[[#This Row],[HPW]]))/TBL_CALC[[#This Row],[Units]])</f>
        <v/>
      </c>
      <c r="BT29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29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29" s="68" t="str">
        <f>IF(LEN(TBL_CALC[[#This Row],[?]])=0, "", 1.5*TBL_CALC[[#This Row],[True Taxable Rate]])</f>
        <v/>
      </c>
      <c r="BW29" s="68" t="str">
        <f>IF(LEN(TBL_CALC[[#This Row],[?]])=0, "",  ROUNDUP(MAX( TBL_CALC[[#This Row],[True Taxable Rate]]*1.5, TBL_CALC[[#This Row],[TBR]],TBL_CALC[[#This Row],[Travel OT Bill Rate]]*0.55),0))</f>
        <v/>
      </c>
      <c r="BX29" s="68" t="str">
        <f>IF(LEN(TBL_CALC[[#This Row],[?]])=0, "", MIN(TBL_CALC[[#This Row],[TBR]]-TBL_CALC[[#This Row],[Assign Taxable Rate]], TBL_CALC[[#This Row],[Max Stipend Per Hour]]))</f>
        <v/>
      </c>
      <c r="BY29" s="68" t="str">
        <f>IF(LEN(TBL_CALC[[#This Row],[?]])=0, "", IF(TBL_CALC[[#This Row],[Is 
Local]]="Y", 0, (TBL_CALC[[#This Row],[Max Lodging]]/TBL_CALC[[#This Row],[Max Stipend]])*TBL_CALC[[#This Row],[Stipend]]))</f>
        <v/>
      </c>
      <c r="BZ29" s="68" t="str">
        <f>IF(LEN(TBL_CALC[[#This Row],[?]])=0, "", IF(TBL_CALC[[#This Row],[Is 
Local]]="Y", 0, TBL_CALC[[#This Row],[Stipend]]-TBL_CALC[[#This Row],[S/Lodging]]))</f>
        <v/>
      </c>
      <c r="CA29" s="68" t="str">
        <f>IF(LEN(TBL_CALC[[#This Row],[?]])=0, "",TBL_CALC[[#This Row],[S/Lodging]]*TBL_CALC[[#This Row],[HPW]])</f>
        <v/>
      </c>
      <c r="CB29" s="68" t="str">
        <f>IF(LEN(TBL_CALC[[#This Row],[?]])=0, "",TBL_CALC[[#This Row],[S/M&amp;I]]*TBL_CALC[[#This Row],[HPW]])</f>
        <v/>
      </c>
      <c r="CC29" s="145" t="str">
        <f>IF(LEN(TBL_CALC[[#This Row],[?]])=0, "",_xlfn.XLOOKUP(TBL_CALC[[#This Row],[State]],TBL_SUTA[ABBR],TBL_SUTA[Wage Base]))</f>
        <v/>
      </c>
      <c r="CD29" s="145" t="str">
        <f>IF(LEN(TBL_CALC[[#This Row],[?]])=0, "",_xlfn.XLOOKUP(TBL_CALC[[#This Row],[State]],TBL_SUTA[ABBR],TBL_SUTA[AMS (%)]))</f>
        <v/>
      </c>
      <c r="CE29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29" s="67" t="str">
        <f>IF(LEN(TBL_CALC[[#This Row],[?]])=0, "", $CF$3*TBL_CALC[[#This Row],[Assign Taxable Rate]])</f>
        <v/>
      </c>
      <c r="CG29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29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29" s="67" t="str">
        <f>IF(LEN(TBL_CALC[[#This Row],[?]])=0, "", SUM(TBL_CALC[[#This Row],[FICA/SS]:[SUTA]]))</f>
        <v/>
      </c>
      <c r="CJ29" s="148" t="str">
        <f>IF(LEN(TBL_CALC[[#This Row],[?]])=0, "", TBL_CALC[[#This Row],[SC]]/TBL_CALC[[#This Row],[TBR]])</f>
        <v/>
      </c>
      <c r="CK29" s="67" t="str">
        <f>IF(LEN(TBL_CALC[[#This Row],[?]])=0, "", $CK$3*TBL_CALC[[#This Row],[Assign Taxable Rate]])</f>
        <v/>
      </c>
      <c r="CL29" s="67" t="str">
        <f>IF(LEN(TBL_CALC[[#This Row],[?]])=0,"",$CL$3/8)</f>
        <v/>
      </c>
      <c r="CM29" s="67" t="str">
        <f>IF(LEN(TBL_CALC[[#This Row],[?]])=0, "", $CM$3/(2080))</f>
        <v/>
      </c>
      <c r="CN29" s="67" t="str">
        <f>IF(LEN(TBL_CALC[[#This Row],[?]])=0,"", ($CN$3*8*TBL_CALC[[#This Row],[True Taxable Rate]])/2080)</f>
        <v/>
      </c>
      <c r="CO29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29" s="67" t="str">
        <f>IF(LEN(TBL_CALC[[#This Row],[?]])=0, "", SUM(TBL_CALC[[#This Row],[W/C]:[Travel Reimb.
]]))</f>
        <v/>
      </c>
      <c r="CQ29" s="67" t="str">
        <f>IF(LEN(TBL_CALC[[#This Row],[?]])=0,"",IFERROR(_xlfn.XLOOKUP(TBL_CALC[[#This Row],[MSP]],TBL_MSP[MSP],TBL_MSP[FEE]),0.06)*TBL_CALC[[#This Row],[True Bill Rate]])</f>
        <v/>
      </c>
      <c r="CR29" s="67" t="str">
        <f>IF(LEN(TBL_CALC[[#This Row],[?]])=0, "", $CR$3*TBL_CALC[[#This Row],[Assign Taxable Rate]])</f>
        <v/>
      </c>
      <c r="CS29" s="67" t="str">
        <f>IF(LEN(TBL_CALC[[#This Row],[?]])=0, "", $CS$3/TBL_CALC[[#This Row],[TH]])</f>
        <v/>
      </c>
      <c r="CT29" s="67" t="str" cm="1">
        <f t="array" ref="CT29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29" s="67" t="str">
        <f>IF(LEN(TBL_CALC[[#This Row],[?]])=0,"", SUM(TBL_CALC[[#This Row],[MSP2]:[OC]]))</f>
        <v/>
      </c>
      <c r="DA29" s="42"/>
      <c r="DB29" s="1"/>
      <c r="DC29" s="1"/>
      <c r="DG29" s="1"/>
      <c r="DH29" s="1"/>
      <c r="DJ29" s="1"/>
      <c r="DK29" s="1"/>
      <c r="DL29" s="1"/>
      <c r="DM29" s="1"/>
      <c r="DN29" s="1"/>
      <c r="DO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</row>
    <row r="30" spans="1:144" ht="12.75" x14ac:dyDescent="0.2">
      <c r="A30" s="115"/>
      <c r="B30" s="115"/>
      <c r="C30" s="115"/>
      <c r="D30" s="87"/>
      <c r="E30" s="88"/>
      <c r="F30" s="89"/>
      <c r="G30" s="89"/>
      <c r="H30" s="90"/>
      <c r="I30" s="87"/>
      <c r="K30" s="47"/>
      <c r="L30" s="49"/>
      <c r="M30" s="90"/>
      <c r="N30" s="48"/>
      <c r="O30" s="49"/>
      <c r="P30" s="50"/>
      <c r="Q30" s="50"/>
      <c r="R30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30" s="68" t="str">
        <f>IF(LEN(TBL_CALC[[#This Row],[?]])=0, "", IF(LEN(TBL_CALC[[#This Row],[Blended]])&gt;0, TBL_CALC[[#This Row],[Blended]], ROUNDUP(TBL_CALC[[#This Row],[True Bill Rate]]*TBL_CALC[[#This Row],[Factor]],1)))</f>
        <v/>
      </c>
      <c r="T30" s="83" t="str">
        <f>IF(LEN(TBL_CALC[[#This Row],[?]])=0, "", (TBL_CALC[[#This Row],[True Bill Rate]] - TBL_CALC[[#This Row],[TBR]])/TBL_CALC[[#This Row],[True Bill Rate]])</f>
        <v/>
      </c>
      <c r="U30" s="91" t="str">
        <f>IF(LEN(TBL_CALC[[#This Row],[?]])=0, "",(TBL_CALC[[#This Row],[True Bill Rate]]-TBL_CALC[[#This Row],[TC]])/TBL_CALC[[#This Row],[True Bill Rate]])</f>
        <v/>
      </c>
      <c r="V30" s="85" t="str">
        <f>IF(LEN(TBL_CALC[[#This Row],[?]])=0, "",TBL_CALC[[#This Row],[TB]]-TBL_CALC[[#This Row],[TE]])</f>
        <v/>
      </c>
      <c r="W30" s="84" t="str">
        <f>IF(LEN(TBL_CALC[[#This Row],[?]])=0, "", TBL_CALC[[#This Row],[TBR]]+TBL_CALC[[#This Row],[SC]]+TBL_CALC[[#This Row],[NSC]])</f>
        <v/>
      </c>
      <c r="X30" s="68" t="str">
        <f>IF(LEN(TBL_CALC[[#This Row],[?]])=0, "", TBL_CALC[[#This Row],[TBR]]*TBL_CALC[[#This Row],[HPW]])</f>
        <v/>
      </c>
      <c r="Y30" s="68" t="str">
        <f>IF(LEN(TBL_CALC[[#This Row],[?]])=0, "",TBL_CALC[[#This Row],[Assign Taxable Rate]]*TBL_CALC[[#This Row],[HPW]])</f>
        <v/>
      </c>
      <c r="Z30" s="68" t="str">
        <f>IF(LEN(TBL_CALC[[#This Row],[?]])=0, "",TBL_CALC[[#This Row],[Stipend]]*TBL_CALC[[#This Row],[HPW]])</f>
        <v/>
      </c>
      <c r="AA30" s="67" t="str">
        <f>IF(LEN(TBL_CALC[[#This Row],[?]])=0,"", TBL_CALC[[#This Row],[SC]]+TBL_CALC[[#This Row],[NSC]]+TBL_CALC[[#This Row],[OT]])</f>
        <v/>
      </c>
      <c r="AB30" s="75" t="str">
        <f>IF(LEN(TBL_CALC[[#This Row],[?]])=0,"", TBL_CALC[[#This Row],[BC]]/TBL_CALC[[#This Row],[TBR]])</f>
        <v/>
      </c>
      <c r="AC30" s="84" t="str">
        <f>IF(LEN(TBL_CALC[[#This Row],[?]])=0, "", TBL_CALC[[#This Row],[TBR]]+TBL_CALC[[#This Row],[BC]])</f>
        <v/>
      </c>
      <c r="AD30" s="74" t="str">
        <f>IF(LEN(TBL_CALC[[#This Row],[?]])=0, "", TBL_CALC[[#This Row],[TBR]]*TBL_CALC[[#This Row],[TH]])</f>
        <v/>
      </c>
      <c r="AE30" s="85" t="str">
        <f>IF(LEN(TBL_CALC[[#This Row],[?]])=0, "", (TBL_CALC[[#This Row],[Assign Taxable Rate]]*TBL_CALC[[#This Row],[TH]]))</f>
        <v/>
      </c>
      <c r="AF30" s="85" t="str">
        <f>IF(LEN(TBL_CALC[[#This Row],[?]])=0, "",TBL_CALC[[#This Row],[TH]]*TBL_CALC[[#This Row],[True Bill Rate]])</f>
        <v/>
      </c>
      <c r="AG30" s="74" t="str">
        <f>IF(LEN(TBL_CALC[[#This Row],[?]])=0, "", TBL_CALC[[#This Row],[TH]]*TBL_CALC[[#This Row],[TC]])</f>
        <v/>
      </c>
      <c r="AH30" s="85" t="str">
        <f>IF(LEN(TBL_CALC[[#This Row],[?]])=0, "", (TBL_CALC[[#This Row],[Stipend]]*TBL_CALC[[#This Row],[TH]]))</f>
        <v/>
      </c>
      <c r="AI30" s="86" t="str">
        <f>IF(LEN(TBL_CALC[[#This Row],[?]])=0,"",TBL_CALC[[#This Row],[NP]]/ TBL_CALC[[#This Row],[TBP]])</f>
        <v/>
      </c>
      <c r="AJ30" s="92" t="str">
        <f>IF(LEN(TBL_CALC[[#This Row],[?]])=0,"",(TBL_CALC[[#This Row],[Bill
(Travel)]]-TBL_CALC[[#This Row],[TBR]])*0.04*(9/5-((1/150)*TBL_CALC[[#This Row],[Bill
(Travel)]]))*144)</f>
        <v/>
      </c>
      <c r="AK30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30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30" s="106" t="str">
        <f t="shared" si="0"/>
        <v/>
      </c>
      <c r="AN30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30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30" s="106" t="str">
        <f>IF(AND(LEN(TBL_CALC[[#This Row],[OTF]])&gt;0, OR(TBL_CALC[[#This Row],[OTF]]&lt;1, TBL_CALC[[#This Row],[OTF]]&gt;1.5)), "Y", "")</f>
        <v/>
      </c>
      <c r="AQ30" s="106" t="str">
        <f>""</f>
        <v/>
      </c>
      <c r="AR30" s="106" t="str">
        <f>IF(AND(LEN(TBL_CALC[[#This Row],[Taxable]]),LEN(TBL_CALC[[#This Row],[State Min Wage]]), TBL_CALC[[#This Row],[Taxable]]&lt;TBL_CALC[[#This Row],[State Min Wage]]), "Y","")</f>
        <v/>
      </c>
      <c r="AS30" s="77" t="str">
        <f>IF(AND(COUNTA(TBL_CALC[[#This Row],[Prof]:[MSP]])&gt;0, COUNTIF(TBL_CALC[[#This Row],[Err/RP]:[Err/TR]],"Y")=0), "Y","")</f>
        <v/>
      </c>
      <c r="AT30" s="77" t="str">
        <f>IF(LEN(TBL_CALC[[#This Row],[?]])=0, "", IF(TBL_CALC[[#This Row],[Assign Taxable Rate]]&gt;TBL_CALC[[#This Row],[TBR]], "Y", ""))</f>
        <v/>
      </c>
      <c r="AU30" s="78" t="str">
        <f>IF(LEN(TBL_CALC[[#This Row],[?]])=0, "", TBL_CALC[[#This Row],[Start  Date]]+(TBL_CALC[[#This Row],[Wks]]*7))</f>
        <v/>
      </c>
      <c r="AV30" s="79" t="str">
        <f>IF(LEN(TBL_CALC[[#This Row],[?]])=0, "", IF(LEN(TBL_CALC[[#This Row],[OTF]])=0, 1.1*TBL_CALC[[#This Row],[Bill
(Travel)]], TBL_CALC[[#This Row],[OTF]]*TBL_CALC[[#This Row],[Bill
(Travel)]]))</f>
        <v/>
      </c>
      <c r="AW30" s="79" t="str">
        <f>IF(LEN(TBL_CALC[[#This Row],[?]])=0, "", IF(LEN(TBL_CALC[[#This Row],[Bill
(Local)]])&gt;0, TBL_CALC[[#This Row],[Bill
(Local)]],TBL_CALC[[#This Row],[Bill
(Travel)]]))</f>
        <v/>
      </c>
      <c r="AX30" s="79" t="str">
        <f>IF(LEN(TBL_CALC[[#This Row],[?]])=0, "", IF(LEN(TBL_CALC[[#This Row],[Is 
Local]])&gt;0, TBL_CALC[[#This Row],[True Local Bill Rate]],TBL_CALC[[#This Row],[Bill
(Travel)]]))</f>
        <v/>
      </c>
      <c r="AY30" s="79" t="str">
        <f>IF(LEN(TBL_CALC[[#This Row],[?]])=0, "", IF(LEN(TBL_CALC[[#This Row],[OTF]])=0, 1.1*TBL_CALC[[#This Row],[True Local Bill Rate]], TBL_CALC[[#This Row],[OTF]]*TBL_CALC[[#This Row],[True Local Bill Rate]]))</f>
        <v/>
      </c>
      <c r="AZ30" s="80" t="str">
        <f>IF(LEN(TBL_CALC[[#This Row],[?]])=0, "", TBL_CALC[[#This Row],[Days]]*TBL_CALC[[#This Row],[Hrs]])</f>
        <v/>
      </c>
      <c r="BA30" s="80" t="str">
        <f>IF(LEN(TBL_CALC[[#This Row],[?]])=0, "", TBL_CALC[[#This Row],[Wks]]*TBL_CALC[[#This Row],[HPW]])</f>
        <v/>
      </c>
      <c r="BB30" s="80" t="str">
        <f>IF(LEN(TBL_CALC[[#This Row],[?]])=0, "", (DATEDIF(TBL_CALC[[#This Row],[Start  Date]], DATE(YEAR(TBL_CALC[[#This Row],[Start  Date]]), 12, 31), "D") / 7)*TBL_CALC[[#This Row],[HPW]])</f>
        <v/>
      </c>
      <c r="BC30" s="80" t="str">
        <f>IF(LEN(TBL_CALC[[#This Row],[?]])=0, "",  INDEX(TBL_MinWage[],MATCH(TBL_CALC[[#This Row],[State]],TBL_MinWage[Abbr],0),3))</f>
        <v/>
      </c>
      <c r="BD30" s="80" t="str">
        <f>IF(LEN(TBL_CALC[[#This Row],[?]])=0, "", INDEX(TBL_MinWage[],MATCH(TBL_CALC[[#This Row],[State]],TBL_MinWage[Abbr],0),5))</f>
        <v/>
      </c>
      <c r="BE30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30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30" s="80" t="str">
        <f>IF(LEN(TBL_CALC[[#This Row],[?]])=0, "", TBL_CALC[[#This Row],[HPW]]-TBL_CALC[[#This Row],[Reg Hours]]-TBL_CALC[[#This Row],[OT Hours (Day)]])</f>
        <v/>
      </c>
      <c r="BH30" s="80" t="str">
        <f>IF(LEN(TBL_CALC[[#This Row],[?]])=0, "", TBL_CALC[[#This Row],[Reg Hours]] + (1.5 * (TBL_CALC[[#This Row],[OT Hours (Day)]]+TBL_CALC[[#This Row],[OT Hours (Week)]])))</f>
        <v/>
      </c>
      <c r="BI30" s="82" t="str">
        <f>IF(LEN(TBL_CALC[[#This Row],[?]])=0, "", IF(TBL_CALC[[#This Row],[Is 
Local]]="Y", 0, [1]!PerDiem(1,0,$E30,$AU30,$D30&amp;","&amp;$C30)))</f>
        <v/>
      </c>
      <c r="BJ30" s="82" t="str">
        <f>IF(LEN(TBL_CALC[[#This Row],[?]])=0, "", IF(TBL_CALC[[#This Row],[Is 
Local]]="Y", 0,[1]!PerDiem(3,0,$E30,$AU30,$D30&amp;","&amp;$C30)))</f>
        <v/>
      </c>
      <c r="BK30" s="82" t="str">
        <f>IF(LEN(TBL_CALC[[#This Row],[?]])=0, "", IF(TBL_CALC[[#This Row],[Is 
Local]]="Y", 0,[1]!PerDiem(4,0,$E30,$AU30,$D30&amp;","&amp;$C30)))</f>
        <v/>
      </c>
      <c r="BL30" s="82" t="str">
        <f>IF(LEN(TBL_CALC[[#This Row],[?]])=0, "",  SUM(TBL_CALC[[#This Row],[Max Lodging]:[Max Incidental]]))</f>
        <v/>
      </c>
      <c r="BM30" s="81" t="str">
        <f>IF(LEN(TBL_CALC[[#This Row],[?]])=0, "", SUM(BI30:BK30)/TBL_CALC[[#This Row],[Wks]])</f>
        <v/>
      </c>
      <c r="BN30" s="81" t="str">
        <f>IF(LEN(TBL_CALC[[#This Row],[?]])=0, "", TBL_CALC[[#This Row],[Max Stipend Per Week]]/TBL_CALC[[#This Row],[HPW]])</f>
        <v/>
      </c>
      <c r="BO30" s="151" t="str">
        <f>IF(LEN(TBL_CALC[[#This Row],[?]])=0, "", _xlfn.XLOOKUP(TBL_CALC[[#This Row],[MSP]],TBL_MSP[MSP],TBL_MSP[By/Local]))</f>
        <v/>
      </c>
      <c r="BP30" s="83" t="str">
        <f>IF(LEN(TBL_CALC[[#This Row],[?]])=0, "", _xlfn.XLOOKUP(TBL_CALC[[#This Row],[MSP]],TBL_MSP[MSP],TBL_MSP[By/Travel]))</f>
        <v/>
      </c>
      <c r="BQ30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30" s="83" t="str">
        <f>IF(LEN(TBL_CALC[[#This Row],[?]])=0, "",  (TBL_CALC[[#This Row],[True Bill Rate]]/TBL_CALC[[#This Row],[TBR]])-1)</f>
        <v/>
      </c>
      <c r="BS30" s="69" t="str">
        <f>IF(LEN(TBL_CALC[[#This Row],[?]])=0, "",( (TBL_CALC[[#This Row],[TBR]]*TBL_CALC[[#This Row],[HPW]])-(TBL_CALC[[#This Row],[Max Stipend Per Hour]]*TBL_CALC[[#This Row],[HPW]]))/TBL_CALC[[#This Row],[Units]])</f>
        <v/>
      </c>
      <c r="BT30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30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30" s="68" t="str">
        <f>IF(LEN(TBL_CALC[[#This Row],[?]])=0, "", 1.5*TBL_CALC[[#This Row],[True Taxable Rate]])</f>
        <v/>
      </c>
      <c r="BW30" s="68" t="str">
        <f>IF(LEN(TBL_CALC[[#This Row],[?]])=0, "",  ROUNDUP(MAX( TBL_CALC[[#This Row],[True Taxable Rate]]*1.5, TBL_CALC[[#This Row],[TBR]],TBL_CALC[[#This Row],[Travel OT Bill Rate]]*0.55),0))</f>
        <v/>
      </c>
      <c r="BX30" s="68" t="str">
        <f>IF(LEN(TBL_CALC[[#This Row],[?]])=0, "", MIN(TBL_CALC[[#This Row],[TBR]]-TBL_CALC[[#This Row],[Assign Taxable Rate]], TBL_CALC[[#This Row],[Max Stipend Per Hour]]))</f>
        <v/>
      </c>
      <c r="BY30" s="68" t="str">
        <f>IF(LEN(TBL_CALC[[#This Row],[?]])=0, "", IF(TBL_CALC[[#This Row],[Is 
Local]]="Y", 0, (TBL_CALC[[#This Row],[Max Lodging]]/TBL_CALC[[#This Row],[Max Stipend]])*TBL_CALC[[#This Row],[Stipend]]))</f>
        <v/>
      </c>
      <c r="BZ30" s="68" t="str">
        <f>IF(LEN(TBL_CALC[[#This Row],[?]])=0, "", IF(TBL_CALC[[#This Row],[Is 
Local]]="Y", 0, TBL_CALC[[#This Row],[Stipend]]-TBL_CALC[[#This Row],[S/Lodging]]))</f>
        <v/>
      </c>
      <c r="CA30" s="68" t="str">
        <f>IF(LEN(TBL_CALC[[#This Row],[?]])=0, "",TBL_CALC[[#This Row],[S/Lodging]]*TBL_CALC[[#This Row],[HPW]])</f>
        <v/>
      </c>
      <c r="CB30" s="68" t="str">
        <f>IF(LEN(TBL_CALC[[#This Row],[?]])=0, "",TBL_CALC[[#This Row],[S/M&amp;I]]*TBL_CALC[[#This Row],[HPW]])</f>
        <v/>
      </c>
      <c r="CC30" s="145" t="str">
        <f>IF(LEN(TBL_CALC[[#This Row],[?]])=0, "",_xlfn.XLOOKUP(TBL_CALC[[#This Row],[State]],TBL_SUTA[ABBR],TBL_SUTA[Wage Base]))</f>
        <v/>
      </c>
      <c r="CD30" s="145" t="str">
        <f>IF(LEN(TBL_CALC[[#This Row],[?]])=0, "",_xlfn.XLOOKUP(TBL_CALC[[#This Row],[State]],TBL_SUTA[ABBR],TBL_SUTA[AMS (%)]))</f>
        <v/>
      </c>
      <c r="CE30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30" s="67" t="str">
        <f>IF(LEN(TBL_CALC[[#This Row],[?]])=0, "", $CF$3*TBL_CALC[[#This Row],[Assign Taxable Rate]])</f>
        <v/>
      </c>
      <c r="CG30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30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30" s="67" t="str">
        <f>IF(LEN(TBL_CALC[[#This Row],[?]])=0, "", SUM(TBL_CALC[[#This Row],[FICA/SS]:[SUTA]]))</f>
        <v/>
      </c>
      <c r="CJ30" s="148" t="str">
        <f>IF(LEN(TBL_CALC[[#This Row],[?]])=0, "", TBL_CALC[[#This Row],[SC]]/TBL_CALC[[#This Row],[TBR]])</f>
        <v/>
      </c>
      <c r="CK30" s="67" t="str">
        <f>IF(LEN(TBL_CALC[[#This Row],[?]])=0, "", $CK$3*TBL_CALC[[#This Row],[Assign Taxable Rate]])</f>
        <v/>
      </c>
      <c r="CL30" s="67" t="str">
        <f>IF(LEN(TBL_CALC[[#This Row],[?]])=0,"",$CL$3/8)</f>
        <v/>
      </c>
      <c r="CM30" s="67" t="str">
        <f>IF(LEN(TBL_CALC[[#This Row],[?]])=0, "", $CM$3/(2080))</f>
        <v/>
      </c>
      <c r="CN30" s="67" t="str">
        <f>IF(LEN(TBL_CALC[[#This Row],[?]])=0,"", ($CN$3*8*TBL_CALC[[#This Row],[True Taxable Rate]])/2080)</f>
        <v/>
      </c>
      <c r="CO30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30" s="67" t="str">
        <f>IF(LEN(TBL_CALC[[#This Row],[?]])=0, "", SUM(TBL_CALC[[#This Row],[W/C]:[Travel Reimb.
]]))</f>
        <v/>
      </c>
      <c r="CQ30" s="67" t="str">
        <f>IF(LEN(TBL_CALC[[#This Row],[?]])=0,"",IFERROR(_xlfn.XLOOKUP(TBL_CALC[[#This Row],[MSP]],TBL_MSP[MSP],TBL_MSP[FEE]),0.06)*TBL_CALC[[#This Row],[True Bill Rate]])</f>
        <v/>
      </c>
      <c r="CR30" s="67" t="str">
        <f>IF(LEN(TBL_CALC[[#This Row],[?]])=0, "", $CR$3*TBL_CALC[[#This Row],[Assign Taxable Rate]])</f>
        <v/>
      </c>
      <c r="CS30" s="67" t="str">
        <f>IF(LEN(TBL_CALC[[#This Row],[?]])=0, "", $CS$3/TBL_CALC[[#This Row],[TH]])</f>
        <v/>
      </c>
      <c r="CT30" s="67" t="str" cm="1">
        <f t="array" ref="CT30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30" s="67" t="str">
        <f>IF(LEN(TBL_CALC[[#This Row],[?]])=0,"", SUM(TBL_CALC[[#This Row],[MSP2]:[OC]]))</f>
        <v/>
      </c>
      <c r="DA30" s="42"/>
      <c r="DB30" s="1"/>
      <c r="DC30" s="1"/>
      <c r="DG30" s="1"/>
      <c r="DH30" s="1"/>
      <c r="DJ30" s="1"/>
      <c r="DK30" s="1"/>
      <c r="DL30" s="1"/>
      <c r="DM30" s="1"/>
      <c r="DN30" s="1"/>
      <c r="DO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</row>
    <row r="31" spans="1:144" ht="12.75" x14ac:dyDescent="0.2">
      <c r="A31" s="115"/>
      <c r="B31" s="115"/>
      <c r="C31" s="115"/>
      <c r="D31" s="87"/>
      <c r="E31" s="88"/>
      <c r="F31" s="89"/>
      <c r="G31" s="89"/>
      <c r="H31" s="90"/>
      <c r="I31" s="87"/>
      <c r="K31" s="47"/>
      <c r="L31" s="49"/>
      <c r="M31" s="90"/>
      <c r="N31" s="48"/>
      <c r="O31" s="49"/>
      <c r="P31" s="50"/>
      <c r="Q31" s="50"/>
      <c r="R31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31" s="68" t="str">
        <f>IF(LEN(TBL_CALC[[#This Row],[?]])=0, "", IF(LEN(TBL_CALC[[#This Row],[Blended]])&gt;0, TBL_CALC[[#This Row],[Blended]], ROUNDUP(TBL_CALC[[#This Row],[True Bill Rate]]*TBL_CALC[[#This Row],[Factor]],1)))</f>
        <v/>
      </c>
      <c r="T31" s="83" t="str">
        <f>IF(LEN(TBL_CALC[[#This Row],[?]])=0, "", (TBL_CALC[[#This Row],[True Bill Rate]] - TBL_CALC[[#This Row],[TBR]])/TBL_CALC[[#This Row],[True Bill Rate]])</f>
        <v/>
      </c>
      <c r="U31" s="91" t="str">
        <f>IF(LEN(TBL_CALC[[#This Row],[?]])=0, "",(TBL_CALC[[#This Row],[True Bill Rate]]-TBL_CALC[[#This Row],[TC]])/TBL_CALC[[#This Row],[True Bill Rate]])</f>
        <v/>
      </c>
      <c r="V31" s="85" t="str">
        <f>IF(LEN(TBL_CALC[[#This Row],[?]])=0, "",TBL_CALC[[#This Row],[TB]]-TBL_CALC[[#This Row],[TE]])</f>
        <v/>
      </c>
      <c r="W31" s="84" t="str">
        <f>IF(LEN(TBL_CALC[[#This Row],[?]])=0, "", TBL_CALC[[#This Row],[TBR]]+TBL_CALC[[#This Row],[SC]]+TBL_CALC[[#This Row],[NSC]])</f>
        <v/>
      </c>
      <c r="X31" s="68" t="str">
        <f>IF(LEN(TBL_CALC[[#This Row],[?]])=0, "", TBL_CALC[[#This Row],[TBR]]*TBL_CALC[[#This Row],[HPW]])</f>
        <v/>
      </c>
      <c r="Y31" s="68" t="str">
        <f>IF(LEN(TBL_CALC[[#This Row],[?]])=0, "",TBL_CALC[[#This Row],[Assign Taxable Rate]]*TBL_CALC[[#This Row],[HPW]])</f>
        <v/>
      </c>
      <c r="Z31" s="68" t="str">
        <f>IF(LEN(TBL_CALC[[#This Row],[?]])=0, "",TBL_CALC[[#This Row],[Stipend]]*TBL_CALC[[#This Row],[HPW]])</f>
        <v/>
      </c>
      <c r="AA31" s="67" t="str">
        <f>IF(LEN(TBL_CALC[[#This Row],[?]])=0,"", TBL_CALC[[#This Row],[SC]]+TBL_CALC[[#This Row],[NSC]]+TBL_CALC[[#This Row],[OT]])</f>
        <v/>
      </c>
      <c r="AB31" s="75" t="str">
        <f>IF(LEN(TBL_CALC[[#This Row],[?]])=0,"", TBL_CALC[[#This Row],[BC]]/TBL_CALC[[#This Row],[TBR]])</f>
        <v/>
      </c>
      <c r="AC31" s="84" t="str">
        <f>IF(LEN(TBL_CALC[[#This Row],[?]])=0, "", TBL_CALC[[#This Row],[TBR]]+TBL_CALC[[#This Row],[BC]])</f>
        <v/>
      </c>
      <c r="AD31" s="74" t="str">
        <f>IF(LEN(TBL_CALC[[#This Row],[?]])=0, "", TBL_CALC[[#This Row],[TBR]]*TBL_CALC[[#This Row],[TH]])</f>
        <v/>
      </c>
      <c r="AE31" s="85" t="str">
        <f>IF(LEN(TBL_CALC[[#This Row],[?]])=0, "", (TBL_CALC[[#This Row],[Assign Taxable Rate]]*TBL_CALC[[#This Row],[TH]]))</f>
        <v/>
      </c>
      <c r="AF31" s="85" t="str">
        <f>IF(LEN(TBL_CALC[[#This Row],[?]])=0, "",TBL_CALC[[#This Row],[TH]]*TBL_CALC[[#This Row],[True Bill Rate]])</f>
        <v/>
      </c>
      <c r="AG31" s="74" t="str">
        <f>IF(LEN(TBL_CALC[[#This Row],[?]])=0, "", TBL_CALC[[#This Row],[TH]]*TBL_CALC[[#This Row],[TC]])</f>
        <v/>
      </c>
      <c r="AH31" s="85" t="str">
        <f>IF(LEN(TBL_CALC[[#This Row],[?]])=0, "", (TBL_CALC[[#This Row],[Stipend]]*TBL_CALC[[#This Row],[TH]]))</f>
        <v/>
      </c>
      <c r="AI31" s="86" t="str">
        <f>IF(LEN(TBL_CALC[[#This Row],[?]])=0,"",TBL_CALC[[#This Row],[NP]]/ TBL_CALC[[#This Row],[TBP]])</f>
        <v/>
      </c>
      <c r="AJ31" s="92" t="str">
        <f>IF(LEN(TBL_CALC[[#This Row],[?]])=0,"",(TBL_CALC[[#This Row],[Bill
(Travel)]]-TBL_CALC[[#This Row],[TBR]])*0.04*(9/5-((1/150)*TBL_CALC[[#This Row],[Bill
(Travel)]]))*144)</f>
        <v/>
      </c>
      <c r="AK31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31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31" s="106" t="str">
        <f t="shared" si="0"/>
        <v/>
      </c>
      <c r="AN31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31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31" s="106" t="str">
        <f>IF(AND(LEN(TBL_CALC[[#This Row],[OTF]])&gt;0, OR(TBL_CALC[[#This Row],[OTF]]&lt;1, TBL_CALC[[#This Row],[OTF]]&gt;1.5)), "Y", "")</f>
        <v/>
      </c>
      <c r="AQ31" s="106" t="str">
        <f>""</f>
        <v/>
      </c>
      <c r="AR31" s="106" t="str">
        <f>IF(AND(LEN(TBL_CALC[[#This Row],[Taxable]]),LEN(TBL_CALC[[#This Row],[State Min Wage]]), TBL_CALC[[#This Row],[Taxable]]&lt;TBL_CALC[[#This Row],[State Min Wage]]), "Y","")</f>
        <v/>
      </c>
      <c r="AS31" s="77" t="str">
        <f>IF(AND(COUNTA(TBL_CALC[[#This Row],[Prof]:[MSP]])&gt;0, COUNTIF(TBL_CALC[[#This Row],[Err/RP]:[Err/TR]],"Y")=0), "Y","")</f>
        <v/>
      </c>
      <c r="AT31" s="77" t="str">
        <f>IF(LEN(TBL_CALC[[#This Row],[?]])=0, "", IF(TBL_CALC[[#This Row],[Assign Taxable Rate]]&gt;TBL_CALC[[#This Row],[TBR]], "Y", ""))</f>
        <v/>
      </c>
      <c r="AU31" s="78" t="str">
        <f>IF(LEN(TBL_CALC[[#This Row],[?]])=0, "", TBL_CALC[[#This Row],[Start  Date]]+(TBL_CALC[[#This Row],[Wks]]*7))</f>
        <v/>
      </c>
      <c r="AV31" s="79" t="str">
        <f>IF(LEN(TBL_CALC[[#This Row],[?]])=0, "", IF(LEN(TBL_CALC[[#This Row],[OTF]])=0, 1.1*TBL_CALC[[#This Row],[Bill
(Travel)]], TBL_CALC[[#This Row],[OTF]]*TBL_CALC[[#This Row],[Bill
(Travel)]]))</f>
        <v/>
      </c>
      <c r="AW31" s="79" t="str">
        <f>IF(LEN(TBL_CALC[[#This Row],[?]])=0, "", IF(LEN(TBL_CALC[[#This Row],[Bill
(Local)]])&gt;0, TBL_CALC[[#This Row],[Bill
(Local)]],TBL_CALC[[#This Row],[Bill
(Travel)]]))</f>
        <v/>
      </c>
      <c r="AX31" s="79" t="str">
        <f>IF(LEN(TBL_CALC[[#This Row],[?]])=0, "", IF(LEN(TBL_CALC[[#This Row],[Is 
Local]])&gt;0, TBL_CALC[[#This Row],[True Local Bill Rate]],TBL_CALC[[#This Row],[Bill
(Travel)]]))</f>
        <v/>
      </c>
      <c r="AY31" s="79" t="str">
        <f>IF(LEN(TBL_CALC[[#This Row],[?]])=0, "", IF(LEN(TBL_CALC[[#This Row],[OTF]])=0, 1.1*TBL_CALC[[#This Row],[True Local Bill Rate]], TBL_CALC[[#This Row],[OTF]]*TBL_CALC[[#This Row],[True Local Bill Rate]]))</f>
        <v/>
      </c>
      <c r="AZ31" s="80" t="str">
        <f>IF(LEN(TBL_CALC[[#This Row],[?]])=0, "", TBL_CALC[[#This Row],[Days]]*TBL_CALC[[#This Row],[Hrs]])</f>
        <v/>
      </c>
      <c r="BA31" s="80" t="str">
        <f>IF(LEN(TBL_CALC[[#This Row],[?]])=0, "", TBL_CALC[[#This Row],[Wks]]*TBL_CALC[[#This Row],[HPW]])</f>
        <v/>
      </c>
      <c r="BB31" s="80" t="str">
        <f>IF(LEN(TBL_CALC[[#This Row],[?]])=0, "", (DATEDIF(TBL_CALC[[#This Row],[Start  Date]], DATE(YEAR(TBL_CALC[[#This Row],[Start  Date]]), 12, 31), "D") / 7)*TBL_CALC[[#This Row],[HPW]])</f>
        <v/>
      </c>
      <c r="BC31" s="80" t="str">
        <f>IF(LEN(TBL_CALC[[#This Row],[?]])=0, "",  INDEX(TBL_MinWage[],MATCH(TBL_CALC[[#This Row],[State]],TBL_MinWage[Abbr],0),3))</f>
        <v/>
      </c>
      <c r="BD31" s="80" t="str">
        <f>IF(LEN(TBL_CALC[[#This Row],[?]])=0, "", INDEX(TBL_MinWage[],MATCH(TBL_CALC[[#This Row],[State]],TBL_MinWage[Abbr],0),5))</f>
        <v/>
      </c>
      <c r="BE31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31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31" s="80" t="str">
        <f>IF(LEN(TBL_CALC[[#This Row],[?]])=0, "", TBL_CALC[[#This Row],[HPW]]-TBL_CALC[[#This Row],[Reg Hours]]-TBL_CALC[[#This Row],[OT Hours (Day)]])</f>
        <v/>
      </c>
      <c r="BH31" s="80" t="str">
        <f>IF(LEN(TBL_CALC[[#This Row],[?]])=0, "", TBL_CALC[[#This Row],[Reg Hours]] + (1.5 * (TBL_CALC[[#This Row],[OT Hours (Day)]]+TBL_CALC[[#This Row],[OT Hours (Week)]])))</f>
        <v/>
      </c>
      <c r="BI31" s="82" t="str">
        <f>IF(LEN(TBL_CALC[[#This Row],[?]])=0, "", IF(TBL_CALC[[#This Row],[Is 
Local]]="Y", 0, [1]!PerDiem(1,0,$E31,$AU31,$D31&amp;","&amp;$C31)))</f>
        <v/>
      </c>
      <c r="BJ31" s="82" t="str">
        <f>IF(LEN(TBL_CALC[[#This Row],[?]])=0, "", IF(TBL_CALC[[#This Row],[Is 
Local]]="Y", 0,[1]!PerDiem(3,0,$E31,$AU31,$D31&amp;","&amp;$C31)))</f>
        <v/>
      </c>
      <c r="BK31" s="82" t="str">
        <f>IF(LEN(TBL_CALC[[#This Row],[?]])=0, "", IF(TBL_CALC[[#This Row],[Is 
Local]]="Y", 0,[1]!PerDiem(4,0,$E31,$AU31,$D31&amp;","&amp;$C31)))</f>
        <v/>
      </c>
      <c r="BL31" s="82" t="str">
        <f>IF(LEN(TBL_CALC[[#This Row],[?]])=0, "",  SUM(TBL_CALC[[#This Row],[Max Lodging]:[Max Incidental]]))</f>
        <v/>
      </c>
      <c r="BM31" s="81" t="str">
        <f>IF(LEN(TBL_CALC[[#This Row],[?]])=0, "", SUM(BI31:BK31)/TBL_CALC[[#This Row],[Wks]])</f>
        <v/>
      </c>
      <c r="BN31" s="81" t="str">
        <f>IF(LEN(TBL_CALC[[#This Row],[?]])=0, "", TBL_CALC[[#This Row],[Max Stipend Per Week]]/TBL_CALC[[#This Row],[HPW]])</f>
        <v/>
      </c>
      <c r="BO31" s="151" t="str">
        <f>IF(LEN(TBL_CALC[[#This Row],[?]])=0, "", _xlfn.XLOOKUP(TBL_CALC[[#This Row],[MSP]],TBL_MSP[MSP],TBL_MSP[By/Local]))</f>
        <v/>
      </c>
      <c r="BP31" s="83" t="str">
        <f>IF(LEN(TBL_CALC[[#This Row],[?]])=0, "", _xlfn.XLOOKUP(TBL_CALC[[#This Row],[MSP]],TBL_MSP[MSP],TBL_MSP[By/Travel]))</f>
        <v/>
      </c>
      <c r="BQ31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31" s="83" t="str">
        <f>IF(LEN(TBL_CALC[[#This Row],[?]])=0, "",  (TBL_CALC[[#This Row],[True Bill Rate]]/TBL_CALC[[#This Row],[TBR]])-1)</f>
        <v/>
      </c>
      <c r="BS31" s="69" t="str">
        <f>IF(LEN(TBL_CALC[[#This Row],[?]])=0, "",( (TBL_CALC[[#This Row],[TBR]]*TBL_CALC[[#This Row],[HPW]])-(TBL_CALC[[#This Row],[Max Stipend Per Hour]]*TBL_CALC[[#This Row],[HPW]]))/TBL_CALC[[#This Row],[Units]])</f>
        <v/>
      </c>
      <c r="BT31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31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31" s="68" t="str">
        <f>IF(LEN(TBL_CALC[[#This Row],[?]])=0, "", 1.5*TBL_CALC[[#This Row],[True Taxable Rate]])</f>
        <v/>
      </c>
      <c r="BW31" s="68" t="str">
        <f>IF(LEN(TBL_CALC[[#This Row],[?]])=0, "",  ROUNDUP(MAX( TBL_CALC[[#This Row],[True Taxable Rate]]*1.5, TBL_CALC[[#This Row],[TBR]],TBL_CALC[[#This Row],[Travel OT Bill Rate]]*0.55),0))</f>
        <v/>
      </c>
      <c r="BX31" s="68" t="str">
        <f>IF(LEN(TBL_CALC[[#This Row],[?]])=0, "", MIN(TBL_CALC[[#This Row],[TBR]]-TBL_CALC[[#This Row],[Assign Taxable Rate]], TBL_CALC[[#This Row],[Max Stipend Per Hour]]))</f>
        <v/>
      </c>
      <c r="BY31" s="68" t="str">
        <f>IF(LEN(TBL_CALC[[#This Row],[?]])=0, "", IF(TBL_CALC[[#This Row],[Is 
Local]]="Y", 0, (TBL_CALC[[#This Row],[Max Lodging]]/TBL_CALC[[#This Row],[Max Stipend]])*TBL_CALC[[#This Row],[Stipend]]))</f>
        <v/>
      </c>
      <c r="BZ31" s="68" t="str">
        <f>IF(LEN(TBL_CALC[[#This Row],[?]])=0, "", IF(TBL_CALC[[#This Row],[Is 
Local]]="Y", 0, TBL_CALC[[#This Row],[Stipend]]-TBL_CALC[[#This Row],[S/Lodging]]))</f>
        <v/>
      </c>
      <c r="CA31" s="68" t="str">
        <f>IF(LEN(TBL_CALC[[#This Row],[?]])=0, "",TBL_CALC[[#This Row],[S/Lodging]]*TBL_CALC[[#This Row],[HPW]])</f>
        <v/>
      </c>
      <c r="CB31" s="68" t="str">
        <f>IF(LEN(TBL_CALC[[#This Row],[?]])=0, "",TBL_CALC[[#This Row],[S/M&amp;I]]*TBL_CALC[[#This Row],[HPW]])</f>
        <v/>
      </c>
      <c r="CC31" s="145" t="str">
        <f>IF(LEN(TBL_CALC[[#This Row],[?]])=0, "",_xlfn.XLOOKUP(TBL_CALC[[#This Row],[State]],TBL_SUTA[ABBR],TBL_SUTA[Wage Base]))</f>
        <v/>
      </c>
      <c r="CD31" s="145" t="str">
        <f>IF(LEN(TBL_CALC[[#This Row],[?]])=0, "",_xlfn.XLOOKUP(TBL_CALC[[#This Row],[State]],TBL_SUTA[ABBR],TBL_SUTA[AMS (%)]))</f>
        <v/>
      </c>
      <c r="CE31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31" s="67" t="str">
        <f>IF(LEN(TBL_CALC[[#This Row],[?]])=0, "", $CF$3*TBL_CALC[[#This Row],[Assign Taxable Rate]])</f>
        <v/>
      </c>
      <c r="CG31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31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31" s="67" t="str">
        <f>IF(LEN(TBL_CALC[[#This Row],[?]])=0, "", SUM(TBL_CALC[[#This Row],[FICA/SS]:[SUTA]]))</f>
        <v/>
      </c>
      <c r="CJ31" s="148" t="str">
        <f>IF(LEN(TBL_CALC[[#This Row],[?]])=0, "", TBL_CALC[[#This Row],[SC]]/TBL_CALC[[#This Row],[TBR]])</f>
        <v/>
      </c>
      <c r="CK31" s="67" t="str">
        <f>IF(LEN(TBL_CALC[[#This Row],[?]])=0, "", $CK$3*TBL_CALC[[#This Row],[Assign Taxable Rate]])</f>
        <v/>
      </c>
      <c r="CL31" s="67" t="str">
        <f>IF(LEN(TBL_CALC[[#This Row],[?]])=0,"",$CL$3/8)</f>
        <v/>
      </c>
      <c r="CM31" s="67" t="str">
        <f>IF(LEN(TBL_CALC[[#This Row],[?]])=0, "", $CM$3/(2080))</f>
        <v/>
      </c>
      <c r="CN31" s="67" t="str">
        <f>IF(LEN(TBL_CALC[[#This Row],[?]])=0,"", ($CN$3*8*TBL_CALC[[#This Row],[True Taxable Rate]])/2080)</f>
        <v/>
      </c>
      <c r="CO31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31" s="67" t="str">
        <f>IF(LEN(TBL_CALC[[#This Row],[?]])=0, "", SUM(TBL_CALC[[#This Row],[W/C]:[Travel Reimb.
]]))</f>
        <v/>
      </c>
      <c r="CQ31" s="67" t="str">
        <f>IF(LEN(TBL_CALC[[#This Row],[?]])=0,"",IFERROR(_xlfn.XLOOKUP(TBL_CALC[[#This Row],[MSP]],TBL_MSP[MSP],TBL_MSP[FEE]),0.06)*TBL_CALC[[#This Row],[True Bill Rate]])</f>
        <v/>
      </c>
      <c r="CR31" s="67" t="str">
        <f>IF(LEN(TBL_CALC[[#This Row],[?]])=0, "", $CR$3*TBL_CALC[[#This Row],[Assign Taxable Rate]])</f>
        <v/>
      </c>
      <c r="CS31" s="67" t="str">
        <f>IF(LEN(TBL_CALC[[#This Row],[?]])=0, "", $CS$3/TBL_CALC[[#This Row],[TH]])</f>
        <v/>
      </c>
      <c r="CT31" s="67" t="str" cm="1">
        <f t="array" ref="CT31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31" s="67" t="str">
        <f>IF(LEN(TBL_CALC[[#This Row],[?]])=0,"", SUM(TBL_CALC[[#This Row],[MSP2]:[OC]]))</f>
        <v/>
      </c>
      <c r="DA31" s="42"/>
      <c r="DB31" s="1"/>
      <c r="DC31" s="1"/>
      <c r="DG31" s="1"/>
      <c r="DH31" s="1"/>
      <c r="DJ31" s="1"/>
      <c r="DK31" s="1"/>
      <c r="DL31" s="1"/>
      <c r="DM31" s="1"/>
      <c r="DN31" s="1"/>
      <c r="DO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</row>
    <row r="32" spans="1:144" ht="12.75" x14ac:dyDescent="0.2">
      <c r="A32" s="115"/>
      <c r="B32" s="115"/>
      <c r="C32" s="115"/>
      <c r="D32" s="87"/>
      <c r="E32" s="88"/>
      <c r="F32" s="89"/>
      <c r="G32" s="89"/>
      <c r="H32" s="90"/>
      <c r="I32" s="87"/>
      <c r="K32" s="47"/>
      <c r="L32" s="49"/>
      <c r="M32" s="90"/>
      <c r="N32" s="48"/>
      <c r="O32" s="49"/>
      <c r="P32" s="50"/>
      <c r="Q32" s="50"/>
      <c r="R32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32" s="68" t="str">
        <f>IF(LEN(TBL_CALC[[#This Row],[?]])=0, "", IF(LEN(TBL_CALC[[#This Row],[Blended]])&gt;0, TBL_CALC[[#This Row],[Blended]], ROUNDUP(TBL_CALC[[#This Row],[True Bill Rate]]*TBL_CALC[[#This Row],[Factor]],1)))</f>
        <v/>
      </c>
      <c r="T32" s="83" t="str">
        <f>IF(LEN(TBL_CALC[[#This Row],[?]])=0, "", (TBL_CALC[[#This Row],[True Bill Rate]] - TBL_CALC[[#This Row],[TBR]])/TBL_CALC[[#This Row],[True Bill Rate]])</f>
        <v/>
      </c>
      <c r="U32" s="91" t="str">
        <f>IF(LEN(TBL_CALC[[#This Row],[?]])=0, "",(TBL_CALC[[#This Row],[True Bill Rate]]-TBL_CALC[[#This Row],[TC]])/TBL_CALC[[#This Row],[True Bill Rate]])</f>
        <v/>
      </c>
      <c r="V32" s="85" t="str">
        <f>IF(LEN(TBL_CALC[[#This Row],[?]])=0, "",TBL_CALC[[#This Row],[TB]]-TBL_CALC[[#This Row],[TE]])</f>
        <v/>
      </c>
      <c r="W32" s="84" t="str">
        <f>IF(LEN(TBL_CALC[[#This Row],[?]])=0, "", TBL_CALC[[#This Row],[TBR]]+TBL_CALC[[#This Row],[SC]]+TBL_CALC[[#This Row],[NSC]])</f>
        <v/>
      </c>
      <c r="X32" s="68" t="str">
        <f>IF(LEN(TBL_CALC[[#This Row],[?]])=0, "", TBL_CALC[[#This Row],[TBR]]*TBL_CALC[[#This Row],[HPW]])</f>
        <v/>
      </c>
      <c r="Y32" s="68" t="str">
        <f>IF(LEN(TBL_CALC[[#This Row],[?]])=0, "",TBL_CALC[[#This Row],[Assign Taxable Rate]]*TBL_CALC[[#This Row],[HPW]])</f>
        <v/>
      </c>
      <c r="Z32" s="68" t="str">
        <f>IF(LEN(TBL_CALC[[#This Row],[?]])=0, "",TBL_CALC[[#This Row],[Stipend]]*TBL_CALC[[#This Row],[HPW]])</f>
        <v/>
      </c>
      <c r="AA32" s="67" t="str">
        <f>IF(LEN(TBL_CALC[[#This Row],[?]])=0,"", TBL_CALC[[#This Row],[SC]]+TBL_CALC[[#This Row],[NSC]]+TBL_CALC[[#This Row],[OT]])</f>
        <v/>
      </c>
      <c r="AB32" s="75" t="str">
        <f>IF(LEN(TBL_CALC[[#This Row],[?]])=0,"", TBL_CALC[[#This Row],[BC]]/TBL_CALC[[#This Row],[TBR]])</f>
        <v/>
      </c>
      <c r="AC32" s="84" t="str">
        <f>IF(LEN(TBL_CALC[[#This Row],[?]])=0, "", TBL_CALC[[#This Row],[TBR]]+TBL_CALC[[#This Row],[BC]])</f>
        <v/>
      </c>
      <c r="AD32" s="74" t="str">
        <f>IF(LEN(TBL_CALC[[#This Row],[?]])=0, "", TBL_CALC[[#This Row],[TBR]]*TBL_CALC[[#This Row],[TH]])</f>
        <v/>
      </c>
      <c r="AE32" s="85" t="str">
        <f>IF(LEN(TBL_CALC[[#This Row],[?]])=0, "", (TBL_CALC[[#This Row],[Assign Taxable Rate]]*TBL_CALC[[#This Row],[TH]]))</f>
        <v/>
      </c>
      <c r="AF32" s="85" t="str">
        <f>IF(LEN(TBL_CALC[[#This Row],[?]])=0, "",TBL_CALC[[#This Row],[TH]]*TBL_CALC[[#This Row],[True Bill Rate]])</f>
        <v/>
      </c>
      <c r="AG32" s="74" t="str">
        <f>IF(LEN(TBL_CALC[[#This Row],[?]])=0, "", TBL_CALC[[#This Row],[TH]]*TBL_CALC[[#This Row],[TC]])</f>
        <v/>
      </c>
      <c r="AH32" s="85" t="str">
        <f>IF(LEN(TBL_CALC[[#This Row],[?]])=0, "", (TBL_CALC[[#This Row],[Stipend]]*TBL_CALC[[#This Row],[TH]]))</f>
        <v/>
      </c>
      <c r="AI32" s="86" t="str">
        <f>IF(LEN(TBL_CALC[[#This Row],[?]])=0,"",TBL_CALC[[#This Row],[NP]]/ TBL_CALC[[#This Row],[TBP]])</f>
        <v/>
      </c>
      <c r="AJ32" s="92" t="str">
        <f>IF(LEN(TBL_CALC[[#This Row],[?]])=0,"",(TBL_CALC[[#This Row],[Bill
(Travel)]]-TBL_CALC[[#This Row],[TBR]])*0.04*(9/5-((1/150)*TBL_CALC[[#This Row],[Bill
(Travel)]]))*144)</f>
        <v/>
      </c>
      <c r="AK32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32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32" s="106" t="str">
        <f t="shared" si="0"/>
        <v/>
      </c>
      <c r="AN32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32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32" s="106" t="str">
        <f>IF(AND(LEN(TBL_CALC[[#This Row],[OTF]])&gt;0, OR(TBL_CALC[[#This Row],[OTF]]&lt;1, TBL_CALC[[#This Row],[OTF]]&gt;1.5)), "Y", "")</f>
        <v/>
      </c>
      <c r="AQ32" s="106" t="str">
        <f>""</f>
        <v/>
      </c>
      <c r="AR32" s="106" t="str">
        <f>IF(AND(LEN(TBL_CALC[[#This Row],[Taxable]]),LEN(TBL_CALC[[#This Row],[State Min Wage]]), TBL_CALC[[#This Row],[Taxable]]&lt;TBL_CALC[[#This Row],[State Min Wage]]), "Y","")</f>
        <v/>
      </c>
      <c r="AS32" s="77" t="str">
        <f>IF(AND(COUNTA(TBL_CALC[[#This Row],[Prof]:[MSP]])&gt;0, COUNTIF(TBL_CALC[[#This Row],[Err/RP]:[Err/TR]],"Y")=0), "Y","")</f>
        <v/>
      </c>
      <c r="AT32" s="77" t="str">
        <f>IF(LEN(TBL_CALC[[#This Row],[?]])=0, "", IF(TBL_CALC[[#This Row],[Assign Taxable Rate]]&gt;TBL_CALC[[#This Row],[TBR]], "Y", ""))</f>
        <v/>
      </c>
      <c r="AU32" s="78" t="str">
        <f>IF(LEN(TBL_CALC[[#This Row],[?]])=0, "", TBL_CALC[[#This Row],[Start  Date]]+(TBL_CALC[[#This Row],[Wks]]*7))</f>
        <v/>
      </c>
      <c r="AV32" s="79" t="str">
        <f>IF(LEN(TBL_CALC[[#This Row],[?]])=0, "", IF(LEN(TBL_CALC[[#This Row],[OTF]])=0, 1.1*TBL_CALC[[#This Row],[Bill
(Travel)]], TBL_CALC[[#This Row],[OTF]]*TBL_CALC[[#This Row],[Bill
(Travel)]]))</f>
        <v/>
      </c>
      <c r="AW32" s="79" t="str">
        <f>IF(LEN(TBL_CALC[[#This Row],[?]])=0, "", IF(LEN(TBL_CALC[[#This Row],[Bill
(Local)]])&gt;0, TBL_CALC[[#This Row],[Bill
(Local)]],TBL_CALC[[#This Row],[Bill
(Travel)]]))</f>
        <v/>
      </c>
      <c r="AX32" s="79" t="str">
        <f>IF(LEN(TBL_CALC[[#This Row],[?]])=0, "", IF(LEN(TBL_CALC[[#This Row],[Is 
Local]])&gt;0, TBL_CALC[[#This Row],[True Local Bill Rate]],TBL_CALC[[#This Row],[Bill
(Travel)]]))</f>
        <v/>
      </c>
      <c r="AY32" s="79" t="str">
        <f>IF(LEN(TBL_CALC[[#This Row],[?]])=0, "", IF(LEN(TBL_CALC[[#This Row],[OTF]])=0, 1.1*TBL_CALC[[#This Row],[True Local Bill Rate]], TBL_CALC[[#This Row],[OTF]]*TBL_CALC[[#This Row],[True Local Bill Rate]]))</f>
        <v/>
      </c>
      <c r="AZ32" s="80" t="str">
        <f>IF(LEN(TBL_CALC[[#This Row],[?]])=0, "", TBL_CALC[[#This Row],[Days]]*TBL_CALC[[#This Row],[Hrs]])</f>
        <v/>
      </c>
      <c r="BA32" s="80" t="str">
        <f>IF(LEN(TBL_CALC[[#This Row],[?]])=0, "", TBL_CALC[[#This Row],[Wks]]*TBL_CALC[[#This Row],[HPW]])</f>
        <v/>
      </c>
      <c r="BB32" s="80" t="str">
        <f>IF(LEN(TBL_CALC[[#This Row],[?]])=0, "", (DATEDIF(TBL_CALC[[#This Row],[Start  Date]], DATE(YEAR(TBL_CALC[[#This Row],[Start  Date]]), 12, 31), "D") / 7)*TBL_CALC[[#This Row],[HPW]])</f>
        <v/>
      </c>
      <c r="BC32" s="80" t="str">
        <f>IF(LEN(TBL_CALC[[#This Row],[?]])=0, "",  INDEX(TBL_MinWage[],MATCH(TBL_CALC[[#This Row],[State]],TBL_MinWage[Abbr],0),3))</f>
        <v/>
      </c>
      <c r="BD32" s="80" t="str">
        <f>IF(LEN(TBL_CALC[[#This Row],[?]])=0, "", INDEX(TBL_MinWage[],MATCH(TBL_CALC[[#This Row],[State]],TBL_MinWage[Abbr],0),5))</f>
        <v/>
      </c>
      <c r="BE32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32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32" s="80" t="str">
        <f>IF(LEN(TBL_CALC[[#This Row],[?]])=0, "", TBL_CALC[[#This Row],[HPW]]-TBL_CALC[[#This Row],[Reg Hours]]-TBL_CALC[[#This Row],[OT Hours (Day)]])</f>
        <v/>
      </c>
      <c r="BH32" s="80" t="str">
        <f>IF(LEN(TBL_CALC[[#This Row],[?]])=0, "", TBL_CALC[[#This Row],[Reg Hours]] + (1.5 * (TBL_CALC[[#This Row],[OT Hours (Day)]]+TBL_CALC[[#This Row],[OT Hours (Week)]])))</f>
        <v/>
      </c>
      <c r="BI32" s="82" t="str">
        <f>IF(LEN(TBL_CALC[[#This Row],[?]])=0, "", IF(TBL_CALC[[#This Row],[Is 
Local]]="Y", 0, [1]!PerDiem(1,0,$E32,$AU32,$D32&amp;","&amp;$C32)))</f>
        <v/>
      </c>
      <c r="BJ32" s="82" t="str">
        <f>IF(LEN(TBL_CALC[[#This Row],[?]])=0, "", IF(TBL_CALC[[#This Row],[Is 
Local]]="Y", 0,[1]!PerDiem(3,0,$E32,$AU32,$D32&amp;","&amp;$C32)))</f>
        <v/>
      </c>
      <c r="BK32" s="82" t="str">
        <f>IF(LEN(TBL_CALC[[#This Row],[?]])=0, "", IF(TBL_CALC[[#This Row],[Is 
Local]]="Y", 0,[1]!PerDiem(4,0,$E32,$AU32,$D32&amp;","&amp;$C32)))</f>
        <v/>
      </c>
      <c r="BL32" s="82" t="str">
        <f>IF(LEN(TBL_CALC[[#This Row],[?]])=0, "",  SUM(TBL_CALC[[#This Row],[Max Lodging]:[Max Incidental]]))</f>
        <v/>
      </c>
      <c r="BM32" s="81" t="str">
        <f>IF(LEN(TBL_CALC[[#This Row],[?]])=0, "", SUM(BI32:BK32)/TBL_CALC[[#This Row],[Wks]])</f>
        <v/>
      </c>
      <c r="BN32" s="81" t="str">
        <f>IF(LEN(TBL_CALC[[#This Row],[?]])=0, "", TBL_CALC[[#This Row],[Max Stipend Per Week]]/TBL_CALC[[#This Row],[HPW]])</f>
        <v/>
      </c>
      <c r="BO32" s="151" t="str">
        <f>IF(LEN(TBL_CALC[[#This Row],[?]])=0, "", _xlfn.XLOOKUP(TBL_CALC[[#This Row],[MSP]],TBL_MSP[MSP],TBL_MSP[By/Local]))</f>
        <v/>
      </c>
      <c r="BP32" s="83" t="str">
        <f>IF(LEN(TBL_CALC[[#This Row],[?]])=0, "", _xlfn.XLOOKUP(TBL_CALC[[#This Row],[MSP]],TBL_MSP[MSP],TBL_MSP[By/Travel]))</f>
        <v/>
      </c>
      <c r="BQ32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32" s="83" t="str">
        <f>IF(LEN(TBL_CALC[[#This Row],[?]])=0, "",  (TBL_CALC[[#This Row],[True Bill Rate]]/TBL_CALC[[#This Row],[TBR]])-1)</f>
        <v/>
      </c>
      <c r="BS32" s="69" t="str">
        <f>IF(LEN(TBL_CALC[[#This Row],[?]])=0, "",( (TBL_CALC[[#This Row],[TBR]]*TBL_CALC[[#This Row],[HPW]])-(TBL_CALC[[#This Row],[Max Stipend Per Hour]]*TBL_CALC[[#This Row],[HPW]]))/TBL_CALC[[#This Row],[Units]])</f>
        <v/>
      </c>
      <c r="BT32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32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32" s="68" t="str">
        <f>IF(LEN(TBL_CALC[[#This Row],[?]])=0, "", 1.5*TBL_CALC[[#This Row],[True Taxable Rate]])</f>
        <v/>
      </c>
      <c r="BW32" s="68" t="str">
        <f>IF(LEN(TBL_CALC[[#This Row],[?]])=0, "",  ROUNDUP(MAX( TBL_CALC[[#This Row],[True Taxable Rate]]*1.5, TBL_CALC[[#This Row],[TBR]],TBL_CALC[[#This Row],[Travel OT Bill Rate]]*0.55),0))</f>
        <v/>
      </c>
      <c r="BX32" s="68" t="str">
        <f>IF(LEN(TBL_CALC[[#This Row],[?]])=0, "", MIN(TBL_CALC[[#This Row],[TBR]]-TBL_CALC[[#This Row],[Assign Taxable Rate]], TBL_CALC[[#This Row],[Max Stipend Per Hour]]))</f>
        <v/>
      </c>
      <c r="BY32" s="68" t="str">
        <f>IF(LEN(TBL_CALC[[#This Row],[?]])=0, "", IF(TBL_CALC[[#This Row],[Is 
Local]]="Y", 0, (TBL_CALC[[#This Row],[Max Lodging]]/TBL_CALC[[#This Row],[Max Stipend]])*TBL_CALC[[#This Row],[Stipend]]))</f>
        <v/>
      </c>
      <c r="BZ32" s="68" t="str">
        <f>IF(LEN(TBL_CALC[[#This Row],[?]])=0, "", IF(TBL_CALC[[#This Row],[Is 
Local]]="Y", 0, TBL_CALC[[#This Row],[Stipend]]-TBL_CALC[[#This Row],[S/Lodging]]))</f>
        <v/>
      </c>
      <c r="CA32" s="68" t="str">
        <f>IF(LEN(TBL_CALC[[#This Row],[?]])=0, "",TBL_CALC[[#This Row],[S/Lodging]]*TBL_CALC[[#This Row],[HPW]])</f>
        <v/>
      </c>
      <c r="CB32" s="68" t="str">
        <f>IF(LEN(TBL_CALC[[#This Row],[?]])=0, "",TBL_CALC[[#This Row],[S/M&amp;I]]*TBL_CALC[[#This Row],[HPW]])</f>
        <v/>
      </c>
      <c r="CC32" s="145" t="str">
        <f>IF(LEN(TBL_CALC[[#This Row],[?]])=0, "",_xlfn.XLOOKUP(TBL_CALC[[#This Row],[State]],TBL_SUTA[ABBR],TBL_SUTA[Wage Base]))</f>
        <v/>
      </c>
      <c r="CD32" s="145" t="str">
        <f>IF(LEN(TBL_CALC[[#This Row],[?]])=0, "",_xlfn.XLOOKUP(TBL_CALC[[#This Row],[State]],TBL_SUTA[ABBR],TBL_SUTA[AMS (%)]))</f>
        <v/>
      </c>
      <c r="CE32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32" s="67" t="str">
        <f>IF(LEN(TBL_CALC[[#This Row],[?]])=0, "", $CF$3*TBL_CALC[[#This Row],[Assign Taxable Rate]])</f>
        <v/>
      </c>
      <c r="CG32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32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32" s="67" t="str">
        <f>IF(LEN(TBL_CALC[[#This Row],[?]])=0, "", SUM(TBL_CALC[[#This Row],[FICA/SS]:[SUTA]]))</f>
        <v/>
      </c>
      <c r="CJ32" s="148" t="str">
        <f>IF(LEN(TBL_CALC[[#This Row],[?]])=0, "", TBL_CALC[[#This Row],[SC]]/TBL_CALC[[#This Row],[TBR]])</f>
        <v/>
      </c>
      <c r="CK32" s="67" t="str">
        <f>IF(LEN(TBL_CALC[[#This Row],[?]])=0, "", $CK$3*TBL_CALC[[#This Row],[Assign Taxable Rate]])</f>
        <v/>
      </c>
      <c r="CL32" s="67" t="str">
        <f>IF(LEN(TBL_CALC[[#This Row],[?]])=0,"",$CL$3/8)</f>
        <v/>
      </c>
      <c r="CM32" s="67" t="str">
        <f>IF(LEN(TBL_CALC[[#This Row],[?]])=0, "", $CM$3/(2080))</f>
        <v/>
      </c>
      <c r="CN32" s="67" t="str">
        <f>IF(LEN(TBL_CALC[[#This Row],[?]])=0,"", ($CN$3*8*TBL_CALC[[#This Row],[True Taxable Rate]])/2080)</f>
        <v/>
      </c>
      <c r="CO32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32" s="67" t="str">
        <f>IF(LEN(TBL_CALC[[#This Row],[?]])=0, "", SUM(TBL_CALC[[#This Row],[W/C]:[Travel Reimb.
]]))</f>
        <v/>
      </c>
      <c r="CQ32" s="67" t="str">
        <f>IF(LEN(TBL_CALC[[#This Row],[?]])=0,"",IFERROR(_xlfn.XLOOKUP(TBL_CALC[[#This Row],[MSP]],TBL_MSP[MSP],TBL_MSP[FEE]),0.06)*TBL_CALC[[#This Row],[True Bill Rate]])</f>
        <v/>
      </c>
      <c r="CR32" s="67" t="str">
        <f>IF(LEN(TBL_CALC[[#This Row],[?]])=0, "", $CR$3*TBL_CALC[[#This Row],[Assign Taxable Rate]])</f>
        <v/>
      </c>
      <c r="CS32" s="67" t="str">
        <f>IF(LEN(TBL_CALC[[#This Row],[?]])=0, "", $CS$3/TBL_CALC[[#This Row],[TH]])</f>
        <v/>
      </c>
      <c r="CT32" s="67" t="str" cm="1">
        <f t="array" ref="CT32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32" s="67" t="str">
        <f>IF(LEN(TBL_CALC[[#This Row],[?]])=0,"", SUM(TBL_CALC[[#This Row],[MSP2]:[OC]]))</f>
        <v/>
      </c>
      <c r="DA32" s="42"/>
      <c r="DB32" s="1"/>
      <c r="DC32" s="1"/>
      <c r="DG32" s="1"/>
      <c r="DH32" s="1"/>
      <c r="DJ32" s="1"/>
      <c r="DK32" s="1"/>
      <c r="DL32" s="1"/>
      <c r="DM32" s="1"/>
      <c r="DN32" s="1"/>
      <c r="DO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</row>
    <row r="33" spans="1:144" ht="12.75" x14ac:dyDescent="0.2">
      <c r="A33" s="115"/>
      <c r="B33" s="115"/>
      <c r="C33" s="115"/>
      <c r="D33" s="87"/>
      <c r="E33" s="88"/>
      <c r="F33" s="89"/>
      <c r="G33" s="89"/>
      <c r="H33" s="90"/>
      <c r="I33" s="87"/>
      <c r="K33" s="47"/>
      <c r="L33" s="49"/>
      <c r="M33" s="90"/>
      <c r="N33" s="48"/>
      <c r="O33" s="49"/>
      <c r="P33" s="50"/>
      <c r="Q33" s="50"/>
      <c r="R33" s="76" t="str">
        <f>IF(LEN(TBL_CALC[[#This Row],[?]])=0, "", CHAR(10) &amp;
"Here is summary of the opportunity." &amp; CHAR(10) &amp; CHAR(10) &amp;
"Profession: " &amp; TBL_CALC[[#This Row],[Prof]] &amp; CHAR(10) &amp;
"Specialty: " &amp; TBL_CALC[[#This Row],[Specialty]] &amp; CHAR(10) &amp;
"Location: "&amp; TBL_CALC[[#This Row],[City]] &amp; ", " &amp; TBL_CALC[[#This Row],[State]] &amp;
CHAR(10) &amp;
"Start Date: " &amp; TEXT(TBL_CALC[[#This Row],[Start  Date]], "dddd, mmmm d, yyyy") &amp; CHAR(10) &amp;
"Duration: " &amp; TBL_CALC[[#This Row],[Wks]] &amp; " weeks" &amp; CHAR(10) &amp;
"Weekly Hours: " &amp; TBL_CALC[[#This Row],[HPW]] &amp; " (" &amp; TBL_CALC[[#This Row],[Days]] &amp; " x " &amp; TBL_CALC[[#This Row],[Hrs]] &amp; ")" &amp; CHAR(10) &amp;
"Traveler: " &amp; IF(TBL_CALC[[#This Row],[Is 
Local]] ="Y", "No", "Yes") &amp; CHAR(10) &amp; CHAR(10) &amp;
"Remuneration: " &amp; CHAR(10) &amp; REPT("-", 13) &amp; CHAR(10) &amp;
LEFT("Blended: " &amp; REPT(" ",10),10) &amp; LEFT(DOLLAR(TBL_CALC[[#This Row],[TBR]],2)&amp;"/hr; "  &amp; REPT(" ",12),12) &amp; LEFT(DOLLAR(TBL_CALC[[#This Row],[Gross Pay 
(Week)]],0) &amp; "/wk; " &amp; REPT(" ",12),12) &amp; DOLLAR(TBL_CALC[[#This Row],[TBP]],0) &amp; "/"&amp;TBL_CALC[[#This Row],[Wks]]&amp;"-weeks" &amp;
CHAR(10) &amp;
LEFT("Taxable: " &amp; REPT(" ",10),10) &amp; LEFT( DOLLAR(TBL_CALC[[#This Row],[Assign Taxable Rate]],2) &amp; "/hr; " &amp; REPT(" ",12), 12) &amp; LEFT(DOLLAR(TBL_CALC[[#This Row],[Taxable Pay 
(Week)]],0) &amp; "/wk; " &amp; REPT(" ",12),12) &amp; DOLLAR(TBL_CALC[[#This Row],[TTP]],0) &amp; "/" &amp; TBL_CALC[[#This Row],[Wks]] &amp; "-weeks" &amp;
CHAR(10) &amp;
LEFT("Per Diem: " &amp; REPT(" ",10),10) &amp; LEFT(DOLLAR(TBL_CALC[[#This Row],[Stipend]],2) &amp; "/hr; " &amp; REPT(" ",12),12)  &amp; LEFT(DOLLAR(TBL_CALC[[#This Row],[Stipend 
(Week)]],0) &amp; "/wk; " &amp; REPT(" ",12),12) &amp; DOLLAR(TBL_CALC[[#This Row],[TS]],0) &amp; "/" &amp; TBL_CALC[[#This Row],[Wks]] &amp; "-weeks" &amp; CHAR(10) &amp; CHAR(10) &amp;
"Contract Breakdown: " &amp; CHAR(10) &amp; REPT("-", 19) &amp; CHAR(10)  &amp;
LEFT("True Taxable Rate: " &amp; REPT(" ", 19), 19) &amp; DOLLAR(TBL_CALC[[#This Row],[True Taxable Rate]],2) &amp; "/hour" &amp; CHAR(10) &amp;
LEFT("Regular OT Rate: " &amp; REPT(" ", 19), 19) &amp; DOLLAR(TBL_CALC[[#This Row],[Regular OT Rate]],2) &amp; "/hour" &amp; CHAR(10) &amp;
LEFT("Premium OT Rate: " &amp; REPT(" ", 19), 19) &amp; DOLLAR(TBL_CALC[[#This Row],[Premium OT Rate]],2) &amp; "/hour" &amp; CHAR(10) &amp;
LEFT("Lodging: " &amp; REPT(" ",19), 19)  &amp; DOLLAR(TBL_CALC[[#This Row],[Lodging Stipend (Week)]],2) &amp;"/week; prorated at " &amp; DOLLAR( TBL_CALC[[#This Row],[S/Lodging]], 2)&amp;"/hour;"  &amp; CHAR(10) &amp; LEFT("M&amp;I: " &amp; REPT(" ",19), 19)  &amp; DOLLAR(TBL_CALC[[#This Row],[M&amp;I Stipend (Week)]],2)&amp;"/week; prorated at " &amp;  DOLLAR(TBL_CALC[[#This Row],[S/M&amp;I]],2)&amp;"/hour;"  &amp;  CHAR(10) &amp; LEFT("Travel Reimb: " &amp; REPT(" ",19), 19)  &amp; LEFT(DOLLAR(0,0) &amp; REPT(" ",12),12) &amp; CHAR(10) &amp;
LEFT("Net Profit: " &amp; REPT(" ",19), 19)  &amp; LEFT(DOLLAR(TBL_CALC[[#This Row],[NP]],0) &amp; REPT(" ",12), 12) &amp; CHAR(10) &amp; LEFT("Profit Margin: " &amp; REPT(" ",19), 19)  &amp; TEXT(TBL_CALC[[#This Row],[NPM%]],"0.0%"))</f>
        <v/>
      </c>
      <c r="S33" s="68" t="str">
        <f>IF(LEN(TBL_CALC[[#This Row],[?]])=0, "", IF(LEN(TBL_CALC[[#This Row],[Blended]])&gt;0, TBL_CALC[[#This Row],[Blended]], ROUNDUP(TBL_CALC[[#This Row],[True Bill Rate]]*TBL_CALC[[#This Row],[Factor]],1)))</f>
        <v/>
      </c>
      <c r="T33" s="83" t="str">
        <f>IF(LEN(TBL_CALC[[#This Row],[?]])=0, "", (TBL_CALC[[#This Row],[True Bill Rate]] - TBL_CALC[[#This Row],[TBR]])/TBL_CALC[[#This Row],[True Bill Rate]])</f>
        <v/>
      </c>
      <c r="U33" s="91" t="str">
        <f>IF(LEN(TBL_CALC[[#This Row],[?]])=0, "",(TBL_CALC[[#This Row],[True Bill Rate]]-TBL_CALC[[#This Row],[TC]])/TBL_CALC[[#This Row],[True Bill Rate]])</f>
        <v/>
      </c>
      <c r="V33" s="85" t="str">
        <f>IF(LEN(TBL_CALC[[#This Row],[?]])=0, "",TBL_CALC[[#This Row],[TB]]-TBL_CALC[[#This Row],[TE]])</f>
        <v/>
      </c>
      <c r="W33" s="84" t="str">
        <f>IF(LEN(TBL_CALC[[#This Row],[?]])=0, "", TBL_CALC[[#This Row],[TBR]]+TBL_CALC[[#This Row],[SC]]+TBL_CALC[[#This Row],[NSC]])</f>
        <v/>
      </c>
      <c r="X33" s="68" t="str">
        <f>IF(LEN(TBL_CALC[[#This Row],[?]])=0, "", TBL_CALC[[#This Row],[TBR]]*TBL_CALC[[#This Row],[HPW]])</f>
        <v/>
      </c>
      <c r="Y33" s="68" t="str">
        <f>IF(LEN(TBL_CALC[[#This Row],[?]])=0, "",TBL_CALC[[#This Row],[Assign Taxable Rate]]*TBL_CALC[[#This Row],[HPW]])</f>
        <v/>
      </c>
      <c r="Z33" s="68" t="str">
        <f>IF(LEN(TBL_CALC[[#This Row],[?]])=0, "",TBL_CALC[[#This Row],[Stipend]]*TBL_CALC[[#This Row],[HPW]])</f>
        <v/>
      </c>
      <c r="AA33" s="67" t="str">
        <f>IF(LEN(TBL_CALC[[#This Row],[?]])=0,"", TBL_CALC[[#This Row],[SC]]+TBL_CALC[[#This Row],[NSC]]+TBL_CALC[[#This Row],[OT]])</f>
        <v/>
      </c>
      <c r="AB33" s="75" t="str">
        <f>IF(LEN(TBL_CALC[[#This Row],[?]])=0,"", TBL_CALC[[#This Row],[BC]]/TBL_CALC[[#This Row],[TBR]])</f>
        <v/>
      </c>
      <c r="AC33" s="84" t="str">
        <f>IF(LEN(TBL_CALC[[#This Row],[?]])=0, "", TBL_CALC[[#This Row],[TBR]]+TBL_CALC[[#This Row],[BC]])</f>
        <v/>
      </c>
      <c r="AD33" s="74" t="str">
        <f>IF(LEN(TBL_CALC[[#This Row],[?]])=0, "", TBL_CALC[[#This Row],[TBR]]*TBL_CALC[[#This Row],[TH]])</f>
        <v/>
      </c>
      <c r="AE33" s="85" t="str">
        <f>IF(LEN(TBL_CALC[[#This Row],[?]])=0, "", (TBL_CALC[[#This Row],[Assign Taxable Rate]]*TBL_CALC[[#This Row],[TH]]))</f>
        <v/>
      </c>
      <c r="AF33" s="85" t="str">
        <f>IF(LEN(TBL_CALC[[#This Row],[?]])=0, "",TBL_CALC[[#This Row],[TH]]*TBL_CALC[[#This Row],[True Bill Rate]])</f>
        <v/>
      </c>
      <c r="AG33" s="74" t="str">
        <f>IF(LEN(TBL_CALC[[#This Row],[?]])=0, "", TBL_CALC[[#This Row],[TH]]*TBL_CALC[[#This Row],[TC]])</f>
        <v/>
      </c>
      <c r="AH33" s="85" t="str">
        <f>IF(LEN(TBL_CALC[[#This Row],[?]])=0, "", (TBL_CALC[[#This Row],[Stipend]]*TBL_CALC[[#This Row],[TH]]))</f>
        <v/>
      </c>
      <c r="AI33" s="86" t="str">
        <f>IF(LEN(TBL_CALC[[#This Row],[?]])=0,"",TBL_CALC[[#This Row],[NP]]/ TBL_CALC[[#This Row],[TBP]])</f>
        <v/>
      </c>
      <c r="AJ33" s="92" t="str">
        <f>IF(LEN(TBL_CALC[[#This Row],[?]])=0,"",(TBL_CALC[[#This Row],[Bill
(Travel)]]-TBL_CALC[[#This Row],[TBR]])*0.04*(9/5-((1/150)*TBL_CALC[[#This Row],[Bill
(Travel)]]))*144)</f>
        <v/>
      </c>
      <c r="AK33" s="76" t="str">
        <f>IF(LEN(TBL_CALC[[#This Row],[State]])&gt;0, IF(NOT(ISBLANK(INDEX(TBL_MinWage[], MATCH(TBL_CALC[[#This Row],[State]], TBL_MinWage[Abbr], 0), MATCH("Min Wage", TBL_MinWage[#Headers], 0)))),  INDEX(TBL_MinWage[], MATCH(TBL_CALC[[#This Row],[State]], TBL_MinWage[Abbr], 0), MATCH("Min Wage", TBL_MinWage[#Headers], 0)), 7.5), "")</f>
        <v/>
      </c>
      <c r="AL33" s="81" t="str">
        <f>IF(AND(LEN(TBL_CALC[[#This Row],[Prof]]), LEN(TBL_CALC[[#This Row],[Specialty]])),  IF(LEN(TBL_CALC[[#This Row],[Taxable]]), TBL_CALC[[#This Row],[Taxable]], INDEX(TBL_RATES[], MATCH(TBL_CALC[[#This Row],[Prof]]&amp; " - " &amp; TBL_CALC[[#This Row],[Specialty]],TBL_RATES[Specialty],0),MATCH("Rate",TBL_RATES[#Headers],0))),"")</f>
        <v/>
      </c>
      <c r="AM33" s="106" t="str">
        <f t="shared" si="0"/>
        <v/>
      </c>
      <c r="AN33" s="106" t="str">
        <f>IF(OR(TBL_CALC[[#This Row],[Wks]]&lt;0, TBL_CALC[[#This Row],[Wks]]&gt;53, MOD(TBL_CALC[[#This Row],[Wks]],1)&lt;&gt;0,TBL_CALC[[#This Row],[Days]]&lt;0, TBL_CALC[[#This Row],[Days]]&gt;8,  MOD(TBL_CALC[[#This Row],[Days]],1)&lt;&gt;0,TBL_CALC[[#This Row],[Hrs]]&lt;0, TBL_CALC[[#This Row],[Hrs]]&gt;12),"Y", "")</f>
        <v/>
      </c>
      <c r="AO33" s="106" t="str">
        <f>IF(AND(LEN(TBL_CALC[[#This Row],[Bill
(Local)]])&gt;0, OR(TBL_CALC[[#This Row],[Bill
(Local)]]&gt;TBL_CALC[[#This Row],[Bill
(Travel)]], TBL_CALC[[#This Row],[Bill
(Local)]]&lt;0.8*TBL_CALC[[#This Row],[Bill
(Travel)]])),"Y", "")</f>
        <v/>
      </c>
      <c r="AP33" s="106" t="str">
        <f>IF(AND(LEN(TBL_CALC[[#This Row],[OTF]])&gt;0, OR(TBL_CALC[[#This Row],[OTF]]&lt;1, TBL_CALC[[#This Row],[OTF]]&gt;1.5)), "Y", "")</f>
        <v/>
      </c>
      <c r="AQ33" s="106" t="str">
        <f>""</f>
        <v/>
      </c>
      <c r="AR33" s="106" t="str">
        <f>IF(AND(LEN(TBL_CALC[[#This Row],[Taxable]]),LEN(TBL_CALC[[#This Row],[State Min Wage]]), TBL_CALC[[#This Row],[Taxable]]&lt;TBL_CALC[[#This Row],[State Min Wage]]), "Y","")</f>
        <v/>
      </c>
      <c r="AS33" s="77" t="str">
        <f>IF(AND(COUNTA(TBL_CALC[[#This Row],[Prof]:[MSP]])&gt;0, COUNTIF(TBL_CALC[[#This Row],[Err/RP]:[Err/TR]],"Y")=0), "Y","")</f>
        <v/>
      </c>
      <c r="AT33" s="77" t="str">
        <f>IF(LEN(TBL_CALC[[#This Row],[?]])=0, "", IF(TBL_CALC[[#This Row],[Assign Taxable Rate]]&gt;TBL_CALC[[#This Row],[TBR]], "Y", ""))</f>
        <v/>
      </c>
      <c r="AU33" s="78" t="str">
        <f>IF(LEN(TBL_CALC[[#This Row],[?]])=0, "", TBL_CALC[[#This Row],[Start  Date]]+(TBL_CALC[[#This Row],[Wks]]*7))</f>
        <v/>
      </c>
      <c r="AV33" s="79" t="str">
        <f>IF(LEN(TBL_CALC[[#This Row],[?]])=0, "", IF(LEN(TBL_CALC[[#This Row],[OTF]])=0, 1.1*TBL_CALC[[#This Row],[Bill
(Travel)]], TBL_CALC[[#This Row],[OTF]]*TBL_CALC[[#This Row],[Bill
(Travel)]]))</f>
        <v/>
      </c>
      <c r="AW33" s="79" t="str">
        <f>IF(LEN(TBL_CALC[[#This Row],[?]])=0, "", IF(LEN(TBL_CALC[[#This Row],[Bill
(Local)]])&gt;0, TBL_CALC[[#This Row],[Bill
(Local)]],TBL_CALC[[#This Row],[Bill
(Travel)]]))</f>
        <v/>
      </c>
      <c r="AX33" s="79" t="str">
        <f>IF(LEN(TBL_CALC[[#This Row],[?]])=0, "", IF(LEN(TBL_CALC[[#This Row],[Is 
Local]])&gt;0, TBL_CALC[[#This Row],[True Local Bill Rate]],TBL_CALC[[#This Row],[Bill
(Travel)]]))</f>
        <v/>
      </c>
      <c r="AY33" s="79" t="str">
        <f>IF(LEN(TBL_CALC[[#This Row],[?]])=0, "", IF(LEN(TBL_CALC[[#This Row],[OTF]])=0, 1.1*TBL_CALC[[#This Row],[True Local Bill Rate]], TBL_CALC[[#This Row],[OTF]]*TBL_CALC[[#This Row],[True Local Bill Rate]]))</f>
        <v/>
      </c>
      <c r="AZ33" s="80" t="str">
        <f>IF(LEN(TBL_CALC[[#This Row],[?]])=0, "", TBL_CALC[[#This Row],[Days]]*TBL_CALC[[#This Row],[Hrs]])</f>
        <v/>
      </c>
      <c r="BA33" s="80" t="str">
        <f>IF(LEN(TBL_CALC[[#This Row],[?]])=0, "", TBL_CALC[[#This Row],[Wks]]*TBL_CALC[[#This Row],[HPW]])</f>
        <v/>
      </c>
      <c r="BB33" s="80" t="str">
        <f>IF(LEN(TBL_CALC[[#This Row],[?]])=0, "", (DATEDIF(TBL_CALC[[#This Row],[Start  Date]], DATE(YEAR(TBL_CALC[[#This Row],[Start  Date]]), 12, 31), "D") / 7)*TBL_CALC[[#This Row],[HPW]])</f>
        <v/>
      </c>
      <c r="BC33" s="80" t="str">
        <f>IF(LEN(TBL_CALC[[#This Row],[?]])=0, "",  INDEX(TBL_MinWage[],MATCH(TBL_CALC[[#This Row],[State]],TBL_MinWage[Abbr],0),3))</f>
        <v/>
      </c>
      <c r="BD33" s="80" t="str">
        <f>IF(LEN(TBL_CALC[[#This Row],[?]])=0, "", INDEX(TBL_MinWage[],MATCH(TBL_CALC[[#This Row],[State]],TBL_MinWage[Abbr],0),5))</f>
        <v/>
      </c>
      <c r="BE33" s="80" t="str">
        <f>IF(LEN(TBL_CALC[[#This Row],[?]])=0, "", MIN(TBL_CALC[[#This Row],[WK OT AT]], TBL_CALC[[#This Row],[Days]]*IF(TBL_CALC[[#This Row],[DAY OT AT]]=0, TBL_CALC[[#This Row],[Hrs]], TBL_CALC[[#This Row],[DAY OT AT]])))</f>
        <v/>
      </c>
      <c r="BF33" s="80" t="str">
        <f>IF(LEN(TBL_CALC[[#This Row],[?]])=0, "", IF(OR(TBL_CALC[[#This Row],[DAY OT AT]]=0, TBL_CALC[[#This Row],[DAY OT AT]] &gt;= TBL_CALC[[#This Row],[Hrs]]), 0, TBL_CALC[[#This Row],[Days]]*(TBL_CALC[[#This Row],[Hrs]]-TBL_CALC[[#This Row],[DAY OT AT]])))</f>
        <v/>
      </c>
      <c r="BG33" s="80" t="str">
        <f>IF(LEN(TBL_CALC[[#This Row],[?]])=0, "", TBL_CALC[[#This Row],[HPW]]-TBL_CALC[[#This Row],[Reg Hours]]-TBL_CALC[[#This Row],[OT Hours (Day)]])</f>
        <v/>
      </c>
      <c r="BH33" s="80" t="str">
        <f>IF(LEN(TBL_CALC[[#This Row],[?]])=0, "", TBL_CALC[[#This Row],[Reg Hours]] + (1.5 * (TBL_CALC[[#This Row],[OT Hours (Day)]]+TBL_CALC[[#This Row],[OT Hours (Week)]])))</f>
        <v/>
      </c>
      <c r="BI33" s="82" t="str">
        <f>IF(LEN(TBL_CALC[[#This Row],[?]])=0, "", IF(TBL_CALC[[#This Row],[Is 
Local]]="Y", 0, [1]!PerDiem(1,0,$E33,$AU33,$D33&amp;","&amp;$C33)))</f>
        <v/>
      </c>
      <c r="BJ33" s="82" t="str">
        <f>IF(LEN(TBL_CALC[[#This Row],[?]])=0, "", IF(TBL_CALC[[#This Row],[Is 
Local]]="Y", 0,[1]!PerDiem(3,0,$E33,$AU33,$D33&amp;","&amp;$C33)))</f>
        <v/>
      </c>
      <c r="BK33" s="82" t="str">
        <f>IF(LEN(TBL_CALC[[#This Row],[?]])=0, "", IF(TBL_CALC[[#This Row],[Is 
Local]]="Y", 0,[1]!PerDiem(4,0,$E33,$AU33,$D33&amp;","&amp;$C33)))</f>
        <v/>
      </c>
      <c r="BL33" s="82" t="str">
        <f>IF(LEN(TBL_CALC[[#This Row],[?]])=0, "",  SUM(TBL_CALC[[#This Row],[Max Lodging]:[Max Incidental]]))</f>
        <v/>
      </c>
      <c r="BM33" s="81" t="str">
        <f>IF(LEN(TBL_CALC[[#This Row],[?]])=0, "", SUM(BI33:BK33)/TBL_CALC[[#This Row],[Wks]])</f>
        <v/>
      </c>
      <c r="BN33" s="81" t="str">
        <f>IF(LEN(TBL_CALC[[#This Row],[?]])=0, "", TBL_CALC[[#This Row],[Max Stipend Per Week]]/TBL_CALC[[#This Row],[HPW]])</f>
        <v/>
      </c>
      <c r="BO33" s="151" t="str">
        <f>IF(LEN(TBL_CALC[[#This Row],[?]])=0, "", _xlfn.XLOOKUP(TBL_CALC[[#This Row],[MSP]],TBL_MSP[MSP],TBL_MSP[By/Local]))</f>
        <v/>
      </c>
      <c r="BP33" s="83" t="str">
        <f>IF(LEN(TBL_CALC[[#This Row],[?]])=0, "", _xlfn.XLOOKUP(TBL_CALC[[#This Row],[MSP]],TBL_MSP[MSP],TBL_MSP[By/Travel]))</f>
        <v/>
      </c>
      <c r="BQ33" s="139" t="str">
        <f>IF(LEN(TBL_CALC[[#This Row],[?]])=0, "", IF(TBL_CALC[[#This Row],[Is 
Local]]="Y", _xlfn.XLOOKUP(TBL_CALC[[#This Row],[True Bill Rate]],TBL_FACTOR[Bill],TBL_FACTOR[x/Local],,-1)+TBL_CALC[[#This Row],[By/Local]], _xlfn.XLOOKUP(TBL_CALC[[#This Row],[True Bill Rate]],TBL_FACTOR[Bill],TBL_FACTOR[x/Travel],,-1)+TBL_CALC[[#This Row],[By/Travel]]))</f>
        <v/>
      </c>
      <c r="BR33" s="83" t="str">
        <f>IF(LEN(TBL_CALC[[#This Row],[?]])=0, "",  (TBL_CALC[[#This Row],[True Bill Rate]]/TBL_CALC[[#This Row],[TBR]])-1)</f>
        <v/>
      </c>
      <c r="BS33" s="69" t="str">
        <f>IF(LEN(TBL_CALC[[#This Row],[?]])=0, "",( (TBL_CALC[[#This Row],[TBR]]*TBL_CALC[[#This Row],[HPW]])-(TBL_CALC[[#This Row],[Max Stipend Per Hour]]*TBL_CALC[[#This Row],[HPW]]))/TBL_CALC[[#This Row],[Units]])</f>
        <v/>
      </c>
      <c r="BT33" s="68" t="str">
        <f>IF(LEN(TBL_CALC[[#This Row],[?]])=0, "", ROUNDUP(IF(TBL_CALC[[#This Row],[Ideal Taxable Rate]]&lt;TBL_CALC[[#This Row],[Min Taxable Pay]],TBL_CALC[[#This Row],[Min Taxable Pay]], TBL_CALC[[#This Row],[Ideal Taxable Rate]]),1))</f>
        <v/>
      </c>
      <c r="BU33" s="68" t="str">
        <f>IF(LEN(TBL_CALC[[#This Row],[?]])=0, "", IF(TBL_CALC[[#This Row],[Is 
Local]]="Y", TBL_CALC[[#This Row],[TBR]], ROUNDUP((TBL_CALC[[#This Row],[True Taxable Rate]]*TBL_CALC[[#This Row],[Units]])/TBL_CALC[[#This Row],[HPW]],1)))</f>
        <v/>
      </c>
      <c r="BV33" s="68" t="str">
        <f>IF(LEN(TBL_CALC[[#This Row],[?]])=0, "", 1.5*TBL_CALC[[#This Row],[True Taxable Rate]])</f>
        <v/>
      </c>
      <c r="BW33" s="68" t="str">
        <f>IF(LEN(TBL_CALC[[#This Row],[?]])=0, "",  ROUNDUP(MAX( TBL_CALC[[#This Row],[True Taxable Rate]]*1.5, TBL_CALC[[#This Row],[TBR]],TBL_CALC[[#This Row],[Travel OT Bill Rate]]*0.55),0))</f>
        <v/>
      </c>
      <c r="BX33" s="68" t="str">
        <f>IF(LEN(TBL_CALC[[#This Row],[?]])=0, "", MIN(TBL_CALC[[#This Row],[TBR]]-TBL_CALC[[#This Row],[Assign Taxable Rate]], TBL_CALC[[#This Row],[Max Stipend Per Hour]]))</f>
        <v/>
      </c>
      <c r="BY33" s="68" t="str">
        <f>IF(LEN(TBL_CALC[[#This Row],[?]])=0, "", IF(TBL_CALC[[#This Row],[Is 
Local]]="Y", 0, (TBL_CALC[[#This Row],[Max Lodging]]/TBL_CALC[[#This Row],[Max Stipend]])*TBL_CALC[[#This Row],[Stipend]]))</f>
        <v/>
      </c>
      <c r="BZ33" s="68" t="str">
        <f>IF(LEN(TBL_CALC[[#This Row],[?]])=0, "", IF(TBL_CALC[[#This Row],[Is 
Local]]="Y", 0, TBL_CALC[[#This Row],[Stipend]]-TBL_CALC[[#This Row],[S/Lodging]]))</f>
        <v/>
      </c>
      <c r="CA33" s="68" t="str">
        <f>IF(LEN(TBL_CALC[[#This Row],[?]])=0, "",TBL_CALC[[#This Row],[S/Lodging]]*TBL_CALC[[#This Row],[HPW]])</f>
        <v/>
      </c>
      <c r="CB33" s="68" t="str">
        <f>IF(LEN(TBL_CALC[[#This Row],[?]])=0, "",TBL_CALC[[#This Row],[S/M&amp;I]]*TBL_CALC[[#This Row],[HPW]])</f>
        <v/>
      </c>
      <c r="CC33" s="145" t="str">
        <f>IF(LEN(TBL_CALC[[#This Row],[?]])=0, "",_xlfn.XLOOKUP(TBL_CALC[[#This Row],[State]],TBL_SUTA[ABBR],TBL_SUTA[Wage Base]))</f>
        <v/>
      </c>
      <c r="CD33" s="145" t="str">
        <f>IF(LEN(TBL_CALC[[#This Row],[?]])=0, "",_xlfn.XLOOKUP(TBL_CALC[[#This Row],[State]],TBL_SUTA[ABBR],TBL_SUTA[AMS (%)]))</f>
        <v/>
      </c>
      <c r="CE33" s="67" t="str">
        <f>IF(LEN(TBL_CALC[[#This Row],[?]])=0, "", IF(TBL_CALC[[#This Row],[Assign Taxable Rate]]*TBL_CALC[[#This Row],[TH]]&gt;$CE$2, $CE$2*$CE$3/TBL_CALC[[#This Row],[TH]], TBL_CALC[[#This Row],[Assign Taxable Rate]]*$CE$3))</f>
        <v/>
      </c>
      <c r="CF33" s="67" t="str">
        <f>IF(LEN(TBL_CALC[[#This Row],[?]])=0, "", $CF$3*TBL_CALC[[#This Row],[Assign Taxable Rate]])</f>
        <v/>
      </c>
      <c r="CG33" s="67" t="str">
        <f>IF(LEN(TBL_CALC[[#This Row],[?]])=0, "", IF(TBL_CALC[[#This Row],[Assign Taxable Rate]]*TBL_CALC[[#This Row],[TH]]&gt;$CG$2, $CG$2*$CG$3/TBL_CALC[[#This Row],[TH]],TBL_CALC[[#This Row],[Assign Taxable Rate]]*$CG$3))</f>
        <v/>
      </c>
      <c r="CH33" s="67" t="str">
        <f>IF(LEN(TBL_CALC[[#This Row],[?]])=0, "", IF(TBL_CALC[[#This Row],[Assign Taxable Rate]]*TBL_CALC[[#This Row],[TH]]&gt;TBL_CALC[[#This Row],[SUTA Base]], TBL_CALC[[#This Row],[SUTA Base]]*TBL_CALC[[#This Row],[SUTA (%)]]/TBL_CALC[[#This Row],[TH]],TBL_CALC[[#This Row],[Assign Taxable Rate]]*TBL_CALC[[#This Row],[SUTA (%)]]))</f>
        <v/>
      </c>
      <c r="CI33" s="67" t="str">
        <f>IF(LEN(TBL_CALC[[#This Row],[?]])=0, "", SUM(TBL_CALC[[#This Row],[FICA/SS]:[SUTA]]))</f>
        <v/>
      </c>
      <c r="CJ33" s="148" t="str">
        <f>IF(LEN(TBL_CALC[[#This Row],[?]])=0, "", TBL_CALC[[#This Row],[SC]]/TBL_CALC[[#This Row],[TBR]])</f>
        <v/>
      </c>
      <c r="CK33" s="67" t="str">
        <f>IF(LEN(TBL_CALC[[#This Row],[?]])=0, "", $CK$3*TBL_CALC[[#This Row],[Assign Taxable Rate]])</f>
        <v/>
      </c>
      <c r="CL33" s="67" t="str">
        <f>IF(LEN(TBL_CALC[[#This Row],[?]])=0,"",$CL$3/8)</f>
        <v/>
      </c>
      <c r="CM33" s="67" t="str">
        <f>IF(LEN(TBL_CALC[[#This Row],[?]])=0, "", $CM$3/(2080))</f>
        <v/>
      </c>
      <c r="CN33" s="67" t="str">
        <f>IF(LEN(TBL_CALC[[#This Row],[?]])=0,"", ($CN$3*8*TBL_CALC[[#This Row],[True Taxable Rate]])/2080)</f>
        <v/>
      </c>
      <c r="CO33" s="70" t="str">
        <f>IF(LEN(TBL_CALC[[#This Row],[?]])=0, "", IF(LEN(TBL_CALC[[#This Row],[?]])=0, "", IF(LEN(TBL_CALC[[#This Row],[Is 
Local]])&gt;0, 0, IF(LEN(TBL_CALC[[#This Row],[Reimb.]])=0, $CO$3/TBL_CALC[[#This Row],[TH]], TBL_CALC[[#This Row],[Reimb.]]/TBL_CALC[[#This Row],[TH]]))))</f>
        <v/>
      </c>
      <c r="CP33" s="67" t="str">
        <f>IF(LEN(TBL_CALC[[#This Row],[?]])=0, "", SUM(TBL_CALC[[#This Row],[W/C]:[Travel Reimb.
]]))</f>
        <v/>
      </c>
      <c r="CQ33" s="67" t="str">
        <f>IF(LEN(TBL_CALC[[#This Row],[?]])=0,"",IFERROR(_xlfn.XLOOKUP(TBL_CALC[[#This Row],[MSP]],TBL_MSP[MSP],TBL_MSP[FEE]),0.06)*TBL_CALC[[#This Row],[True Bill Rate]])</f>
        <v/>
      </c>
      <c r="CR33" s="67" t="str">
        <f>IF(LEN(TBL_CALC[[#This Row],[?]])=0, "", $CR$3*TBL_CALC[[#This Row],[Assign Taxable Rate]])</f>
        <v/>
      </c>
      <c r="CS33" s="67" t="str">
        <f>IF(LEN(TBL_CALC[[#This Row],[?]])=0, "", $CS$3/TBL_CALC[[#This Row],[TH]])</f>
        <v/>
      </c>
      <c r="CT33" s="67" t="str" cm="1">
        <f t="array" ref="CT33">IF(LEN(TBL_CALC[[#This Row],[?]])=0, "", (_xlfn.XLOOKUP(TBL_CALC[[#This Row],[MSP]], TBL_MSP[MSP],1-TBL_MSP[OBR%]))*(IF(LEN(_xlfn.XLOOKUP(TBL_CALC[[#This Row],[MSP]],TBL_MSP[MSP],TBL_MSP[OS]))=0, _xlfn.XLOOKUP(TBL_CALC[[#This Row],[MSP]],TBL_MSP[MSP],TBL_MSP[OH])*TBL_CALC[[#This Row],[True Bill Rate]], _xlfn.XLOOKUP(TBL_CALC[[#This Row],[MSP]],TBL_MSP[MSP],TBL_MSP[OS])*TBL_CALC[[#This Row],[Hrs]]*TBL_CALC[[#This Row],[True Bill Rate]]))/TBL_CALC[[#This Row],[TH]])</f>
        <v/>
      </c>
      <c r="CU33" s="67" t="str">
        <f>IF(LEN(TBL_CALC[[#This Row],[?]])=0,"", SUM(TBL_CALC[[#This Row],[MSP2]:[OC]]))</f>
        <v/>
      </c>
      <c r="DA33" s="42"/>
      <c r="DB33" s="1"/>
      <c r="DC33" s="1"/>
      <c r="DG33" s="1"/>
      <c r="DH33" s="1"/>
      <c r="DJ33" s="1"/>
      <c r="DK33" s="1"/>
      <c r="DL33" s="1"/>
      <c r="DM33" s="1"/>
      <c r="DN33" s="1"/>
      <c r="DO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</row>
    <row r="34" spans="1:144" x14ac:dyDescent="0.25">
      <c r="O34" s="123"/>
    </row>
  </sheetData>
  <mergeCells count="5">
    <mergeCell ref="CE1:CI1"/>
    <mergeCell ref="K3:Q3"/>
    <mergeCell ref="A3:J3"/>
    <mergeCell ref="CQ1:CU1"/>
    <mergeCell ref="CK1:CP1"/>
  </mergeCells>
  <conditionalFormatting sqref="A5:CU33">
    <cfRule type="expression" dxfId="10" priority="13">
      <formula>$AT5="Y"</formula>
    </cfRule>
    <cfRule type="expression" dxfId="9" priority="14">
      <formula>_xlfn.ISFORMULA(A5)</formula>
    </cfRule>
  </conditionalFormatting>
  <dataValidations count="4">
    <dataValidation type="list" allowBlank="1" showInputMessage="1" showErrorMessage="1" sqref="D5:D33" xr:uid="{BB3AFFBB-18A9-4D28-844B-BB2C2458E544}">
      <formula1>RNG_STATE_ABBR</formula1>
    </dataValidation>
    <dataValidation type="list" allowBlank="1" showInputMessage="1" showErrorMessage="1" sqref="B5:B33" xr:uid="{BA31D4DB-7A64-40AF-B9E0-8E045962C018}">
      <formula1>INDIRECT("RNG_"&amp;SUBSTITUTE(SUBSTITUTE($A5, "/", "_"), "-", "_"))</formula1>
    </dataValidation>
    <dataValidation type="list" allowBlank="1" showInputMessage="1" showErrorMessage="1" sqref="A5:A33" xr:uid="{29D0D361-87AF-484C-9B87-5757B404452B}">
      <formula1>"Allied,CNA,LPN/LVN,Non-Clinical,RN"</formula1>
    </dataValidation>
    <dataValidation type="list" allowBlank="1" showInputMessage="1" showErrorMessage="1" sqref="K5:K33" xr:uid="{DCA3766D-BD54-4A79-9DF9-359851B552E8}">
      <formula1>"Y"</formula1>
    </dataValidation>
  </dataValidations>
  <pageMargins left="0.7" right="0.7" top="0.75" bottom="0.75" header="0.3" footer="0.3"/>
  <pageSetup orientation="portrait" r:id="rId1"/>
  <headerFooter>
    <oddFooter>&amp;L&amp;1#&amp;"Calibri"&amp;8&amp;K000000Classified as Highly Confidential</oddFooter>
  </headerFooter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5840BD9-CBEE-4ED3-950F-E0BA81BD0B05}">
          <x14:formula1>
            <xm:f>'Lookup-Rates'!$F$2:$F$7</xm:f>
          </x14:formula1>
          <xm:sqref>J7:J33</xm:sqref>
        </x14:dataValidation>
        <x14:dataValidation type="list" allowBlank="1" showInputMessage="1" showErrorMessage="1" xr:uid="{19B55803-9E85-4768-AE33-831ED1CD1C25}">
          <x14:formula1>
            <xm:f>'Lookup-Rates'!$F$3:$F$8</xm:f>
          </x14:formula1>
          <xm:sqref>J5:J6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990D4-2839-49F8-A56D-04063A7CB600}">
  <dimension ref="A1:G102"/>
  <sheetViews>
    <sheetView topLeftCell="A73" zoomScaleNormal="100" workbookViewId="0">
      <selection activeCell="C23" sqref="C23"/>
    </sheetView>
  </sheetViews>
  <sheetFormatPr defaultRowHeight="15" x14ac:dyDescent="0.25"/>
  <cols>
    <col min="1" max="1" width="27.5703125" customWidth="1"/>
    <col min="2" max="2" width="15.42578125" customWidth="1"/>
    <col min="3" max="3" width="172" customWidth="1"/>
  </cols>
  <sheetData>
    <row r="1" spans="1:7" x14ac:dyDescent="0.25">
      <c r="A1" t="s">
        <v>547</v>
      </c>
      <c r="B1" t="s">
        <v>549</v>
      </c>
      <c r="C1" t="s">
        <v>548</v>
      </c>
    </row>
    <row r="2" spans="1:7" x14ac:dyDescent="0.25">
      <c r="A2" t="str" cm="1">
        <f t="array" ref="A2">INDEX('v3.0'!$4:$4,ROW()-1)</f>
        <v>Prof</v>
      </c>
      <c r="B2" t="s">
        <v>550</v>
      </c>
      <c r="C2" t="s">
        <v>562</v>
      </c>
    </row>
    <row r="3" spans="1:7" x14ac:dyDescent="0.25">
      <c r="A3" t="str" cm="1">
        <f t="array" ref="A3">INDEX('v3.0'!$4:$4,ROW()-1)</f>
        <v>Specialty</v>
      </c>
      <c r="B3" t="s">
        <v>550</v>
      </c>
      <c r="C3" t="s">
        <v>563</v>
      </c>
    </row>
    <row r="4" spans="1:7" x14ac:dyDescent="0.25">
      <c r="A4" t="str" cm="1">
        <f t="array" ref="A4">INDEX('v3.0'!$4:$4,ROW()-1)</f>
        <v>City</v>
      </c>
      <c r="B4" t="s">
        <v>550</v>
      </c>
      <c r="C4" t="s">
        <v>551</v>
      </c>
    </row>
    <row r="5" spans="1:7" x14ac:dyDescent="0.25">
      <c r="A5" t="str" cm="1">
        <f t="array" ref="A5">INDEX('v3.0'!$4:$4,ROW()-1)</f>
        <v>State</v>
      </c>
      <c r="B5" t="s">
        <v>550</v>
      </c>
      <c r="C5" t="s">
        <v>552</v>
      </c>
    </row>
    <row r="6" spans="1:7" x14ac:dyDescent="0.25">
      <c r="A6" t="str" cm="1">
        <f t="array" ref="A6">INDEX('v3.0'!$4:$4,ROW()-1)</f>
        <v>Start  Date</v>
      </c>
      <c r="B6" t="s">
        <v>550</v>
      </c>
      <c r="C6" t="s">
        <v>553</v>
      </c>
    </row>
    <row r="7" spans="1:7" x14ac:dyDescent="0.25">
      <c r="A7" t="str" cm="1">
        <f t="array" ref="A7">INDEX('v3.0'!$4:$4,ROW()-1)</f>
        <v>Wks</v>
      </c>
      <c r="B7" t="s">
        <v>550</v>
      </c>
      <c r="C7" t="s">
        <v>554</v>
      </c>
    </row>
    <row r="8" spans="1:7" x14ac:dyDescent="0.25">
      <c r="A8" t="str" cm="1">
        <f t="array" ref="A8">INDEX('v3.0'!$4:$4,ROW()-1)</f>
        <v>Days</v>
      </c>
      <c r="B8" t="s">
        <v>550</v>
      </c>
      <c r="C8" t="s">
        <v>555</v>
      </c>
    </row>
    <row r="9" spans="1:7" x14ac:dyDescent="0.25">
      <c r="A9" t="str" cm="1">
        <f t="array" ref="A9">INDEX('v3.0'!$4:$4,ROW()-1)</f>
        <v>Hrs</v>
      </c>
      <c r="B9" t="s">
        <v>550</v>
      </c>
      <c r="C9" t="s">
        <v>556</v>
      </c>
    </row>
    <row r="10" spans="1:7" x14ac:dyDescent="0.25">
      <c r="A10" t="str" cm="1">
        <f t="array" ref="A10">INDEX('v3.0'!$4:$4,ROW()-1)</f>
        <v>Bill
(Travel)</v>
      </c>
      <c r="B10" t="s">
        <v>550</v>
      </c>
      <c r="C10" t="s">
        <v>557</v>
      </c>
    </row>
    <row r="11" spans="1:7" x14ac:dyDescent="0.25">
      <c r="A11" t="str" cm="1">
        <f t="array" ref="A11">INDEX('v3.0'!$4:$4,ROW()-1)</f>
        <v>MSP</v>
      </c>
      <c r="B11" t="s">
        <v>558</v>
      </c>
      <c r="C11" t="s">
        <v>559</v>
      </c>
    </row>
    <row r="12" spans="1:7" x14ac:dyDescent="0.25">
      <c r="A12" t="str" cm="1">
        <f t="array" ref="A12">INDEX('v3.0'!$4:$4,ROW()-1)</f>
        <v>Is 
Local</v>
      </c>
      <c r="B12" t="s">
        <v>558</v>
      </c>
      <c r="C12" t="s">
        <v>561</v>
      </c>
      <c r="E12" s="109" t="str">
        <f>" "</f>
        <v xml:space="preserve"> </v>
      </c>
      <c r="F12">
        <f>LEN(E12)</f>
        <v>1</v>
      </c>
      <c r="G12" t="str">
        <f>IF(ISBLANK(E12),"Y","N")</f>
        <v>N</v>
      </c>
    </row>
    <row r="13" spans="1:7" x14ac:dyDescent="0.25">
      <c r="A13" t="str" cm="1">
        <f t="array" ref="A13">INDEX('v3.0'!$4:$4,ROW()-1)</f>
        <v>Bill
(Local)</v>
      </c>
      <c r="B13" t="s">
        <v>558</v>
      </c>
      <c r="C13" t="s">
        <v>560</v>
      </c>
    </row>
    <row r="14" spans="1:7" x14ac:dyDescent="0.25">
      <c r="A14" t="str" cm="1">
        <f t="array" ref="A14">INDEX('v3.0'!$4:$4,ROW()-1)</f>
        <v>OTF</v>
      </c>
      <c r="B14" t="s">
        <v>558</v>
      </c>
      <c r="C14" t="s">
        <v>565</v>
      </c>
    </row>
    <row r="15" spans="1:7" x14ac:dyDescent="0.25">
      <c r="A15" t="str" cm="1">
        <f t="array" ref="A15">INDEX('v3.0'!$4:$4,ROW()-1)</f>
        <v>Blended</v>
      </c>
      <c r="B15" t="s">
        <v>558</v>
      </c>
      <c r="C15" t="s">
        <v>564</v>
      </c>
    </row>
    <row r="16" spans="1:7" x14ac:dyDescent="0.25">
      <c r="A16" t="str" cm="1">
        <f t="array" ref="A16">INDEX('v3.0'!$4:$4,ROW()-1)</f>
        <v>Taxable</v>
      </c>
      <c r="B16" t="s">
        <v>558</v>
      </c>
      <c r="C16" t="s">
        <v>566</v>
      </c>
    </row>
    <row r="17" spans="1:3" x14ac:dyDescent="0.25">
      <c r="A17" t="str" cm="1">
        <f t="array" ref="A17">INDEX('v3.0'!$4:$4,ROW()-1)</f>
        <v>Reimb.</v>
      </c>
      <c r="B17" t="s">
        <v>558</v>
      </c>
      <c r="C17" t="s">
        <v>567</v>
      </c>
    </row>
    <row r="18" spans="1:3" x14ac:dyDescent="0.25">
      <c r="A18" t="str" cm="1">
        <f t="array" ref="A18">INDEX('v3.0'!$4:$4,ROW()-1)</f>
        <v>Orient.</v>
      </c>
      <c r="B18" t="s">
        <v>568</v>
      </c>
      <c r="C18" t="s">
        <v>569</v>
      </c>
    </row>
    <row r="19" spans="1:3" x14ac:dyDescent="0.25">
      <c r="A19" t="str" cm="1">
        <f t="array" ref="A19">INDEX('v3.0'!$4:$4,ROW()-1)</f>
        <v>Breakdown</v>
      </c>
      <c r="B19" t="s">
        <v>568</v>
      </c>
      <c r="C19" t="s">
        <v>577</v>
      </c>
    </row>
    <row r="20" spans="1:3" x14ac:dyDescent="0.25">
      <c r="A20" t="str" cm="1">
        <f t="array" ref="A20">INDEX('v3.0'!$4:$4,ROW()-1)</f>
        <v>TBR</v>
      </c>
      <c r="B20" t="s">
        <v>568</v>
      </c>
    </row>
    <row r="21" spans="1:3" x14ac:dyDescent="0.25">
      <c r="A21" t="str" cm="1">
        <f t="array" ref="A21">INDEX('v3.0'!$4:$4,ROW()-1)</f>
        <v>GPM%</v>
      </c>
      <c r="B21" t="s">
        <v>568</v>
      </c>
      <c r="C21" t="s">
        <v>573</v>
      </c>
    </row>
    <row r="22" spans="1:3" x14ac:dyDescent="0.25">
      <c r="A22" t="str" cm="1">
        <f t="array" ref="A22">INDEX('v3.0'!$4:$4,ROW()-1)</f>
        <v>NPM%</v>
      </c>
      <c r="B22" t="s">
        <v>568</v>
      </c>
      <c r="C22" t="s">
        <v>574</v>
      </c>
    </row>
    <row r="23" spans="1:3" x14ac:dyDescent="0.25">
      <c r="A23" t="str" cm="1">
        <f t="array" ref="A23">INDEX('v3.0'!$4:$4,ROW()-1)</f>
        <v>NP</v>
      </c>
      <c r="B23" t="s">
        <v>568</v>
      </c>
      <c r="C23" t="s">
        <v>580</v>
      </c>
    </row>
    <row r="24" spans="1:3" x14ac:dyDescent="0.25">
      <c r="A24" t="str" cm="1">
        <f t="array" ref="A24">INDEX('v3.0'!$4:$4,ROW()-1)</f>
        <v>PP</v>
      </c>
      <c r="B24" t="s">
        <v>568</v>
      </c>
      <c r="C24" t="s">
        <v>579</v>
      </c>
    </row>
    <row r="25" spans="1:3" x14ac:dyDescent="0.25">
      <c r="A25" t="str" cm="1">
        <f t="array" ref="A25">INDEX('v3.0'!$4:$4,ROW()-1)</f>
        <v>Gross Pay 
(Week)</v>
      </c>
      <c r="B25" t="s">
        <v>568</v>
      </c>
      <c r="C25" t="s">
        <v>578</v>
      </c>
    </row>
    <row r="26" spans="1:3" x14ac:dyDescent="0.25">
      <c r="A26" t="str" cm="1">
        <f t="array" ref="A26">INDEX('v3.0'!$4:$4,ROW()-1)</f>
        <v>Taxable Pay 
(Week)</v>
      </c>
      <c r="B26" t="s">
        <v>568</v>
      </c>
      <c r="C26" t="s">
        <v>581</v>
      </c>
    </row>
    <row r="27" spans="1:3" x14ac:dyDescent="0.25">
      <c r="A27" t="str" cm="1">
        <f t="array" ref="A27">INDEX('v3.0'!$4:$4,ROW()-1)</f>
        <v>Stipend 
(Week)</v>
      </c>
      <c r="B27" t="s">
        <v>568</v>
      </c>
      <c r="C27" t="s">
        <v>582</v>
      </c>
    </row>
    <row r="28" spans="1:3" x14ac:dyDescent="0.25">
      <c r="A28" t="str" cm="1">
        <f t="array" ref="A28">INDEX('v3.0'!$4:$4,ROW()-1)</f>
        <v>BC</v>
      </c>
      <c r="B28" t="s">
        <v>568</v>
      </c>
    </row>
    <row r="29" spans="1:3" x14ac:dyDescent="0.25">
      <c r="A29" t="str" cm="1">
        <f t="array" ref="A29">INDEX('v3.0'!$4:$4,ROW()-1)</f>
        <v>BC%</v>
      </c>
      <c r="B29" t="s">
        <v>568</v>
      </c>
      <c r="C29" t="s">
        <v>583</v>
      </c>
    </row>
    <row r="30" spans="1:3" x14ac:dyDescent="0.25">
      <c r="A30" t="str" cm="1">
        <f t="array" ref="A30">INDEX('v3.0'!$4:$4,ROW()-1)</f>
        <v>TC</v>
      </c>
      <c r="B30" t="s">
        <v>568</v>
      </c>
      <c r="C30" t="s">
        <v>585</v>
      </c>
    </row>
    <row r="31" spans="1:3" x14ac:dyDescent="0.25">
      <c r="A31" t="str" cm="1">
        <f t="array" ref="A31">INDEX('v3.0'!$4:$4,ROW()-1)</f>
        <v>TBP</v>
      </c>
      <c r="B31" t="s">
        <v>568</v>
      </c>
      <c r="C31" t="s">
        <v>587</v>
      </c>
    </row>
    <row r="32" spans="1:3" x14ac:dyDescent="0.25">
      <c r="A32" t="str" cm="1">
        <f t="array" ref="A32">INDEX('v3.0'!$4:$4,ROW()-1)</f>
        <v>TTP</v>
      </c>
      <c r="B32" t="s">
        <v>568</v>
      </c>
      <c r="C32" t="s">
        <v>588</v>
      </c>
    </row>
    <row r="33" spans="1:3" x14ac:dyDescent="0.25">
      <c r="A33" t="str" cm="1">
        <f t="array" ref="A33">INDEX('v3.0'!$4:$4,ROW()-1)</f>
        <v>TB</v>
      </c>
      <c r="B33" t="s">
        <v>568</v>
      </c>
      <c r="C33" t="s">
        <v>589</v>
      </c>
    </row>
    <row r="34" spans="1:3" x14ac:dyDescent="0.25">
      <c r="A34" t="str" cm="1">
        <f t="array" ref="A34">INDEX('v3.0'!$4:$4,ROW()-1)</f>
        <v>TE</v>
      </c>
      <c r="B34" t="s">
        <v>568</v>
      </c>
      <c r="C34" t="s">
        <v>590</v>
      </c>
    </row>
    <row r="35" spans="1:3" x14ac:dyDescent="0.25">
      <c r="A35" t="str" cm="1">
        <f t="array" ref="A35">INDEX('v3.0'!$4:$4,ROW()-1)</f>
        <v>TS</v>
      </c>
      <c r="B35" t="s">
        <v>568</v>
      </c>
      <c r="C35" t="s">
        <v>592</v>
      </c>
    </row>
    <row r="36" spans="1:3" x14ac:dyDescent="0.25">
      <c r="A36" t="str" cm="1">
        <f t="array" ref="A36">INDEX('v3.0'!$4:$4,ROW()-1)</f>
        <v>Profit Over Pay</v>
      </c>
      <c r="B36" t="s">
        <v>568</v>
      </c>
      <c r="C36" t="s">
        <v>591</v>
      </c>
    </row>
    <row r="37" spans="1:3" x14ac:dyDescent="0.25">
      <c r="A37" t="str" cm="1">
        <f t="array" ref="A37">INDEX('v3.0'!$4:$4,ROW()-1)</f>
        <v>Com</v>
      </c>
      <c r="B37" t="s">
        <v>568</v>
      </c>
      <c r="C37" t="s">
        <v>593</v>
      </c>
    </row>
    <row r="38" spans="1:3" x14ac:dyDescent="0.25">
      <c r="A38" t="str" cm="1">
        <f t="array" ref="A38">INDEX('v3.0'!$4:$4,ROW()-1)</f>
        <v>State Min Wage</v>
      </c>
      <c r="B38" t="s">
        <v>568</v>
      </c>
    </row>
    <row r="39" spans="1:3" x14ac:dyDescent="0.25">
      <c r="A39" t="str" cm="1">
        <f t="array" ref="A39">INDEX('v3.0'!$4:$4,ROW()-1)</f>
        <v>Min Taxable Pay</v>
      </c>
      <c r="B39" t="s">
        <v>568</v>
      </c>
    </row>
    <row r="40" spans="1:3" x14ac:dyDescent="0.25">
      <c r="A40" t="str" cm="1">
        <f t="array" ref="A40">INDEX('v3.0'!$4:$4,ROW()-1)</f>
        <v>Err/RP</v>
      </c>
      <c r="B40" t="s">
        <v>568</v>
      </c>
    </row>
    <row r="41" spans="1:3" x14ac:dyDescent="0.25">
      <c r="A41" t="str" cm="1">
        <f t="array" ref="A41">INDEX('v3.0'!$4:$4,ROW()-1)</f>
        <v>Err/IP</v>
      </c>
      <c r="B41" t="s">
        <v>568</v>
      </c>
    </row>
    <row r="42" spans="1:3" x14ac:dyDescent="0.25">
      <c r="A42" t="str" cm="1">
        <f t="array" ref="A42">INDEX('v3.0'!$4:$4,ROW()-1)</f>
        <v>Err/LBR</v>
      </c>
      <c r="B42" t="s">
        <v>568</v>
      </c>
    </row>
    <row r="43" spans="1:3" x14ac:dyDescent="0.25">
      <c r="A43" t="str" cm="1">
        <f t="array" ref="A43">INDEX('v3.0'!$4:$4,ROW()-1)</f>
        <v>Err/OTF</v>
      </c>
      <c r="B43" t="s">
        <v>568</v>
      </c>
    </row>
    <row r="44" spans="1:3" x14ac:dyDescent="0.25">
      <c r="A44" t="str" cm="1">
        <f t="array" ref="A44">INDEX('v3.0'!$4:$4,ROW()-1)</f>
        <v>Err Blended Rate</v>
      </c>
      <c r="B44" t="s">
        <v>568</v>
      </c>
    </row>
    <row r="45" spans="1:3" x14ac:dyDescent="0.25">
      <c r="A45" t="str" cm="1">
        <f t="array" ref="A45">INDEX('v3.0'!$4:$4,ROW()-1)</f>
        <v>Err/TR</v>
      </c>
      <c r="B45" t="s">
        <v>568</v>
      </c>
    </row>
    <row r="46" spans="1:3" x14ac:dyDescent="0.25">
      <c r="A46" t="str" cm="1">
        <f t="array" ref="A46">INDEX('v3.0'!$4:$4,ROW()-1)</f>
        <v>?</v>
      </c>
      <c r="B46" t="s">
        <v>568</v>
      </c>
    </row>
    <row r="47" spans="1:3" x14ac:dyDescent="0.25">
      <c r="A47" t="str" cm="1">
        <f t="array" ref="A47">INDEX('v3.0'!$4:$4,ROW()-1)</f>
        <v>Error?</v>
      </c>
      <c r="B47" t="s">
        <v>568</v>
      </c>
    </row>
    <row r="48" spans="1:3" x14ac:dyDescent="0.25">
      <c r="A48" t="str" cm="1">
        <f t="array" ref="A48">INDEX('v3.0'!$4:$4,ROW()-1)</f>
        <v>End Date</v>
      </c>
      <c r="B48" t="s">
        <v>568</v>
      </c>
    </row>
    <row r="49" spans="1:2" x14ac:dyDescent="0.25">
      <c r="A49" t="str" cm="1">
        <f t="array" ref="A49">INDEX('v3.0'!$4:$4,ROW()-1)</f>
        <v>Travel OT Bill Rate</v>
      </c>
      <c r="B49" t="s">
        <v>568</v>
      </c>
    </row>
    <row r="50" spans="1:2" x14ac:dyDescent="0.25">
      <c r="A50" t="str" cm="1">
        <f t="array" ref="A50">INDEX('v3.0'!$4:$4,ROW()-1)</f>
        <v>True Local Bill Rate</v>
      </c>
      <c r="B50" t="s">
        <v>568</v>
      </c>
    </row>
    <row r="51" spans="1:2" x14ac:dyDescent="0.25">
      <c r="A51" t="str" cm="1">
        <f t="array" ref="A51">INDEX('v3.0'!$4:$4,ROW()-1)</f>
        <v>True Bill Rate</v>
      </c>
      <c r="B51" t="s">
        <v>568</v>
      </c>
    </row>
    <row r="52" spans="1:2" x14ac:dyDescent="0.25">
      <c r="A52" t="str" cm="1">
        <f t="array" ref="A52">INDEX('v3.0'!$4:$4,ROW()-1)</f>
        <v>Local OT Bill Rate</v>
      </c>
      <c r="B52" t="s">
        <v>568</v>
      </c>
    </row>
    <row r="53" spans="1:2" x14ac:dyDescent="0.25">
      <c r="A53" t="str" cm="1">
        <f t="array" ref="A53">INDEX('v3.0'!$4:$4,ROW()-1)</f>
        <v>HPW</v>
      </c>
      <c r="B53" t="s">
        <v>568</v>
      </c>
    </row>
    <row r="54" spans="1:2" x14ac:dyDescent="0.25">
      <c r="A54" t="str" cm="1">
        <f t="array" ref="A54">INDEX('v3.0'!$4:$4,ROW()-1)</f>
        <v>TH</v>
      </c>
      <c r="B54" t="s">
        <v>568</v>
      </c>
    </row>
    <row r="55" spans="1:2" x14ac:dyDescent="0.25">
      <c r="A55" t="str" cm="1">
        <f t="array" ref="A55">INDEX('v3.0'!$4:$4,ROW()-1)</f>
        <v>To Yr Hours</v>
      </c>
      <c r="B55" t="s">
        <v>568</v>
      </c>
    </row>
    <row r="56" spans="1:2" x14ac:dyDescent="0.25">
      <c r="A56" t="str" cm="1">
        <f t="array" ref="A56">INDEX('v3.0'!$4:$4,ROW()-1)</f>
        <v>DAY OT AT</v>
      </c>
      <c r="B56" t="s">
        <v>568</v>
      </c>
    </row>
    <row r="57" spans="1:2" x14ac:dyDescent="0.25">
      <c r="A57" t="str" cm="1">
        <f t="array" ref="A57">INDEX('v3.0'!$4:$4,ROW()-1)</f>
        <v>WK OT AT</v>
      </c>
      <c r="B57" t="s">
        <v>568</v>
      </c>
    </row>
    <row r="58" spans="1:2" x14ac:dyDescent="0.25">
      <c r="A58" t="str" cm="1">
        <f t="array" ref="A58">INDEX('v3.0'!$4:$4,ROW()-1)</f>
        <v>Reg Hours</v>
      </c>
      <c r="B58" t="s">
        <v>568</v>
      </c>
    </row>
    <row r="59" spans="1:2" x14ac:dyDescent="0.25">
      <c r="A59" t="str" cm="1">
        <f t="array" ref="A59">INDEX('v3.0'!$4:$4,ROW()-1)</f>
        <v>OT Hours (Day)</v>
      </c>
      <c r="B59" t="s">
        <v>568</v>
      </c>
    </row>
    <row r="60" spans="1:2" x14ac:dyDescent="0.25">
      <c r="A60" t="str" cm="1">
        <f t="array" ref="A60">INDEX('v3.0'!$4:$4,ROW()-1)</f>
        <v>OT Hours (Week)</v>
      </c>
      <c r="B60" t="s">
        <v>568</v>
      </c>
    </row>
    <row r="61" spans="1:2" x14ac:dyDescent="0.25">
      <c r="A61" t="str" cm="1">
        <f t="array" ref="A61">INDEX('v3.0'!$4:$4,ROW()-1)</f>
        <v>Units</v>
      </c>
      <c r="B61" t="s">
        <v>568</v>
      </c>
    </row>
    <row r="62" spans="1:2" x14ac:dyDescent="0.25">
      <c r="A62" t="str" cm="1">
        <f t="array" ref="A62">INDEX('v3.0'!$4:$4,ROW()-1)</f>
        <v>Max Lodging</v>
      </c>
      <c r="B62" t="s">
        <v>568</v>
      </c>
    </row>
    <row r="63" spans="1:2" x14ac:dyDescent="0.25">
      <c r="A63" t="str" cm="1">
        <f t="array" ref="A63">INDEX('v3.0'!$4:$4,ROW()-1)</f>
        <v>Max Meal</v>
      </c>
      <c r="B63" t="s">
        <v>568</v>
      </c>
    </row>
    <row r="64" spans="1:2" x14ac:dyDescent="0.25">
      <c r="A64" t="str" cm="1">
        <f t="array" ref="A64">INDEX('v3.0'!$4:$4,ROW()-1)</f>
        <v>Max Incidental</v>
      </c>
      <c r="B64" t="s">
        <v>568</v>
      </c>
    </row>
    <row r="65" spans="1:2" x14ac:dyDescent="0.25">
      <c r="A65" t="str" cm="1">
        <f t="array" ref="A65">INDEX('v3.0'!$4:$4,ROW()-1)</f>
        <v>Max Stipend</v>
      </c>
      <c r="B65" t="s">
        <v>568</v>
      </c>
    </row>
    <row r="66" spans="1:2" x14ac:dyDescent="0.25">
      <c r="A66" t="str" cm="1">
        <f t="array" ref="A66">INDEX('v3.0'!$4:$4,ROW()-1)</f>
        <v>Max Stipend Per Week</v>
      </c>
      <c r="B66" t="s">
        <v>568</v>
      </c>
    </row>
    <row r="67" spans="1:2" x14ac:dyDescent="0.25">
      <c r="A67" t="str" cm="1">
        <f t="array" ref="A67">INDEX('v3.0'!$4:$4,ROW()-1)</f>
        <v>Max Stipend Per Hour</v>
      </c>
      <c r="B67" t="s">
        <v>568</v>
      </c>
    </row>
    <row r="68" spans="1:2" x14ac:dyDescent="0.25">
      <c r="A68" t="str" cm="1">
        <f t="array" ref="A68">INDEX('v3.0'!$4:$4,ROW()-1)</f>
        <v>By/Local</v>
      </c>
      <c r="B68" t="s">
        <v>568</v>
      </c>
    </row>
    <row r="69" spans="1:2" x14ac:dyDescent="0.25">
      <c r="A69" t="str" cm="1">
        <f t="array" ref="A69">INDEX('v3.0'!$4:$4,ROW()-1)</f>
        <v>By/Travel</v>
      </c>
      <c r="B69" t="s">
        <v>568</v>
      </c>
    </row>
    <row r="70" spans="1:2" x14ac:dyDescent="0.25">
      <c r="A70" t="str" cm="1">
        <f t="array" ref="A70">INDEX('v3.0'!$4:$4,ROW()-1)</f>
        <v>Factor</v>
      </c>
      <c r="B70" t="s">
        <v>568</v>
      </c>
    </row>
    <row r="71" spans="1:2" x14ac:dyDescent="0.25">
      <c r="A71" t="str" cm="1">
        <f t="array" ref="A71">INDEX('v3.0'!$4:$4,ROW()-1)</f>
        <v>Markup</v>
      </c>
      <c r="B71" t="s">
        <v>568</v>
      </c>
    </row>
    <row r="72" spans="1:2" x14ac:dyDescent="0.25">
      <c r="A72" t="str" cm="1">
        <f t="array" ref="A72">INDEX('v3.0'!$4:$4,ROW()-1)</f>
        <v>Ideal Taxable Rate</v>
      </c>
      <c r="B72" t="s">
        <v>568</v>
      </c>
    </row>
    <row r="73" spans="1:2" x14ac:dyDescent="0.25">
      <c r="A73" t="str" cm="1">
        <f t="array" ref="A73">INDEX('v3.0'!$4:$4,ROW()-1)</f>
        <v>True Taxable Rate</v>
      </c>
      <c r="B73" t="s">
        <v>568</v>
      </c>
    </row>
    <row r="74" spans="1:2" x14ac:dyDescent="0.25">
      <c r="A74" t="str" cm="1">
        <f t="array" ref="A74">INDEX('v3.0'!$4:$4,ROW()-1)</f>
        <v>Assign Taxable Rate</v>
      </c>
      <c r="B74" t="s">
        <v>568</v>
      </c>
    </row>
    <row r="75" spans="1:2" x14ac:dyDescent="0.25">
      <c r="A75" t="str" cm="1">
        <f t="array" ref="A75">INDEX('v3.0'!$4:$4,ROW()-1)</f>
        <v>Regular OT Rate</v>
      </c>
      <c r="B75" t="s">
        <v>568</v>
      </c>
    </row>
    <row r="76" spans="1:2" x14ac:dyDescent="0.25">
      <c r="A76" t="str" cm="1">
        <f t="array" ref="A76">INDEX('v3.0'!$4:$4,ROW()-1)</f>
        <v>Premium OT Rate</v>
      </c>
      <c r="B76" t="s">
        <v>568</v>
      </c>
    </row>
    <row r="77" spans="1:2" x14ac:dyDescent="0.25">
      <c r="A77" t="str" cm="1">
        <f t="array" ref="A77">INDEX('v3.0'!$4:$4,ROW()-1)</f>
        <v>Stipend</v>
      </c>
      <c r="B77" t="s">
        <v>568</v>
      </c>
    </row>
    <row r="78" spans="1:2" x14ac:dyDescent="0.25">
      <c r="A78" t="str" cm="1">
        <f t="array" ref="A78">INDEX('v3.0'!$4:$4,ROW()-1)</f>
        <v>S/Lodging</v>
      </c>
      <c r="B78" t="s">
        <v>568</v>
      </c>
    </row>
    <row r="79" spans="1:2" x14ac:dyDescent="0.25">
      <c r="A79" t="str" cm="1">
        <f t="array" ref="A79">INDEX('v3.0'!$4:$4,ROW()-1)</f>
        <v>S/M&amp;I</v>
      </c>
      <c r="B79" t="s">
        <v>568</v>
      </c>
    </row>
    <row r="80" spans="1:2" x14ac:dyDescent="0.25">
      <c r="A80" t="str" cm="1">
        <f t="array" ref="A80">INDEX('v3.0'!$4:$4,ROW()-1)</f>
        <v>Lodging Stipend (Week)</v>
      </c>
      <c r="B80" t="s">
        <v>568</v>
      </c>
    </row>
    <row r="81" spans="1:2" x14ac:dyDescent="0.25">
      <c r="A81" t="str" cm="1">
        <f t="array" ref="A81">INDEX('v3.0'!$4:$4,ROW()-1)</f>
        <v>M&amp;I Stipend (Week)</v>
      </c>
      <c r="B81" t="s">
        <v>568</v>
      </c>
    </row>
    <row r="82" spans="1:2" x14ac:dyDescent="0.25">
      <c r="A82" t="str" cm="1">
        <f t="array" ref="A82">INDEX('v3.0'!$4:$4,ROW()-1)</f>
        <v>SUTA Base</v>
      </c>
      <c r="B82" t="s">
        <v>568</v>
      </c>
    </row>
    <row r="83" spans="1:2" x14ac:dyDescent="0.25">
      <c r="A83" t="str" cm="1">
        <f t="array" ref="A83">INDEX('v3.0'!$4:$4,ROW()-1)</f>
        <v>SUTA (%)</v>
      </c>
      <c r="B83" t="s">
        <v>568</v>
      </c>
    </row>
    <row r="84" spans="1:2" x14ac:dyDescent="0.25">
      <c r="A84" t="str" cm="1">
        <f t="array" ref="A84">INDEX('v3.0'!$4:$4,ROW()-1)</f>
        <v>FICA/SS</v>
      </c>
      <c r="B84" t="s">
        <v>568</v>
      </c>
    </row>
    <row r="85" spans="1:2" x14ac:dyDescent="0.25">
      <c r="A85" t="str" cm="1">
        <f t="array" ref="A85">INDEX('v3.0'!$4:$4,ROW()-1)</f>
        <v>FICA/M</v>
      </c>
      <c r="B85" t="s">
        <v>568</v>
      </c>
    </row>
    <row r="86" spans="1:2" x14ac:dyDescent="0.25">
      <c r="A86" t="str" cm="1">
        <f t="array" ref="A86">INDEX('v3.0'!$4:$4,ROW()-1)</f>
        <v>FUTA</v>
      </c>
      <c r="B86" t="s">
        <v>568</v>
      </c>
    </row>
    <row r="87" spans="1:2" x14ac:dyDescent="0.25">
      <c r="A87" t="str" cm="1">
        <f t="array" ref="A87">INDEX('v3.0'!$4:$4,ROW()-1)</f>
        <v>SUTA</v>
      </c>
      <c r="B87" t="s">
        <v>568</v>
      </c>
    </row>
    <row r="88" spans="1:2" x14ac:dyDescent="0.25">
      <c r="A88" t="str" cm="1">
        <f t="array" ref="A88">INDEX('v3.0'!$4:$4,ROW()-1)</f>
        <v>SC</v>
      </c>
      <c r="B88" t="s">
        <v>568</v>
      </c>
    </row>
    <row r="89" spans="1:2" x14ac:dyDescent="0.25">
      <c r="A89" t="str" cm="1">
        <f t="array" ref="A89">INDEX('v3.0'!$4:$4,ROW()-1)</f>
        <v>SC%</v>
      </c>
      <c r="B89" t="s">
        <v>568</v>
      </c>
    </row>
    <row r="90" spans="1:2" x14ac:dyDescent="0.25">
      <c r="A90" t="str" cm="1">
        <f t="array" ref="A90">INDEX('v3.0'!$4:$4,ROW()-1)</f>
        <v>W/C</v>
      </c>
      <c r="B90" t="s">
        <v>568</v>
      </c>
    </row>
    <row r="91" spans="1:2" x14ac:dyDescent="0.25">
      <c r="A91" t="str" cm="1">
        <f t="array" ref="A91">INDEX('v3.0'!$4:$4,ROW()-1)</f>
        <v>MalP</v>
      </c>
      <c r="B91" t="s">
        <v>568</v>
      </c>
    </row>
    <row r="92" spans="1:2" x14ac:dyDescent="0.25">
      <c r="A92" t="str" cm="1">
        <f t="array" ref="A92">INDEX('v3.0'!$4:$4,ROW()-1)</f>
        <v>Health</v>
      </c>
      <c r="B92" t="s">
        <v>568</v>
      </c>
    </row>
    <row r="93" spans="1:2" x14ac:dyDescent="0.25">
      <c r="A93" t="str" cm="1">
        <f t="array" ref="A93">INDEX('v3.0'!$4:$4,ROW()-1)</f>
        <v>PTO</v>
      </c>
      <c r="B93" t="s">
        <v>568</v>
      </c>
    </row>
    <row r="94" spans="1:2" x14ac:dyDescent="0.25">
      <c r="A94" t="str" cm="1">
        <f t="array" ref="A94">INDEX('v3.0'!$4:$4,ROW()-1)</f>
        <v xml:space="preserve">Travel Reimb.
</v>
      </c>
      <c r="B94" t="s">
        <v>568</v>
      </c>
    </row>
    <row r="95" spans="1:2" x14ac:dyDescent="0.25">
      <c r="A95" t="str" cm="1">
        <f t="array" ref="A95">INDEX('v3.0'!$4:$4,ROW()-1)</f>
        <v>NSC</v>
      </c>
      <c r="B95" t="s">
        <v>568</v>
      </c>
    </row>
    <row r="96" spans="1:2" x14ac:dyDescent="0.25">
      <c r="A96" t="str" cm="1">
        <f t="array" ref="A96">INDEX('v3.0'!$4:$4,ROW()-1)</f>
        <v>MSP2</v>
      </c>
      <c r="B96" t="s">
        <v>568</v>
      </c>
    </row>
    <row r="97" spans="1:2" x14ac:dyDescent="0.25">
      <c r="A97" t="str" cm="1">
        <f t="array" ref="A97">INDEX('v3.0'!$4:$4,ROW()-1)</f>
        <v>PEO</v>
      </c>
      <c r="B97" t="s">
        <v>568</v>
      </c>
    </row>
    <row r="98" spans="1:2" x14ac:dyDescent="0.25">
      <c r="A98" t="str" cm="1">
        <f t="array" ref="A98">INDEX('v3.0'!$4:$4,ROW()-1)</f>
        <v>Admin</v>
      </c>
      <c r="B98" t="s">
        <v>568</v>
      </c>
    </row>
    <row r="99" spans="1:2" x14ac:dyDescent="0.25">
      <c r="A99" t="str" cm="1">
        <f t="array" ref="A99">INDEX('v3.0'!$4:$4,ROW()-1)</f>
        <v>OC</v>
      </c>
      <c r="B99" t="s">
        <v>568</v>
      </c>
    </row>
    <row r="100" spans="1:2" x14ac:dyDescent="0.25">
      <c r="A100" t="str" cm="1">
        <f t="array" ref="A100">INDEX('v3.0'!$4:$4,ROW()-1)</f>
        <v>OT</v>
      </c>
      <c r="B100" t="s">
        <v>568</v>
      </c>
    </row>
    <row r="101" spans="1:2" x14ac:dyDescent="0.25">
      <c r="A101" cm="1">
        <f t="array" ref="A101">INDEX('v3.0'!$4:$4,ROW()-1)</f>
        <v>0</v>
      </c>
      <c r="B101" t="s">
        <v>568</v>
      </c>
    </row>
    <row r="102" spans="1:2" x14ac:dyDescent="0.25">
      <c r="A102" cm="1">
        <f t="array" ref="A102">INDEX('v3.0'!$4:$4,ROW()-1)</f>
        <v>0</v>
      </c>
      <c r="B102" t="s">
        <v>568</v>
      </c>
    </row>
  </sheetData>
  <conditionalFormatting sqref="B1:B1048576">
    <cfRule type="cellIs" dxfId="8" priority="1" operator="equal">
      <formula>"Optional"</formula>
    </cfRule>
    <cfRule type="cellIs" dxfId="7" priority="2" operator="equal">
      <formula>"Required"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A6D82-6353-4A6F-8A51-C62A6DCBFD70}">
  <sheetPr codeName="Sheet4"/>
  <dimension ref="A1:N85"/>
  <sheetViews>
    <sheetView workbookViewId="0">
      <pane ySplit="14" topLeftCell="A15" activePane="bottomLeft" state="frozen"/>
      <selection pane="bottomLeft" activeCell="A83" sqref="A83:XFD83"/>
    </sheetView>
  </sheetViews>
  <sheetFormatPr defaultRowHeight="15" x14ac:dyDescent="0.25"/>
  <cols>
    <col min="1" max="1" width="25.42578125" customWidth="1"/>
    <col min="2" max="2" width="29.140625" customWidth="1"/>
    <col min="3" max="3" width="22.42578125" customWidth="1"/>
  </cols>
  <sheetData>
    <row r="1" spans="1:10" x14ac:dyDescent="0.25">
      <c r="A1" t="str">
        <f>INDEX(TBL_CALC[#Headers], ROW())</f>
        <v>Prof</v>
      </c>
      <c r="B1" t="str">
        <f>IF(LEN(INDEX(TBL_CALC[],COLUMN()-1,COLUMN()+ROW()-COLUMN()))=0, "", INDEX(TBL_CALC[],COLUMN()-1,COLUMN()+ROW()-COLUMN()))</f>
        <v>RN</v>
      </c>
      <c r="C1" t="str">
        <f>IF(LEN(INDEX(TBL_CALC[],COLUMN()-1,COLUMN()+ROW()-COLUMN()))=0, "", INDEX(TBL_CALC[],COLUMN()-1,COLUMN()+ROW()-COLUMN()))</f>
        <v>RN</v>
      </c>
      <c r="D1" t="str">
        <f>IF(LEN(INDEX(TBL_CALC[],COLUMN()-1,COLUMN()+ROW()-COLUMN()))=0, "", INDEX(TBL_CALC[],COLUMN()-1,COLUMN()+ROW()-COLUMN()))</f>
        <v>RN</v>
      </c>
      <c r="E1" t="str">
        <f>IF(LEN(INDEX(TBL_CALC[],COLUMN()-1,COLUMN()+ROW()-COLUMN()))=0, "", INDEX(TBL_CALC[],COLUMN()-1,COLUMN()+ROW()-COLUMN()))</f>
        <v>RN</v>
      </c>
      <c r="F1" t="str">
        <f>IF(LEN(INDEX(TBL_CALC[],COLUMN()-1,COLUMN()+ROW()-COLUMN()))=0, "", INDEX(TBL_CALC[],COLUMN()-1,COLUMN()+ROW()-COLUMN()))</f>
        <v>RN</v>
      </c>
      <c r="G1" t="str">
        <f>IF(LEN(INDEX(TBL_CALC[],COLUMN()-1,COLUMN()+ROW()-COLUMN()))=0, "", INDEX(TBL_CALC[],COLUMN()-1,COLUMN()+ROW()-COLUMN()))</f>
        <v>CNA</v>
      </c>
      <c r="H1" t="str">
        <f>IF(LEN(INDEX(TBL_CALC[],COLUMN()-1,COLUMN()+ROW()-COLUMN()))=0, "", INDEX(TBL_CALC[],COLUMN()-1,COLUMN()+ROW()-COLUMN()))</f>
        <v>Non-Clinical</v>
      </c>
      <c r="I1" t="str">
        <f>IF(LEN(INDEX(TBL_CALC[],COLUMN()-1,COLUMN()+ROW()-COLUMN()))=0, "", INDEX(TBL_CALC[],COLUMN()-1,COLUMN()+ROW()-COLUMN()))</f>
        <v>RN</v>
      </c>
      <c r="J1" t="str">
        <f>IF(LEN(INDEX(TBL_CALC[],COLUMN()-1,COLUMN()+ROW()-COLUMN()))=0, "", INDEX(TBL_CALC[],COLUMN()-1,COLUMN()+ROW()-COLUMN()))</f>
        <v>Allied</v>
      </c>
    </row>
    <row r="2" spans="1:10" x14ac:dyDescent="0.25">
      <c r="A2" t="str">
        <f>INDEX(TBL_CALC[#Headers], ROW())</f>
        <v>Specialty</v>
      </c>
      <c r="B2" t="str">
        <f>IF(LEN(INDEX(TBL_CALC[],COLUMN()-1,COLUMN()+ROW()-COLUMN()))=0, "", INDEX(TBL_CALC[],COLUMN()-1,COLUMN()+ROW()-COLUMN()))</f>
        <v>General</v>
      </c>
      <c r="C2" t="str">
        <f>IF(LEN(INDEX(TBL_CALC[],COLUMN()-1,COLUMN()+ROW()-COLUMN()))=0, "", INDEX(TBL_CALC[],COLUMN()-1,COLUMN()+ROW()-COLUMN()))</f>
        <v>Medical Surgical</v>
      </c>
      <c r="D2" t="str">
        <f>IF(LEN(INDEX(TBL_CALC[],COLUMN()-1,COLUMN()+ROW()-COLUMN()))=0, "", INDEX(TBL_CALC[],COLUMN()-1,COLUMN()+ROW()-COLUMN()))</f>
        <v>ICU</v>
      </c>
      <c r="E2" t="str">
        <f>IF(LEN(INDEX(TBL_CALC[],COLUMN()-1,COLUMN()+ROW()-COLUMN()))=0, "", INDEX(TBL_CALC[],COLUMN()-1,COLUMN()+ROW()-COLUMN()))</f>
        <v>ICU</v>
      </c>
      <c r="F2" t="str">
        <f>IF(LEN(INDEX(TBL_CALC[],COLUMN()-1,COLUMN()+ROW()-COLUMN()))=0, "", INDEX(TBL_CALC[],COLUMN()-1,COLUMN()+ROW()-COLUMN()))</f>
        <v>Medical Surgical</v>
      </c>
      <c r="G2" t="str">
        <f>IF(LEN(INDEX(TBL_CALC[],COLUMN()-1,COLUMN()+ROW()-COLUMN()))=0, "", INDEX(TBL_CALC[],COLUMN()-1,COLUMN()+ROW()-COLUMN()))</f>
        <v>Dialysis</v>
      </c>
      <c r="H2" t="str">
        <f>IF(LEN(INDEX(TBL_CALC[],COLUMN()-1,COLUMN()+ROW()-COLUMN()))=0, "", INDEX(TBL_CALC[],COLUMN()-1,COLUMN()+ROW()-COLUMN()))</f>
        <v>General</v>
      </c>
      <c r="I2" t="str">
        <f>IF(LEN(INDEX(TBL_CALC[],COLUMN()-1,COLUMN()+ROW()-COLUMN()))=0, "", INDEX(TBL_CALC[],COLUMN()-1,COLUMN()+ROW()-COLUMN()))</f>
        <v>Medical Surgical</v>
      </c>
      <c r="J2" t="str">
        <f>IF(LEN(INDEX(TBL_CALC[],COLUMN()-1,COLUMN()+ROW()-COLUMN()))=0, "", INDEX(TBL_CALC[],COLUMN()-1,COLUMN()+ROW()-COLUMN()))</f>
        <v>Occupational Therapy Assistant</v>
      </c>
    </row>
    <row r="3" spans="1:10" x14ac:dyDescent="0.25">
      <c r="A3" t="str">
        <f>INDEX(TBL_CALC[#Headers], ROW())</f>
        <v>City</v>
      </c>
      <c r="B3" t="str">
        <f>IF(LEN(INDEX(TBL_CALC[],COLUMN()-1,COLUMN()+ROW()-COLUMN()))=0, "", INDEX(TBL_CALC[],COLUMN()-1,COLUMN()+ROW()-COLUMN()))</f>
        <v>San Diego</v>
      </c>
      <c r="C3" t="str">
        <f>IF(LEN(INDEX(TBL_CALC[],COLUMN()-1,COLUMN()+ROW()-COLUMN()))=0, "", INDEX(TBL_CALC[],COLUMN()-1,COLUMN()+ROW()-COLUMN()))</f>
        <v>Mattoon</v>
      </c>
      <c r="D3" t="str">
        <f>IF(LEN(INDEX(TBL_CALC[],COLUMN()-1,COLUMN()+ROW()-COLUMN()))=0, "", INDEX(TBL_CALC[],COLUMN()-1,COLUMN()+ROW()-COLUMN()))</f>
        <v>Keene</v>
      </c>
      <c r="E3" t="str">
        <f>IF(LEN(INDEX(TBL_CALC[],COLUMN()-1,COLUMN()+ROW()-COLUMN()))=0, "", INDEX(TBL_CALC[],COLUMN()-1,COLUMN()+ROW()-COLUMN()))</f>
        <v>Keene</v>
      </c>
      <c r="F3" t="str">
        <f>IF(LEN(INDEX(TBL_CALC[],COLUMN()-1,COLUMN()+ROW()-COLUMN()))=0, "", INDEX(TBL_CALC[],COLUMN()-1,COLUMN()+ROW()-COLUMN()))</f>
        <v>Pontiac</v>
      </c>
      <c r="G3" t="str">
        <f>IF(LEN(INDEX(TBL_CALC[],COLUMN()-1,COLUMN()+ROW()-COLUMN()))=0, "", INDEX(TBL_CALC[],COLUMN()-1,COLUMN()+ROW()-COLUMN()))</f>
        <v>Duluth</v>
      </c>
      <c r="H3" t="str">
        <f>IF(LEN(INDEX(TBL_CALC[],COLUMN()-1,COLUMN()+ROW()-COLUMN()))=0, "", INDEX(TBL_CALC[],COLUMN()-1,COLUMN()+ROW()-COLUMN()))</f>
        <v>Lansing</v>
      </c>
      <c r="I3" t="str">
        <f>IF(LEN(INDEX(TBL_CALC[],COLUMN()-1,COLUMN()+ROW()-COLUMN()))=0, "", INDEX(TBL_CALC[],COLUMN()-1,COLUMN()+ROW()-COLUMN()))</f>
        <v>Peoria</v>
      </c>
      <c r="J3" t="str">
        <f>IF(LEN(INDEX(TBL_CALC[],COLUMN()-1,COLUMN()+ROW()-COLUMN()))=0, "", INDEX(TBL_CALC[],COLUMN()-1,COLUMN()+ROW()-COLUMN()))</f>
        <v>Liberty</v>
      </c>
    </row>
    <row r="4" spans="1:10" x14ac:dyDescent="0.25">
      <c r="A4" t="str">
        <f>INDEX(TBL_CALC[#Headers], ROW())</f>
        <v>State</v>
      </c>
      <c r="B4" t="str">
        <f>IF(LEN(INDEX(TBL_CALC[],COLUMN()-1,COLUMN()+ROW()-COLUMN()))=0, "", INDEX(TBL_CALC[],COLUMN()-1,COLUMN()+ROW()-COLUMN()))</f>
        <v>CA</v>
      </c>
      <c r="C4" t="str">
        <f>IF(LEN(INDEX(TBL_CALC[],COLUMN()-1,COLUMN()+ROW()-COLUMN()))=0, "", INDEX(TBL_CALC[],COLUMN()-1,COLUMN()+ROW()-COLUMN()))</f>
        <v>IL</v>
      </c>
      <c r="D4" t="str">
        <f>IF(LEN(INDEX(TBL_CALC[],COLUMN()-1,COLUMN()+ROW()-COLUMN()))=0, "", INDEX(TBL_CALC[],COLUMN()-1,COLUMN()+ROW()-COLUMN()))</f>
        <v>NH</v>
      </c>
      <c r="E4" t="str">
        <f>IF(LEN(INDEX(TBL_CALC[],COLUMN()-1,COLUMN()+ROW()-COLUMN()))=0, "", INDEX(TBL_CALC[],COLUMN()-1,COLUMN()+ROW()-COLUMN()))</f>
        <v>NH</v>
      </c>
      <c r="F4" t="str">
        <f>IF(LEN(INDEX(TBL_CALC[],COLUMN()-1,COLUMN()+ROW()-COLUMN()))=0, "", INDEX(TBL_CALC[],COLUMN()-1,COLUMN()+ROW()-COLUMN()))</f>
        <v>MI</v>
      </c>
      <c r="G4" t="str">
        <f>IF(LEN(INDEX(TBL_CALC[],COLUMN()-1,COLUMN()+ROW()-COLUMN()))=0, "", INDEX(TBL_CALC[],COLUMN()-1,COLUMN()+ROW()-COLUMN()))</f>
        <v>GA</v>
      </c>
      <c r="H4" t="str">
        <f>IF(LEN(INDEX(TBL_CALC[],COLUMN()-1,COLUMN()+ROW()-COLUMN()))=0, "", INDEX(TBL_CALC[],COLUMN()-1,COLUMN()+ROW()-COLUMN()))</f>
        <v>MI</v>
      </c>
      <c r="I4" t="str">
        <f>IF(LEN(INDEX(TBL_CALC[],COLUMN()-1,COLUMN()+ROW()-COLUMN()))=0, "", INDEX(TBL_CALC[],COLUMN()-1,COLUMN()+ROW()-COLUMN()))</f>
        <v>IL</v>
      </c>
      <c r="J4" t="str">
        <f>IF(LEN(INDEX(TBL_CALC[],COLUMN()-1,COLUMN()+ROW()-COLUMN()))=0, "", INDEX(TBL_CALC[],COLUMN()-1,COLUMN()+ROW()-COLUMN()))</f>
        <v>MO</v>
      </c>
    </row>
    <row r="5" spans="1:10" s="59" customFormat="1" x14ac:dyDescent="0.25">
      <c r="A5" s="59" t="str">
        <f>INDEX(TBL_CALC[#Headers], ROW())</f>
        <v>Start  Date</v>
      </c>
      <c r="B5" s="59">
        <f>IF(LEN(INDEX(TBL_CALC[],COLUMN()-1,COLUMN()+ROW()-COLUMN()))=0, "", INDEX(TBL_CALC[],COLUMN()-1,COLUMN()+ROW()-COLUMN()))</f>
        <v>45271</v>
      </c>
      <c r="C5" s="59">
        <f>IF(LEN(INDEX(TBL_CALC[],COLUMN()-1,COLUMN()+ROW()-COLUMN()))=0, "", INDEX(TBL_CALC[],COLUMN()-1,COLUMN()+ROW()-COLUMN()))</f>
        <v>45264</v>
      </c>
      <c r="D5" s="59">
        <f>IF(LEN(INDEX(TBL_CALC[],COLUMN()-1,COLUMN()+ROW()-COLUMN()))=0, "", INDEX(TBL_CALC[],COLUMN()-1,COLUMN()+ROW()-COLUMN()))</f>
        <v>45261</v>
      </c>
      <c r="E5" s="59">
        <f>IF(LEN(INDEX(TBL_CALC[],COLUMN()-1,COLUMN()+ROW()-COLUMN()))=0, "", INDEX(TBL_CALC[],COLUMN()-1,COLUMN()+ROW()-COLUMN()))</f>
        <v>45261</v>
      </c>
      <c r="F5" s="59">
        <f>IF(LEN(INDEX(TBL_CALC[],COLUMN()-1,COLUMN()+ROW()-COLUMN()))=0, "", INDEX(TBL_CALC[],COLUMN()-1,COLUMN()+ROW()-COLUMN()))</f>
        <v>45265</v>
      </c>
      <c r="G5" s="59">
        <f>IF(LEN(INDEX(TBL_CALC[],COLUMN()-1,COLUMN()+ROW()-COLUMN()))=0, "", INDEX(TBL_CALC[],COLUMN()-1,COLUMN()+ROW()-COLUMN()))</f>
        <v>45266</v>
      </c>
      <c r="H5" s="59">
        <f>IF(LEN(INDEX(TBL_CALC[],COLUMN()-1,COLUMN()+ROW()-COLUMN()))=0, "", INDEX(TBL_CALC[],COLUMN()-1,COLUMN()+ROW()-COLUMN()))</f>
        <v>45267</v>
      </c>
      <c r="I5" s="59">
        <f>IF(LEN(INDEX(TBL_CALC[],COLUMN()-1,COLUMN()+ROW()-COLUMN()))=0, "", INDEX(TBL_CALC[],COLUMN()-1,COLUMN()+ROW()-COLUMN()))</f>
        <v>45278</v>
      </c>
      <c r="J5" s="59">
        <f>IF(LEN(INDEX(TBL_CALC[],COLUMN()-1,COLUMN()+ROW()-COLUMN()))=0, "", INDEX(TBL_CALC[],COLUMN()-1,COLUMN()+ROW()-COLUMN()))</f>
        <v>45271</v>
      </c>
    </row>
    <row r="6" spans="1:10" x14ac:dyDescent="0.25">
      <c r="A6" t="str">
        <f>INDEX(TBL_CALC[#Headers], ROW())</f>
        <v>Wks</v>
      </c>
      <c r="B6">
        <f>IF(LEN(INDEX(TBL_CALC[],COLUMN()-1,COLUMN()+ROW()-COLUMN()))=0, "", INDEX(TBL_CALC[],COLUMN()-1,COLUMN()+ROW()-COLUMN()))</f>
        <v>13</v>
      </c>
      <c r="C6">
        <f>IF(LEN(INDEX(TBL_CALC[],COLUMN()-1,COLUMN()+ROW()-COLUMN()))=0, "", INDEX(TBL_CALC[],COLUMN()-1,COLUMN()+ROW()-COLUMN()))</f>
        <v>13</v>
      </c>
      <c r="D6">
        <f>IF(LEN(INDEX(TBL_CALC[],COLUMN()-1,COLUMN()+ROW()-COLUMN()))=0, "", INDEX(TBL_CALC[],COLUMN()-1,COLUMN()+ROW()-COLUMN()))</f>
        <v>13</v>
      </c>
      <c r="E6">
        <f>IF(LEN(INDEX(TBL_CALC[],COLUMN()-1,COLUMN()+ROW()-COLUMN()))=0, "", INDEX(TBL_CALC[],COLUMN()-1,COLUMN()+ROW()-COLUMN()))</f>
        <v>13</v>
      </c>
      <c r="F6">
        <f>IF(LEN(INDEX(TBL_CALC[],COLUMN()-1,COLUMN()+ROW()-COLUMN()))=0, "", INDEX(TBL_CALC[],COLUMN()-1,COLUMN()+ROW()-COLUMN()))</f>
        <v>13</v>
      </c>
      <c r="G6">
        <f>IF(LEN(INDEX(TBL_CALC[],COLUMN()-1,COLUMN()+ROW()-COLUMN()))=0, "", INDEX(TBL_CALC[],COLUMN()-1,COLUMN()+ROW()-COLUMN()))</f>
        <v>13</v>
      </c>
      <c r="H6">
        <f>IF(LEN(INDEX(TBL_CALC[],COLUMN()-1,COLUMN()+ROW()-COLUMN()))=0, "", INDEX(TBL_CALC[],COLUMN()-1,COLUMN()+ROW()-COLUMN()))</f>
        <v>13</v>
      </c>
      <c r="I6">
        <f>IF(LEN(INDEX(TBL_CALC[],COLUMN()-1,COLUMN()+ROW()-COLUMN()))=0, "", INDEX(TBL_CALC[],COLUMN()-1,COLUMN()+ROW()-COLUMN()))</f>
        <v>13</v>
      </c>
      <c r="J6">
        <f>IF(LEN(INDEX(TBL_CALC[],COLUMN()-1,COLUMN()+ROW()-COLUMN()))=0, "", INDEX(TBL_CALC[],COLUMN()-1,COLUMN()+ROW()-COLUMN()))</f>
        <v>13</v>
      </c>
    </row>
    <row r="7" spans="1:10" x14ac:dyDescent="0.25">
      <c r="A7" t="str">
        <f>INDEX(TBL_CALC[#Headers], ROW())</f>
        <v>Days</v>
      </c>
      <c r="B7">
        <f>IF(LEN(INDEX(TBL_CALC[],COLUMN()-1,COLUMN()+ROW()-COLUMN()))=0, "", INDEX(TBL_CALC[],COLUMN()-1,COLUMN()+ROW()-COLUMN()))</f>
        <v>3</v>
      </c>
      <c r="C7">
        <f>IF(LEN(INDEX(TBL_CALC[],COLUMN()-1,COLUMN()+ROW()-COLUMN()))=0, "", INDEX(TBL_CALC[],COLUMN()-1,COLUMN()+ROW()-COLUMN()))</f>
        <v>3</v>
      </c>
      <c r="D7">
        <f>IF(LEN(INDEX(TBL_CALC[],COLUMN()-1,COLUMN()+ROW()-COLUMN()))=0, "", INDEX(TBL_CALC[],COLUMN()-1,COLUMN()+ROW()-COLUMN()))</f>
        <v>4</v>
      </c>
      <c r="E7">
        <f>IF(LEN(INDEX(TBL_CALC[],COLUMN()-1,COLUMN()+ROW()-COLUMN()))=0, "", INDEX(TBL_CALC[],COLUMN()-1,COLUMN()+ROW()-COLUMN()))</f>
        <v>4</v>
      </c>
      <c r="F7">
        <f>IF(LEN(INDEX(TBL_CALC[],COLUMN()-1,COLUMN()+ROW()-COLUMN()))=0, "", INDEX(TBL_CALC[],COLUMN()-1,COLUMN()+ROW()-COLUMN()))</f>
        <v>3</v>
      </c>
      <c r="G7">
        <f>IF(LEN(INDEX(TBL_CALC[],COLUMN()-1,COLUMN()+ROW()-COLUMN()))=0, "", INDEX(TBL_CALC[],COLUMN()-1,COLUMN()+ROW()-COLUMN()))</f>
        <v>3</v>
      </c>
      <c r="H7">
        <f>IF(LEN(INDEX(TBL_CALC[],COLUMN()-1,COLUMN()+ROW()-COLUMN()))=0, "", INDEX(TBL_CALC[],COLUMN()-1,COLUMN()+ROW()-COLUMN()))</f>
        <v>3</v>
      </c>
      <c r="I7">
        <f>IF(LEN(INDEX(TBL_CALC[],COLUMN()-1,COLUMN()+ROW()-COLUMN()))=0, "", INDEX(TBL_CALC[],COLUMN()-1,COLUMN()+ROW()-COLUMN()))</f>
        <v>3</v>
      </c>
      <c r="J7">
        <f>IF(LEN(INDEX(TBL_CALC[],COLUMN()-1,COLUMN()+ROW()-COLUMN()))=0, "", INDEX(TBL_CALC[],COLUMN()-1,COLUMN()+ROW()-COLUMN()))</f>
        <v>5</v>
      </c>
    </row>
    <row r="8" spans="1:10" x14ac:dyDescent="0.25">
      <c r="A8" t="str">
        <f>INDEX(TBL_CALC[#Headers], ROW())</f>
        <v>Hrs</v>
      </c>
      <c r="B8">
        <f>IF(LEN(INDEX(TBL_CALC[],COLUMN()-1,COLUMN()+ROW()-COLUMN()))=0, "", INDEX(TBL_CALC[],COLUMN()-1,COLUMN()+ROW()-COLUMN()))</f>
        <v>12</v>
      </c>
      <c r="C8">
        <f>IF(LEN(INDEX(TBL_CALC[],COLUMN()-1,COLUMN()+ROW()-COLUMN()))=0, "", INDEX(TBL_CALC[],COLUMN()-1,COLUMN()+ROW()-COLUMN()))</f>
        <v>12</v>
      </c>
      <c r="D8">
        <f>IF(LEN(INDEX(TBL_CALC[],COLUMN()-1,COLUMN()+ROW()-COLUMN()))=0, "", INDEX(TBL_CALC[],COLUMN()-1,COLUMN()+ROW()-COLUMN()))</f>
        <v>12</v>
      </c>
      <c r="E8">
        <f>IF(LEN(INDEX(TBL_CALC[],COLUMN()-1,COLUMN()+ROW()-COLUMN()))=0, "", INDEX(TBL_CALC[],COLUMN()-1,COLUMN()+ROW()-COLUMN()))</f>
        <v>12</v>
      </c>
      <c r="F8">
        <f>IF(LEN(INDEX(TBL_CALC[],COLUMN()-1,COLUMN()+ROW()-COLUMN()))=0, "", INDEX(TBL_CALC[],COLUMN()-1,COLUMN()+ROW()-COLUMN()))</f>
        <v>12</v>
      </c>
      <c r="G8">
        <f>IF(LEN(INDEX(TBL_CALC[],COLUMN()-1,COLUMN()+ROW()-COLUMN()))=0, "", INDEX(TBL_CALC[],COLUMN()-1,COLUMN()+ROW()-COLUMN()))</f>
        <v>12</v>
      </c>
      <c r="H8">
        <f>IF(LEN(INDEX(TBL_CALC[],COLUMN()-1,COLUMN()+ROW()-COLUMN()))=0, "", INDEX(TBL_CALC[],COLUMN()-1,COLUMN()+ROW()-COLUMN()))</f>
        <v>12</v>
      </c>
      <c r="I8">
        <f>IF(LEN(INDEX(TBL_CALC[],COLUMN()-1,COLUMN()+ROW()-COLUMN()))=0, "", INDEX(TBL_CALC[],COLUMN()-1,COLUMN()+ROW()-COLUMN()))</f>
        <v>12</v>
      </c>
      <c r="J8">
        <f>IF(LEN(INDEX(TBL_CALC[],COLUMN()-1,COLUMN()+ROW()-COLUMN()))=0, "", INDEX(TBL_CALC[],COLUMN()-1,COLUMN()+ROW()-COLUMN()))</f>
        <v>8</v>
      </c>
    </row>
    <row r="9" spans="1:10" s="60" customFormat="1" x14ac:dyDescent="0.25">
      <c r="A9" s="60" t="str">
        <f>INDEX(TBL_CALC[#Headers], ROW())</f>
        <v>Bill
(Travel)</v>
      </c>
      <c r="B9" s="60">
        <f>IF(LEN(INDEX(TBL_CALC[],COLUMN()-1,COLUMN()+ROW()-COLUMN()))=0, "", INDEX(TBL_CALC[],COLUMN()-1,COLUMN()+ROW()-COLUMN()))</f>
        <v>103</v>
      </c>
      <c r="C9" s="60">
        <f>IF(LEN(INDEX(TBL_CALC[],COLUMN()-1,COLUMN()+ROW()-COLUMN()))=0, "", INDEX(TBL_CALC[],COLUMN()-1,COLUMN()+ROW()-COLUMN()))</f>
        <v>81</v>
      </c>
      <c r="D9" s="60">
        <f>IF(LEN(INDEX(TBL_CALC[],COLUMN()-1,COLUMN()+ROW()-COLUMN()))=0, "", INDEX(TBL_CALC[],COLUMN()-1,COLUMN()+ROW()-COLUMN()))</f>
        <v>97</v>
      </c>
      <c r="E9" s="60">
        <f>IF(LEN(INDEX(TBL_CALC[],COLUMN()-1,COLUMN()+ROW()-COLUMN()))=0, "", INDEX(TBL_CALC[],COLUMN()-1,COLUMN()+ROW()-COLUMN()))</f>
        <v>97</v>
      </c>
      <c r="F9" s="60">
        <f>IF(LEN(INDEX(TBL_CALC[],COLUMN()-1,COLUMN()+ROW()-COLUMN()))=0, "", INDEX(TBL_CALC[],COLUMN()-1,COLUMN()+ROW()-COLUMN()))</f>
        <v>89</v>
      </c>
      <c r="G9" s="60">
        <f>IF(LEN(INDEX(TBL_CALC[],COLUMN()-1,COLUMN()+ROW()-COLUMN()))=0, "", INDEX(TBL_CALC[],COLUMN()-1,COLUMN()+ROW()-COLUMN()))</f>
        <v>110</v>
      </c>
      <c r="H9" s="60">
        <f>IF(LEN(INDEX(TBL_CALC[],COLUMN()-1,COLUMN()+ROW()-COLUMN()))=0, "", INDEX(TBL_CALC[],COLUMN()-1,COLUMN()+ROW()-COLUMN()))</f>
        <v>110</v>
      </c>
      <c r="I9" s="60">
        <f>IF(LEN(INDEX(TBL_CALC[],COLUMN()-1,COLUMN()+ROW()-COLUMN()))=0, "", INDEX(TBL_CALC[],COLUMN()-1,COLUMN()+ROW()-COLUMN()))</f>
        <v>85</v>
      </c>
      <c r="J9" s="60">
        <f>IF(LEN(INDEX(TBL_CALC[],COLUMN()-1,COLUMN()+ROW()-COLUMN()))=0, "", INDEX(TBL_CALC[],COLUMN()-1,COLUMN()+ROW()-COLUMN()))</f>
        <v>55</v>
      </c>
    </row>
    <row r="10" spans="1:10" x14ac:dyDescent="0.25">
      <c r="A10" t="str">
        <f>INDEX(TBL_CALC[#Headers], ROW())</f>
        <v>MSP</v>
      </c>
      <c r="B10" t="str">
        <f>IF(LEN(INDEX(TBL_CALC[],COLUMN()-1,COLUMN()+ROW()-COLUMN()))=0, "", INDEX(TBL_CALC[],COLUMN()-1,COLUMN()+ROW()-COLUMN()))</f>
        <v>MS</v>
      </c>
      <c r="C10" t="str">
        <f>IF(LEN(INDEX(TBL_CALC[],COLUMN()-1,COLUMN()+ROW()-COLUMN()))=0, "", INDEX(TBL_CALC[],COLUMN()-1,COLUMN()+ROW()-COLUMN()))</f>
        <v>AHSA</v>
      </c>
      <c r="D10" t="str">
        <f>IF(LEN(INDEX(TBL_CALC[],COLUMN()-1,COLUMN()+ROW()-COLUMN()))=0, "", INDEX(TBL_CALC[],COLUMN()-1,COLUMN()+ROW()-COLUMN()))</f>
        <v>AHSA</v>
      </c>
      <c r="E10" t="str">
        <f>IF(LEN(INDEX(TBL_CALC[],COLUMN()-1,COLUMN()+ROW()-COLUMN()))=0, "", INDEX(TBL_CALC[],COLUMN()-1,COLUMN()+ROW()-COLUMN()))</f>
        <v>AHSA</v>
      </c>
      <c r="F10" t="str">
        <f>IF(LEN(INDEX(TBL_CALC[],COLUMN()-1,COLUMN()+ROW()-COLUMN()))=0, "", INDEX(TBL_CALC[],COLUMN()-1,COLUMN()+ROW()-COLUMN()))</f>
        <v>AHSA</v>
      </c>
      <c r="G10" t="str">
        <f>IF(LEN(INDEX(TBL_CALC[],COLUMN()-1,COLUMN()+ROW()-COLUMN()))=0, "", INDEX(TBL_CALC[],COLUMN()-1,COLUMN()+ROW()-COLUMN()))</f>
        <v>AHSA</v>
      </c>
      <c r="H10" t="str">
        <f>IF(LEN(INDEX(TBL_CALC[],COLUMN()-1,COLUMN()+ROW()-COLUMN()))=0, "", INDEX(TBL_CALC[],COLUMN()-1,COLUMN()+ROW()-COLUMN()))</f>
        <v>AHSA</v>
      </c>
      <c r="I10" t="str">
        <f>IF(LEN(INDEX(TBL_CALC[],COLUMN()-1,COLUMN()+ROW()-COLUMN()))=0, "", INDEX(TBL_CALC[],COLUMN()-1,COLUMN()+ROW()-COLUMN()))</f>
        <v>AHSA</v>
      </c>
      <c r="J10" t="str">
        <f>IF(LEN(INDEX(TBL_CALC[],COLUMN()-1,COLUMN()+ROW()-COLUMN()))=0, "", INDEX(TBL_CALC[],COLUMN()-1,COLUMN()+ROW()-COLUMN()))</f>
        <v>AHSA</v>
      </c>
    </row>
    <row r="11" spans="1:10" x14ac:dyDescent="0.25">
      <c r="A11" t="str">
        <f>INDEX(TBL_CALC[#Headers], ROW())</f>
        <v>Is 
Local</v>
      </c>
      <c r="B11" t="str">
        <f>IF(LEN(INDEX(TBL_CALC[],COLUMN()-1,COLUMN()+ROW()-COLUMN()))=0, "", INDEX(TBL_CALC[],COLUMN()-1,COLUMN()+ROW()-COLUMN()))</f>
        <v/>
      </c>
      <c r="C11" t="str">
        <f>IF(LEN(INDEX(TBL_CALC[],COLUMN()-1,COLUMN()+ROW()-COLUMN()))=0, "", INDEX(TBL_CALC[],COLUMN()-1,COLUMN()+ROW()-COLUMN()))</f>
        <v>Y</v>
      </c>
      <c r="D11" t="str">
        <f>IF(LEN(INDEX(TBL_CALC[],COLUMN()-1,COLUMN()+ROW()-COLUMN()))=0, "", INDEX(TBL_CALC[],COLUMN()-1,COLUMN()+ROW()-COLUMN()))</f>
        <v/>
      </c>
      <c r="E11" t="str">
        <f>IF(LEN(INDEX(TBL_CALC[],COLUMN()-1,COLUMN()+ROW()-COLUMN()))=0, "", INDEX(TBL_CALC[],COLUMN()-1,COLUMN()+ROW()-COLUMN()))</f>
        <v>Y</v>
      </c>
      <c r="F11" t="str">
        <f>IF(LEN(INDEX(TBL_CALC[],COLUMN()-1,COLUMN()+ROW()-COLUMN()))=0, "", INDEX(TBL_CALC[],COLUMN()-1,COLUMN()+ROW()-COLUMN()))</f>
        <v/>
      </c>
      <c r="G11" t="str">
        <f>IF(LEN(INDEX(TBL_CALC[],COLUMN()-1,COLUMN()+ROW()-COLUMN()))=0, "", INDEX(TBL_CALC[],COLUMN()-1,COLUMN()+ROW()-COLUMN()))</f>
        <v/>
      </c>
      <c r="H11" t="str">
        <f>IF(LEN(INDEX(TBL_CALC[],COLUMN()-1,COLUMN()+ROW()-COLUMN()))=0, "", INDEX(TBL_CALC[],COLUMN()-1,COLUMN()+ROW()-COLUMN()))</f>
        <v/>
      </c>
      <c r="I11" t="str">
        <f>IF(LEN(INDEX(TBL_CALC[],COLUMN()-1,COLUMN()+ROW()-COLUMN()))=0, "", INDEX(TBL_CALC[],COLUMN()-1,COLUMN()+ROW()-COLUMN()))</f>
        <v/>
      </c>
      <c r="J11" t="str">
        <f>IF(LEN(INDEX(TBL_CALC[],COLUMN()-1,COLUMN()+ROW()-COLUMN()))=0, "", INDEX(TBL_CALC[],COLUMN()-1,COLUMN()+ROW()-COLUMN()))</f>
        <v/>
      </c>
    </row>
    <row r="12" spans="1:10" x14ac:dyDescent="0.25">
      <c r="A12" t="str">
        <f>INDEX(TBL_CALC[#Headers], ROW())</f>
        <v>Bill
(Local)</v>
      </c>
      <c r="B12" t="str">
        <f>IF(LEN(INDEX(TBL_CALC[],COLUMN()-1,COLUMN()+ROW()-COLUMN()))=0, "", INDEX(TBL_CALC[],COLUMN()-1,COLUMN()+ROW()-COLUMN()))</f>
        <v/>
      </c>
      <c r="C12" t="str">
        <f>IF(LEN(INDEX(TBL_CALC[],COLUMN()-1,COLUMN()+ROW()-COLUMN()))=0, "", INDEX(TBL_CALC[],COLUMN()-1,COLUMN()+ROW()-COLUMN()))</f>
        <v/>
      </c>
      <c r="D12" t="str">
        <f>IF(LEN(INDEX(TBL_CALC[],COLUMN()-1,COLUMN()+ROW()-COLUMN()))=0, "", INDEX(TBL_CALC[],COLUMN()-1,COLUMN()+ROW()-COLUMN()))</f>
        <v/>
      </c>
      <c r="E12" t="str">
        <f>IF(LEN(INDEX(TBL_CALC[],COLUMN()-1,COLUMN()+ROW()-COLUMN()))=0, "", INDEX(TBL_CALC[],COLUMN()-1,COLUMN()+ROW()-COLUMN()))</f>
        <v/>
      </c>
      <c r="F12" t="str">
        <f>IF(LEN(INDEX(TBL_CALC[],COLUMN()-1,COLUMN()+ROW()-COLUMN()))=0, "", INDEX(TBL_CALC[],COLUMN()-1,COLUMN()+ROW()-COLUMN()))</f>
        <v/>
      </c>
      <c r="G12" t="str">
        <f>IF(LEN(INDEX(TBL_CALC[],COLUMN()-1,COLUMN()+ROW()-COLUMN()))=0, "", INDEX(TBL_CALC[],COLUMN()-1,COLUMN()+ROW()-COLUMN()))</f>
        <v/>
      </c>
      <c r="H12" t="str">
        <f>IF(LEN(INDEX(TBL_CALC[],COLUMN()-1,COLUMN()+ROW()-COLUMN()))=0, "", INDEX(TBL_CALC[],COLUMN()-1,COLUMN()+ROW()-COLUMN()))</f>
        <v/>
      </c>
      <c r="I12" t="str">
        <f>IF(LEN(INDEX(TBL_CALC[],COLUMN()-1,COLUMN()+ROW()-COLUMN()))=0, "", INDEX(TBL_CALC[],COLUMN()-1,COLUMN()+ROW()-COLUMN()))</f>
        <v/>
      </c>
      <c r="J12" t="str">
        <f>IF(LEN(INDEX(TBL_CALC[],COLUMN()-1,COLUMN()+ROW()-COLUMN()))=0, "", INDEX(TBL_CALC[],COLUMN()-1,COLUMN()+ROW()-COLUMN()))</f>
        <v/>
      </c>
    </row>
    <row r="13" spans="1:10" x14ac:dyDescent="0.25">
      <c r="A13" t="str">
        <f>INDEX(TBL_CALC[#Headers], ROW())</f>
        <v>OTF</v>
      </c>
      <c r="B13" t="str">
        <f>IF(LEN(INDEX(TBL_CALC[],COLUMN()-1,COLUMN()+ROW()-COLUMN()))=0, "", INDEX(TBL_CALC[],COLUMN()-1,COLUMN()+ROW()-COLUMN()))</f>
        <v/>
      </c>
      <c r="C13" t="str">
        <f>IF(LEN(INDEX(TBL_CALC[],COLUMN()-1,COLUMN()+ROW()-COLUMN()))=0, "", INDEX(TBL_CALC[],COLUMN()-1,COLUMN()+ROW()-COLUMN()))</f>
        <v/>
      </c>
      <c r="D13" t="str">
        <f>IF(LEN(INDEX(TBL_CALC[],COLUMN()-1,COLUMN()+ROW()-COLUMN()))=0, "", INDEX(TBL_CALC[],COLUMN()-1,COLUMN()+ROW()-COLUMN()))</f>
        <v/>
      </c>
      <c r="E13" t="str">
        <f>IF(LEN(INDEX(TBL_CALC[],COLUMN()-1,COLUMN()+ROW()-COLUMN()))=0, "", INDEX(TBL_CALC[],COLUMN()-1,COLUMN()+ROW()-COLUMN()))</f>
        <v/>
      </c>
      <c r="F13" t="str">
        <f>IF(LEN(INDEX(TBL_CALC[],COLUMN()-1,COLUMN()+ROW()-COLUMN()))=0, "", INDEX(TBL_CALC[],COLUMN()-1,COLUMN()+ROW()-COLUMN()))</f>
        <v/>
      </c>
      <c r="G13" t="str">
        <f>IF(LEN(INDEX(TBL_CALC[],COLUMN()-1,COLUMN()+ROW()-COLUMN()))=0, "", INDEX(TBL_CALC[],COLUMN()-1,COLUMN()+ROW()-COLUMN()))</f>
        <v/>
      </c>
      <c r="H13" t="str">
        <f>IF(LEN(INDEX(TBL_CALC[],COLUMN()-1,COLUMN()+ROW()-COLUMN()))=0, "", INDEX(TBL_CALC[],COLUMN()-1,COLUMN()+ROW()-COLUMN()))</f>
        <v/>
      </c>
      <c r="I13" t="str">
        <f>IF(LEN(INDEX(TBL_CALC[],COLUMN()-1,COLUMN()+ROW()-COLUMN()))=0, "", INDEX(TBL_CALC[],COLUMN()-1,COLUMN()+ROW()-COLUMN()))</f>
        <v/>
      </c>
      <c r="J13" t="str">
        <f>IF(LEN(INDEX(TBL_CALC[],COLUMN()-1,COLUMN()+ROW()-COLUMN()))=0, "", INDEX(TBL_CALC[],COLUMN()-1,COLUMN()+ROW()-COLUMN()))</f>
        <v/>
      </c>
    </row>
    <row r="14" spans="1:10" x14ac:dyDescent="0.25">
      <c r="A14" t="str">
        <f>INDEX(TBL_CALC[#Headers], ROW())</f>
        <v>Blended</v>
      </c>
      <c r="B14">
        <f>IF(LEN(INDEX(TBL_CALC[],COLUMN()-1,COLUMN()+ROW()-COLUMN()))=0, "", INDEX(TBL_CALC[],COLUMN()-1,COLUMN()+ROW()-COLUMN()))</f>
        <v>78.2</v>
      </c>
      <c r="C14" t="str">
        <f>IF(LEN(INDEX(TBL_CALC[],COLUMN()-1,COLUMN()+ROW()-COLUMN()))=0, "", INDEX(TBL_CALC[],COLUMN()-1,COLUMN()+ROW()-COLUMN()))</f>
        <v/>
      </c>
      <c r="D14" t="str">
        <f>IF(LEN(INDEX(TBL_CALC[],COLUMN()-1,COLUMN()+ROW()-COLUMN()))=0, "", INDEX(TBL_CALC[],COLUMN()-1,COLUMN()+ROW()-COLUMN()))</f>
        <v/>
      </c>
      <c r="E14" t="str">
        <f>IF(LEN(INDEX(TBL_CALC[],COLUMN()-1,COLUMN()+ROW()-COLUMN()))=0, "", INDEX(TBL_CALC[],COLUMN()-1,COLUMN()+ROW()-COLUMN()))</f>
        <v/>
      </c>
      <c r="F14" t="str">
        <f>IF(LEN(INDEX(TBL_CALC[],COLUMN()-1,COLUMN()+ROW()-COLUMN()))=0, "", INDEX(TBL_CALC[],COLUMN()-1,COLUMN()+ROW()-COLUMN()))</f>
        <v/>
      </c>
      <c r="G14" t="str">
        <f>IF(LEN(INDEX(TBL_CALC[],COLUMN()-1,COLUMN()+ROW()-COLUMN()))=0, "", INDEX(TBL_CALC[],COLUMN()-1,COLUMN()+ROW()-COLUMN()))</f>
        <v/>
      </c>
      <c r="H14" t="str">
        <f>IF(LEN(INDEX(TBL_CALC[],COLUMN()-1,COLUMN()+ROW()-COLUMN()))=0, "", INDEX(TBL_CALC[],COLUMN()-1,COLUMN()+ROW()-COLUMN()))</f>
        <v/>
      </c>
      <c r="I14" t="str">
        <f>IF(LEN(INDEX(TBL_CALC[],COLUMN()-1,COLUMN()+ROW()-COLUMN()))=0, "", INDEX(TBL_CALC[],COLUMN()-1,COLUMN()+ROW()-COLUMN()))</f>
        <v/>
      </c>
      <c r="J14" t="str">
        <f>IF(LEN(INDEX(TBL_CALC[],COLUMN()-1,COLUMN()+ROW()-COLUMN()))=0, "", INDEX(TBL_CALC[],COLUMN()-1,COLUMN()+ROW()-COLUMN()))</f>
        <v/>
      </c>
    </row>
    <row r="15" spans="1:10" x14ac:dyDescent="0.25">
      <c r="A15" t="str">
        <f>INDEX(TBL_CALC[#Headers], ROW())</f>
        <v>Taxable</v>
      </c>
      <c r="B15" t="str">
        <f>IF(LEN(INDEX(TBL_CALC[],COLUMN()-1,COLUMN()+ROW()-COLUMN()))=0, "", INDEX(TBL_CALC[],COLUMN()-1,COLUMN()+ROW()-COLUMN()))</f>
        <v/>
      </c>
      <c r="C15" t="str">
        <f>IF(LEN(INDEX(TBL_CALC[],COLUMN()-1,COLUMN()+ROW()-COLUMN()))=0, "", INDEX(TBL_CALC[],COLUMN()-1,COLUMN()+ROW()-COLUMN()))</f>
        <v/>
      </c>
      <c r="D15" t="str">
        <f>IF(LEN(INDEX(TBL_CALC[],COLUMN()-1,COLUMN()+ROW()-COLUMN()))=0, "", INDEX(TBL_CALC[],COLUMN()-1,COLUMN()+ROW()-COLUMN()))</f>
        <v/>
      </c>
      <c r="E15" t="str">
        <f>IF(LEN(INDEX(TBL_CALC[],COLUMN()-1,COLUMN()+ROW()-COLUMN()))=0, "", INDEX(TBL_CALC[],COLUMN()-1,COLUMN()+ROW()-COLUMN()))</f>
        <v/>
      </c>
      <c r="F15" t="str">
        <f>IF(LEN(INDEX(TBL_CALC[],COLUMN()-1,COLUMN()+ROW()-COLUMN()))=0, "", INDEX(TBL_CALC[],COLUMN()-1,COLUMN()+ROW()-COLUMN()))</f>
        <v/>
      </c>
      <c r="G15" t="str">
        <f>IF(LEN(INDEX(TBL_CALC[],COLUMN()-1,COLUMN()+ROW()-COLUMN()))=0, "", INDEX(TBL_CALC[],COLUMN()-1,COLUMN()+ROW()-COLUMN()))</f>
        <v/>
      </c>
      <c r="H15">
        <f>IF(LEN(INDEX(TBL_CALC[],COLUMN()-1,COLUMN()+ROW()-COLUMN()))=0, "", INDEX(TBL_CALC[],COLUMN()-1,COLUMN()+ROW()-COLUMN()))</f>
        <v>16</v>
      </c>
      <c r="I15" t="str">
        <f>IF(LEN(INDEX(TBL_CALC[],COLUMN()-1,COLUMN()+ROW()-COLUMN()))=0, "", INDEX(TBL_CALC[],COLUMN()-1,COLUMN()+ROW()-COLUMN()))</f>
        <v/>
      </c>
      <c r="J15" t="str">
        <f>IF(LEN(INDEX(TBL_CALC[],COLUMN()-1,COLUMN()+ROW()-COLUMN()))=0, "", INDEX(TBL_CALC[],COLUMN()-1,COLUMN()+ROW()-COLUMN()))</f>
        <v/>
      </c>
    </row>
    <row r="16" spans="1:10" x14ac:dyDescent="0.25">
      <c r="A16" t="str">
        <f>INDEX(TBL_CALC[#Headers], ROW())</f>
        <v>Reimb.</v>
      </c>
      <c r="B16" t="str">
        <f>IF(LEN(INDEX(TBL_CALC[],COLUMN()-1,COLUMN()+ROW()-COLUMN()))=0, "", INDEX(TBL_CALC[],COLUMN()-1,COLUMN()+ROW()-COLUMN()))</f>
        <v/>
      </c>
      <c r="C16" t="str">
        <f>IF(LEN(INDEX(TBL_CALC[],COLUMN()-1,COLUMN()+ROW()-COLUMN()))=0, "", INDEX(TBL_CALC[],COLUMN()-1,COLUMN()+ROW()-COLUMN()))</f>
        <v/>
      </c>
      <c r="D16" t="str">
        <f>IF(LEN(INDEX(TBL_CALC[],COLUMN()-1,COLUMN()+ROW()-COLUMN()))=0, "", INDEX(TBL_CALC[],COLUMN()-1,COLUMN()+ROW()-COLUMN()))</f>
        <v/>
      </c>
      <c r="E16" t="str">
        <f>IF(LEN(INDEX(TBL_CALC[],COLUMN()-1,COLUMN()+ROW()-COLUMN()))=0, "", INDEX(TBL_CALC[],COLUMN()-1,COLUMN()+ROW()-COLUMN()))</f>
        <v/>
      </c>
      <c r="F16" t="str">
        <f>IF(LEN(INDEX(TBL_CALC[],COLUMN()-1,COLUMN()+ROW()-COLUMN()))=0, "", INDEX(TBL_CALC[],COLUMN()-1,COLUMN()+ROW()-COLUMN()))</f>
        <v/>
      </c>
      <c r="G16" t="str">
        <f>IF(LEN(INDEX(TBL_CALC[],COLUMN()-1,COLUMN()+ROW()-COLUMN()))=0, "", INDEX(TBL_CALC[],COLUMN()-1,COLUMN()+ROW()-COLUMN()))</f>
        <v/>
      </c>
      <c r="H16" t="str">
        <f>IF(LEN(INDEX(TBL_CALC[],COLUMN()-1,COLUMN()+ROW()-COLUMN()))=0, "", INDEX(TBL_CALC[],COLUMN()-1,COLUMN()+ROW()-COLUMN()))</f>
        <v/>
      </c>
      <c r="I16" t="str">
        <f>IF(LEN(INDEX(TBL_CALC[],COLUMN()-1,COLUMN()+ROW()-COLUMN()))=0, "", INDEX(TBL_CALC[],COLUMN()-1,COLUMN()+ROW()-COLUMN()))</f>
        <v/>
      </c>
      <c r="J16" t="str">
        <f>IF(LEN(INDEX(TBL_CALC[],COLUMN()-1,COLUMN()+ROW()-COLUMN()))=0, "", INDEX(TBL_CALC[],COLUMN()-1,COLUMN()+ROW()-COLUMN()))</f>
        <v/>
      </c>
    </row>
    <row r="17" spans="1:10" x14ac:dyDescent="0.25">
      <c r="A17" t="str">
        <f>INDEX(TBL_CALC[#Headers], ROW())</f>
        <v>Orient.</v>
      </c>
      <c r="B17" t="str">
        <f>IF(LEN(INDEX(TBL_CALC[],COLUMN()-1,COLUMN()+ROW()-COLUMN()))=0, "", INDEX(TBL_CALC[],COLUMN()-1,COLUMN()+ROW()-COLUMN()))</f>
        <v/>
      </c>
      <c r="C17" t="str">
        <f>IF(LEN(INDEX(TBL_CALC[],COLUMN()-1,COLUMN()+ROW()-COLUMN()))=0, "", INDEX(TBL_CALC[],COLUMN()-1,COLUMN()+ROW()-COLUMN()))</f>
        <v/>
      </c>
      <c r="D17" t="str">
        <f>IF(LEN(INDEX(TBL_CALC[],COLUMN()-1,COLUMN()+ROW()-COLUMN()))=0, "", INDEX(TBL_CALC[],COLUMN()-1,COLUMN()+ROW()-COLUMN()))</f>
        <v/>
      </c>
      <c r="E17" t="str">
        <f>IF(LEN(INDEX(TBL_CALC[],COLUMN()-1,COLUMN()+ROW()-COLUMN()))=0, "", INDEX(TBL_CALC[],COLUMN()-1,COLUMN()+ROW()-COLUMN()))</f>
        <v/>
      </c>
      <c r="F17" t="str">
        <f>IF(LEN(INDEX(TBL_CALC[],COLUMN()-1,COLUMN()+ROW()-COLUMN()))=0, "", INDEX(TBL_CALC[],COLUMN()-1,COLUMN()+ROW()-COLUMN()))</f>
        <v/>
      </c>
      <c r="G17" t="str">
        <f>IF(LEN(INDEX(TBL_CALC[],COLUMN()-1,COLUMN()+ROW()-COLUMN()))=0, "", INDEX(TBL_CALC[],COLUMN()-1,COLUMN()+ROW()-COLUMN()))</f>
        <v/>
      </c>
      <c r="H17" t="str">
        <f>IF(LEN(INDEX(TBL_CALC[],COLUMN()-1,COLUMN()+ROW()-COLUMN()))=0, "", INDEX(TBL_CALC[],COLUMN()-1,COLUMN()+ROW()-COLUMN()))</f>
        <v/>
      </c>
      <c r="I17" t="str">
        <f>IF(LEN(INDEX(TBL_CALC[],COLUMN()-1,COLUMN()+ROW()-COLUMN()))=0, "", INDEX(TBL_CALC[],COLUMN()-1,COLUMN()+ROW()-COLUMN()))</f>
        <v/>
      </c>
      <c r="J17" t="str">
        <f>IF(LEN(INDEX(TBL_CALC[],COLUMN()-1,COLUMN()+ROW()-COLUMN()))=0, "", INDEX(TBL_CALC[],COLUMN()-1,COLUMN()+ROW()-COLUMN()))</f>
        <v/>
      </c>
    </row>
    <row r="18" spans="1:10" x14ac:dyDescent="0.25">
      <c r="A18" t="str">
        <f>INDEX(TBL_CALC[#Headers], ROW())</f>
        <v>Breakdown</v>
      </c>
      <c r="B18" t="e">
        <f ca="1">IF(LEN(INDEX(TBL_CALC[],COLUMN()-1,COLUMN()+ROW()-COLUMN()))=0, "", INDEX(TBL_CALC[],COLUMN()-1,COLUMN()+ROW()-COLUMN()))</f>
        <v>#NAME?</v>
      </c>
      <c r="C18" t="str">
        <f>IF(LEN(INDEX(TBL_CALC[],COLUMN()-1,COLUMN()+ROW()-COLUMN()))=0, "", INDEX(TBL_CALC[],COLUMN()-1,COLUMN()+ROW()-COLUMN()))</f>
        <v xml:space="preserve">
Here is summary of the opportunity.
Profession: RN
Specialty: Medical Surgical
Location: Mattoon, IL
Start Date: Monday, December 4, 2023
Duration: 13 weeks
Weekly Hours: 36 (3 x 12)
Traveler: No
Remuneration: 
-------------
Blended:  $53.50/hr;  $1,926/wk;  $25,038/13-weeks
Taxable:  $53.50/hr;  $1,926/wk;  $25,038/13-weeks
Per Diem: $0.00/hr;   $0/wk;      $0/13-weeks
Contract Breakdown: 
-------------------
True Taxable Rate: $53.50/hour
Regular OT Rate:   $80.25/hour
Premium OT Rate:   $81.00/hour
Lodging:           $0.00/week; prorated at $0.00/hour;
M&amp;I:               $0.00/week; prorated at $0.00/hour;
Travel Reimb:      $0          
Net Profit:        $4,244      
Profit Margin:     11.2%</v>
      </c>
      <c r="D18" t="e">
        <f ca="1">IF(LEN(INDEX(TBL_CALC[],COLUMN()-1,COLUMN()+ROW()-COLUMN()))=0, "", INDEX(TBL_CALC[],COLUMN()-1,COLUMN()+ROW()-COLUMN()))</f>
        <v>#NAME?</v>
      </c>
      <c r="E18" t="str">
        <f>IF(LEN(INDEX(TBL_CALC[],COLUMN()-1,COLUMN()+ROW()-COLUMN()))=0, "", INDEX(TBL_CALC[],COLUMN()-1,COLUMN()+ROW()-COLUMN()))</f>
        <v xml:space="preserve">
Here is summary of the opportunity.
Profession: RN
Specialty: ICU
Location: Keene, NH
Start Date: Friday, December 1, 2023
Duration: 13 weeks
Weekly Hours: 48 (4 x 12)
Traveler: No
Remuneration: 
-------------
Blended:  $64.60/hr;  $3,101/wk;  $40,310/13-weeks
Taxable:  $64.60/hr;  $3,101/wk;  $40,310/13-weeks
Per Diem: $0.00/hr;   $0/wk;      $0/13-weeks
Contract Breakdown: 
-------------------
True Taxable Rate: $59.70/hour
Regular OT Rate:   $89.55/hour
Premium OT Rate:   $90.00/hour
Lodging:           $0.00/week; prorated at $0.00/hour;
M&amp;I:               $0.00/week; prorated at $0.00/hour;
Travel Reimb:      $0          
Net Profit:        $8,290      
Profit Margin:     13.7%</v>
      </c>
      <c r="F18" t="e">
        <f ca="1">IF(LEN(INDEX(TBL_CALC[],COLUMN()-1,COLUMN()+ROW()-COLUMN()))=0, "", INDEX(TBL_CALC[],COLUMN()-1,COLUMN()+ROW()-COLUMN()))</f>
        <v>#NAME?</v>
      </c>
      <c r="G18" t="e">
        <f ca="1">IF(LEN(INDEX(TBL_CALC[],COLUMN()-1,COLUMN()+ROW()-COLUMN()))=0, "", INDEX(TBL_CALC[],COLUMN()-1,COLUMN()+ROW()-COLUMN()))</f>
        <v>#NAME?</v>
      </c>
      <c r="H18" t="e">
        <f ca="1">IF(LEN(INDEX(TBL_CALC[],COLUMN()-1,COLUMN()+ROW()-COLUMN()))=0, "", INDEX(TBL_CALC[],COLUMN()-1,COLUMN()+ROW()-COLUMN()))</f>
        <v>#NAME?</v>
      </c>
      <c r="I18" t="e">
        <f ca="1">IF(LEN(INDEX(TBL_CALC[],COLUMN()-1,COLUMN()+ROW()-COLUMN()))=0, "", INDEX(TBL_CALC[],COLUMN()-1,COLUMN()+ROW()-COLUMN()))</f>
        <v>#NAME?</v>
      </c>
      <c r="J18" t="e">
        <f ca="1">IF(LEN(INDEX(TBL_CALC[],COLUMN()-1,COLUMN()+ROW()-COLUMN()))=0, "", INDEX(TBL_CALC[],COLUMN()-1,COLUMN()+ROW()-COLUMN()))</f>
        <v>#NAME?</v>
      </c>
    </row>
    <row r="19" spans="1:10" s="59" customFormat="1" x14ac:dyDescent="0.25">
      <c r="A19" s="59" t="str">
        <f>INDEX(TBL_CALC[#Headers], ROW())</f>
        <v>TBR</v>
      </c>
      <c r="B19" s="59">
        <f>IF(LEN(INDEX(TBL_CALC[],COLUMN()-1,COLUMN()+ROW()-COLUMN()))=0, "", INDEX(TBL_CALC[],COLUMN()-1,COLUMN()+ROW()-COLUMN()))</f>
        <v>78.2</v>
      </c>
      <c r="C19" s="59">
        <f>IF(LEN(INDEX(TBL_CALC[],COLUMN()-1,COLUMN()+ROW()-COLUMN()))=0, "", INDEX(TBL_CALC[],COLUMN()-1,COLUMN()+ROW()-COLUMN()))</f>
        <v>53.5</v>
      </c>
      <c r="D19" s="59">
        <f>IF(LEN(INDEX(TBL_CALC[],COLUMN()-1,COLUMN()+ROW()-COLUMN()))=0, "", INDEX(TBL_CALC[],COLUMN()-1,COLUMN()+ROW()-COLUMN()))</f>
        <v>68</v>
      </c>
      <c r="E19" s="59">
        <f>IF(LEN(INDEX(TBL_CALC[],COLUMN()-1,COLUMN()+ROW()-COLUMN()))=0, "", INDEX(TBL_CALC[],COLUMN()-1,COLUMN()+ROW()-COLUMN()))</f>
        <v>64.599999999999994</v>
      </c>
      <c r="F19" s="59">
        <f>IF(LEN(INDEX(TBL_CALC[],COLUMN()-1,COLUMN()+ROW()-COLUMN()))=0, "", INDEX(TBL_CALC[],COLUMN()-1,COLUMN()+ROW()-COLUMN()))</f>
        <v>62.1</v>
      </c>
      <c r="G19" s="59">
        <f>IF(LEN(INDEX(TBL_CALC[],COLUMN()-1,COLUMN()+ROW()-COLUMN()))=0, "", INDEX(TBL_CALC[],COLUMN()-1,COLUMN()+ROW()-COLUMN()))</f>
        <v>77.399999999999991</v>
      </c>
      <c r="H19" s="59">
        <f>IF(LEN(INDEX(TBL_CALC[],COLUMN()-1,COLUMN()+ROW()-COLUMN()))=0, "", INDEX(TBL_CALC[],COLUMN()-1,COLUMN()+ROW()-COLUMN()))</f>
        <v>77.399999999999991</v>
      </c>
      <c r="I19" s="59">
        <f>IF(LEN(INDEX(TBL_CALC[],COLUMN()-1,COLUMN()+ROW()-COLUMN()))=0, "", INDEX(TBL_CALC[],COLUMN()-1,COLUMN()+ROW()-COLUMN()))</f>
        <v>59.2</v>
      </c>
      <c r="J19" s="59">
        <f>IF(LEN(INDEX(TBL_CALC[],COLUMN()-1,COLUMN()+ROW()-COLUMN()))=0, "", INDEX(TBL_CALC[],COLUMN()-1,COLUMN()+ROW()-COLUMN()))</f>
        <v>37.4</v>
      </c>
    </row>
    <row r="20" spans="1:10" x14ac:dyDescent="0.25">
      <c r="A20" t="str">
        <f>INDEX(TBL_CALC[#Headers], ROW())</f>
        <v>GPM%</v>
      </c>
      <c r="B20">
        <f>IF(LEN(INDEX(TBL_CALC[],COLUMN()-1,COLUMN()+ROW()-COLUMN()))=0, "", INDEX(TBL_CALC[],COLUMN()-1,COLUMN()+ROW()-COLUMN()))</f>
        <v>0.24077669902912618</v>
      </c>
      <c r="C20">
        <f>IF(LEN(INDEX(TBL_CALC[],COLUMN()-1,COLUMN()+ROW()-COLUMN()))=0, "", INDEX(TBL_CALC[],COLUMN()-1,COLUMN()+ROW()-COLUMN()))</f>
        <v>0.33950617283950618</v>
      </c>
      <c r="D20">
        <f>IF(LEN(INDEX(TBL_CALC[],COLUMN()-1,COLUMN()+ROW()-COLUMN()))=0, "", INDEX(TBL_CALC[],COLUMN()-1,COLUMN()+ROW()-COLUMN()))</f>
        <v>0.29896907216494845</v>
      </c>
      <c r="E20">
        <f>IF(LEN(INDEX(TBL_CALC[],COLUMN()-1,COLUMN()+ROW()-COLUMN()))=0, "", INDEX(TBL_CALC[],COLUMN()-1,COLUMN()+ROW()-COLUMN()))</f>
        <v>0.33402061855670107</v>
      </c>
      <c r="F20">
        <f>IF(LEN(INDEX(TBL_CALC[],COLUMN()-1,COLUMN()+ROW()-COLUMN()))=0, "", INDEX(TBL_CALC[],COLUMN()-1,COLUMN()+ROW()-COLUMN()))</f>
        <v>0.30224719101123593</v>
      </c>
      <c r="G20">
        <f>IF(LEN(INDEX(TBL_CALC[],COLUMN()-1,COLUMN()+ROW()-COLUMN()))=0, "", INDEX(TBL_CALC[],COLUMN()-1,COLUMN()+ROW()-COLUMN()))</f>
        <v>0.29636363636363644</v>
      </c>
      <c r="H20">
        <f>IF(LEN(INDEX(TBL_CALC[],COLUMN()-1,COLUMN()+ROW()-COLUMN()))=0, "", INDEX(TBL_CALC[],COLUMN()-1,COLUMN()+ROW()-COLUMN()))</f>
        <v>0.29636363636363644</v>
      </c>
      <c r="I20">
        <f>IF(LEN(INDEX(TBL_CALC[],COLUMN()-1,COLUMN()+ROW()-COLUMN()))=0, "", INDEX(TBL_CALC[],COLUMN()-1,COLUMN()+ROW()-COLUMN()))</f>
        <v>0.30352941176470583</v>
      </c>
      <c r="J20">
        <f>IF(LEN(INDEX(TBL_CALC[],COLUMN()-1,COLUMN()+ROW()-COLUMN()))=0, "", INDEX(TBL_CALC[],COLUMN()-1,COLUMN()+ROW()-COLUMN()))</f>
        <v>0.32</v>
      </c>
    </row>
    <row r="21" spans="1:10" x14ac:dyDescent="0.25">
      <c r="A21" t="str">
        <f>INDEX(TBL_CALC[#Headers], ROW())</f>
        <v>NPM%</v>
      </c>
      <c r="B21" t="e">
        <f ca="1">IF(LEN(INDEX(TBL_CALC[],COLUMN()-1,COLUMN()+ROW()-COLUMN()))=0, "", INDEX(TBL_CALC[],COLUMN()-1,COLUMN()+ROW()-COLUMN()))</f>
        <v>#NAME?</v>
      </c>
      <c r="C21">
        <f>IF(LEN(INDEX(TBL_CALC[],COLUMN()-1,COLUMN()+ROW()-COLUMN()))=0, "", INDEX(TBL_CALC[],COLUMN()-1,COLUMN()+ROW()-COLUMN()))</f>
        <v>0.11195952569378499</v>
      </c>
      <c r="D21" t="e">
        <f ca="1">IF(LEN(INDEX(TBL_CALC[],COLUMN()-1,COLUMN()+ROW()-COLUMN()))=0, "", INDEX(TBL_CALC[],COLUMN()-1,COLUMN()+ROW()-COLUMN()))</f>
        <v>#NAME?</v>
      </c>
      <c r="E21">
        <f>IF(LEN(INDEX(TBL_CALC[],COLUMN()-1,COLUMN()+ROW()-COLUMN()))=0, "", INDEX(TBL_CALC[],COLUMN()-1,COLUMN()+ROW()-COLUMN()))</f>
        <v>0.13696481628337298</v>
      </c>
      <c r="F21" t="e">
        <f ca="1">IF(LEN(INDEX(TBL_CALC[],COLUMN()-1,COLUMN()+ROW()-COLUMN()))=0, "", INDEX(TBL_CALC[],COLUMN()-1,COLUMN()+ROW()-COLUMN()))</f>
        <v>#NAME?</v>
      </c>
      <c r="G21" t="e">
        <f ca="1">IF(LEN(INDEX(TBL_CALC[],COLUMN()-1,COLUMN()+ROW()-COLUMN()))=0, "", INDEX(TBL_CALC[],COLUMN()-1,COLUMN()+ROW()-COLUMN()))</f>
        <v>#NAME?</v>
      </c>
      <c r="H21" t="e">
        <f ca="1">IF(LEN(INDEX(TBL_CALC[],COLUMN()-1,COLUMN()+ROW()-COLUMN()))=0, "", INDEX(TBL_CALC[],COLUMN()-1,COLUMN()+ROW()-COLUMN()))</f>
        <v>#NAME?</v>
      </c>
      <c r="I21" t="e">
        <f ca="1">IF(LEN(INDEX(TBL_CALC[],COLUMN()-1,COLUMN()+ROW()-COLUMN()))=0, "", INDEX(TBL_CALC[],COLUMN()-1,COLUMN()+ROW()-COLUMN()))</f>
        <v>#NAME?</v>
      </c>
      <c r="J21" t="e">
        <f ca="1">IF(LEN(INDEX(TBL_CALC[],COLUMN()-1,COLUMN()+ROW()-COLUMN()))=0, "", INDEX(TBL_CALC[],COLUMN()-1,COLUMN()+ROW()-COLUMN()))</f>
        <v>#NAME?</v>
      </c>
    </row>
    <row r="22" spans="1:10" x14ac:dyDescent="0.25">
      <c r="A22" t="str">
        <f>INDEX(TBL_CALC[#Headers], ROW())</f>
        <v>NP</v>
      </c>
      <c r="B22" t="e">
        <f ca="1">IF(LEN(INDEX(TBL_CALC[],COLUMN()-1,COLUMN()+ROW()-COLUMN()))=0, "", INDEX(TBL_CALC[],COLUMN()-1,COLUMN()+ROW()-COLUMN()))</f>
        <v>#NAME?</v>
      </c>
      <c r="C22">
        <f>IF(LEN(INDEX(TBL_CALC[],COLUMN()-1,COLUMN()+ROW()-COLUMN()))=0, "", INDEX(TBL_CALC[],COLUMN()-1,COLUMN()+ROW()-COLUMN()))</f>
        <v>4244.1617000000042</v>
      </c>
      <c r="D22" t="e">
        <f ca="1">IF(LEN(INDEX(TBL_CALC[],COLUMN()-1,COLUMN()+ROW()-COLUMN()))=0, "", INDEX(TBL_CALC[],COLUMN()-1,COLUMN()+ROW()-COLUMN()))</f>
        <v>#NAME?</v>
      </c>
      <c r="E22">
        <f>IF(LEN(INDEX(TBL_CALC[],COLUMN()-1,COLUMN()+ROW()-COLUMN()))=0, "", INDEX(TBL_CALC[],COLUMN()-1,COLUMN()+ROW()-COLUMN()))</f>
        <v>8290.2064000000028</v>
      </c>
      <c r="F22" t="e">
        <f ca="1">IF(LEN(INDEX(TBL_CALC[],COLUMN()-1,COLUMN()+ROW()-COLUMN()))=0, "", INDEX(TBL_CALC[],COLUMN()-1,COLUMN()+ROW()-COLUMN()))</f>
        <v>#NAME?</v>
      </c>
      <c r="G22" t="e">
        <f ca="1">IF(LEN(INDEX(TBL_CALC[],COLUMN()-1,COLUMN()+ROW()-COLUMN()))=0, "", INDEX(TBL_CALC[],COLUMN()-1,COLUMN()+ROW()-COLUMN()))</f>
        <v>#NAME?</v>
      </c>
      <c r="H22" t="e">
        <f ca="1">IF(LEN(INDEX(TBL_CALC[],COLUMN()-1,COLUMN()+ROW()-COLUMN()))=0, "", INDEX(TBL_CALC[],COLUMN()-1,COLUMN()+ROW()-COLUMN()))</f>
        <v>#NAME?</v>
      </c>
      <c r="I22" t="e">
        <f ca="1">IF(LEN(INDEX(TBL_CALC[],COLUMN()-1,COLUMN()+ROW()-COLUMN()))=0, "", INDEX(TBL_CALC[],COLUMN()-1,COLUMN()+ROW()-COLUMN()))</f>
        <v>#NAME?</v>
      </c>
      <c r="J22" t="e">
        <f ca="1">IF(LEN(INDEX(TBL_CALC[],COLUMN()-1,COLUMN()+ROW()-COLUMN()))=0, "", INDEX(TBL_CALC[],COLUMN()-1,COLUMN()+ROW()-COLUMN()))</f>
        <v>#NAME?</v>
      </c>
    </row>
    <row r="23" spans="1:10" x14ac:dyDescent="0.25">
      <c r="A23" t="str">
        <f>INDEX(TBL_CALC[#Headers], ROW())</f>
        <v>PP</v>
      </c>
      <c r="B23" t="e">
        <f ca="1">IF(LEN(INDEX(TBL_CALC[],COLUMN()-1,COLUMN()+ROW()-COLUMN()))=0, "", INDEX(TBL_CALC[],COLUMN()-1,COLUMN()+ROW()-COLUMN()))</f>
        <v>#NAME?</v>
      </c>
      <c r="C23">
        <f>IF(LEN(INDEX(TBL_CALC[],COLUMN()-1,COLUMN()+ROW()-COLUMN()))=0, "", INDEX(TBL_CALC[],COLUMN()-1,COLUMN()+ROW()-COLUMN()))</f>
        <v>62.055103205128205</v>
      </c>
      <c r="D23" t="e">
        <f ca="1">IF(LEN(INDEX(TBL_CALC[],COLUMN()-1,COLUMN()+ROW()-COLUMN()))=0, "", INDEX(TBL_CALC[],COLUMN()-1,COLUMN()+ROW()-COLUMN()))</f>
        <v>#NAME?</v>
      </c>
      <c r="E23">
        <f>IF(LEN(INDEX(TBL_CALC[],COLUMN()-1,COLUMN()+ROW()-COLUMN()))=0, "", INDEX(TBL_CALC[],COLUMN()-1,COLUMN()+ROW()-COLUMN()))</f>
        <v>73.457464102564103</v>
      </c>
      <c r="F23" t="e">
        <f ca="1">IF(LEN(INDEX(TBL_CALC[],COLUMN()-1,COLUMN()+ROW()-COLUMN()))=0, "", INDEX(TBL_CALC[],COLUMN()-1,COLUMN()+ROW()-COLUMN()))</f>
        <v>#NAME?</v>
      </c>
      <c r="G23" t="e">
        <f ca="1">IF(LEN(INDEX(TBL_CALC[],COLUMN()-1,COLUMN()+ROW()-COLUMN()))=0, "", INDEX(TBL_CALC[],COLUMN()-1,COLUMN()+ROW()-COLUMN()))</f>
        <v>#NAME?</v>
      </c>
      <c r="H23" t="e">
        <f ca="1">IF(LEN(INDEX(TBL_CALC[],COLUMN()-1,COLUMN()+ROW()-COLUMN()))=0, "", INDEX(TBL_CALC[],COLUMN()-1,COLUMN()+ROW()-COLUMN()))</f>
        <v>#NAME?</v>
      </c>
      <c r="I23" t="e">
        <f ca="1">IF(LEN(INDEX(TBL_CALC[],COLUMN()-1,COLUMN()+ROW()-COLUMN()))=0, "", INDEX(TBL_CALC[],COLUMN()-1,COLUMN()+ROW()-COLUMN()))</f>
        <v>#NAME?</v>
      </c>
      <c r="J23" t="e">
        <f ca="1">IF(LEN(INDEX(TBL_CALC[],COLUMN()-1,COLUMN()+ROW()-COLUMN()))=0, "", INDEX(TBL_CALC[],COLUMN()-1,COLUMN()+ROW()-COLUMN()))</f>
        <v>#NAME?</v>
      </c>
    </row>
    <row r="24" spans="1:10" x14ac:dyDescent="0.25">
      <c r="A24" t="str">
        <f>INDEX(TBL_CALC[#Headers], ROW())</f>
        <v>Gross Pay 
(Week)</v>
      </c>
      <c r="B24">
        <f>IF(LEN(INDEX(TBL_CALC[],COLUMN()-1,COLUMN()+ROW()-COLUMN()))=0, "", INDEX(TBL_CALC[],COLUMN()-1,COLUMN()+ROW()-COLUMN()))</f>
        <v>2815.2000000000003</v>
      </c>
      <c r="C24">
        <f>IF(LEN(INDEX(TBL_CALC[],COLUMN()-1,COLUMN()+ROW()-COLUMN()))=0, "", INDEX(TBL_CALC[],COLUMN()-1,COLUMN()+ROW()-COLUMN()))</f>
        <v>1926</v>
      </c>
      <c r="D24">
        <f>IF(LEN(INDEX(TBL_CALC[],COLUMN()-1,COLUMN()+ROW()-COLUMN()))=0, "", INDEX(TBL_CALC[],COLUMN()-1,COLUMN()+ROW()-COLUMN()))</f>
        <v>3264</v>
      </c>
      <c r="E24">
        <f>IF(LEN(INDEX(TBL_CALC[],COLUMN()-1,COLUMN()+ROW()-COLUMN()))=0, "", INDEX(TBL_CALC[],COLUMN()-1,COLUMN()+ROW()-COLUMN()))</f>
        <v>3100.7999999999997</v>
      </c>
      <c r="F24">
        <f>IF(LEN(INDEX(TBL_CALC[],COLUMN()-1,COLUMN()+ROW()-COLUMN()))=0, "", INDEX(TBL_CALC[],COLUMN()-1,COLUMN()+ROW()-COLUMN()))</f>
        <v>2235.6</v>
      </c>
      <c r="G24">
        <f>IF(LEN(INDEX(TBL_CALC[],COLUMN()-1,COLUMN()+ROW()-COLUMN()))=0, "", INDEX(TBL_CALC[],COLUMN()-1,COLUMN()+ROW()-COLUMN()))</f>
        <v>2786.3999999999996</v>
      </c>
      <c r="H24">
        <f>IF(LEN(INDEX(TBL_CALC[],COLUMN()-1,COLUMN()+ROW()-COLUMN()))=0, "", INDEX(TBL_CALC[],COLUMN()-1,COLUMN()+ROW()-COLUMN()))</f>
        <v>2786.3999999999996</v>
      </c>
      <c r="I24">
        <f>IF(LEN(INDEX(TBL_CALC[],COLUMN()-1,COLUMN()+ROW()-COLUMN()))=0, "", INDEX(TBL_CALC[],COLUMN()-1,COLUMN()+ROW()-COLUMN()))</f>
        <v>2131.2000000000003</v>
      </c>
      <c r="J24">
        <f>IF(LEN(INDEX(TBL_CALC[],COLUMN()-1,COLUMN()+ROW()-COLUMN()))=0, "", INDEX(TBL_CALC[],COLUMN()-1,COLUMN()+ROW()-COLUMN()))</f>
        <v>1496</v>
      </c>
    </row>
    <row r="25" spans="1:10" x14ac:dyDescent="0.25">
      <c r="A25" t="str">
        <f>INDEX(TBL_CALC[#Headers], ROW())</f>
        <v>Taxable Pay 
(Week)</v>
      </c>
      <c r="B25" t="e">
        <f ca="1">IF(LEN(INDEX(TBL_CALC[],COLUMN()-1,COLUMN()+ROW()-COLUMN()))=0, "", INDEX(TBL_CALC[],COLUMN()-1,COLUMN()+ROW()-COLUMN()))</f>
        <v>#NAME?</v>
      </c>
      <c r="C25">
        <f>IF(LEN(INDEX(TBL_CALC[],COLUMN()-1,COLUMN()+ROW()-COLUMN()))=0, "", INDEX(TBL_CALC[],COLUMN()-1,COLUMN()+ROW()-COLUMN()))</f>
        <v>1926</v>
      </c>
      <c r="D25" t="e">
        <f ca="1">IF(LEN(INDEX(TBL_CALC[],COLUMN()-1,COLUMN()+ROW()-COLUMN()))=0, "", INDEX(TBL_CALC[],COLUMN()-1,COLUMN()+ROW()-COLUMN()))</f>
        <v>#NAME?</v>
      </c>
      <c r="E25">
        <f>IF(LEN(INDEX(TBL_CALC[],COLUMN()-1,COLUMN()+ROW()-COLUMN()))=0, "", INDEX(TBL_CALC[],COLUMN()-1,COLUMN()+ROW()-COLUMN()))</f>
        <v>3100.7999999999997</v>
      </c>
      <c r="F25" t="e">
        <f ca="1">IF(LEN(INDEX(TBL_CALC[],COLUMN()-1,COLUMN()+ROW()-COLUMN()))=0, "", INDEX(TBL_CALC[],COLUMN()-1,COLUMN()+ROW()-COLUMN()))</f>
        <v>#NAME?</v>
      </c>
      <c r="G25" t="e">
        <f ca="1">IF(LEN(INDEX(TBL_CALC[],COLUMN()-1,COLUMN()+ROW()-COLUMN()))=0, "", INDEX(TBL_CALC[],COLUMN()-1,COLUMN()+ROW()-COLUMN()))</f>
        <v>#NAME?</v>
      </c>
      <c r="H25" t="e">
        <f ca="1">IF(LEN(INDEX(TBL_CALC[],COLUMN()-1,COLUMN()+ROW()-COLUMN()))=0, "", INDEX(TBL_CALC[],COLUMN()-1,COLUMN()+ROW()-COLUMN()))</f>
        <v>#NAME?</v>
      </c>
      <c r="I25" t="e">
        <f ca="1">IF(LEN(INDEX(TBL_CALC[],COLUMN()-1,COLUMN()+ROW()-COLUMN()))=0, "", INDEX(TBL_CALC[],COLUMN()-1,COLUMN()+ROW()-COLUMN()))</f>
        <v>#NAME?</v>
      </c>
      <c r="J25" t="e">
        <f ca="1">IF(LEN(INDEX(TBL_CALC[],COLUMN()-1,COLUMN()+ROW()-COLUMN()))=0, "", INDEX(TBL_CALC[],COLUMN()-1,COLUMN()+ROW()-COLUMN()))</f>
        <v>#NAME?</v>
      </c>
    </row>
    <row r="26" spans="1:10" x14ac:dyDescent="0.25">
      <c r="A26" t="str">
        <f>INDEX(TBL_CALC[#Headers], ROW())</f>
        <v>Stipend 
(Week)</v>
      </c>
      <c r="B26" t="e">
        <f ca="1">IF(LEN(INDEX(TBL_CALC[],COLUMN()-1,COLUMN()+ROW()-COLUMN()))=0, "", INDEX(TBL_CALC[],COLUMN()-1,COLUMN()+ROW()-COLUMN()))</f>
        <v>#NAME?</v>
      </c>
      <c r="C26">
        <f>IF(LEN(INDEX(TBL_CALC[],COLUMN()-1,COLUMN()+ROW()-COLUMN()))=0, "", INDEX(TBL_CALC[],COLUMN()-1,COLUMN()+ROW()-COLUMN()))</f>
        <v>0</v>
      </c>
      <c r="D26" t="e">
        <f ca="1">IF(LEN(INDEX(TBL_CALC[],COLUMN()-1,COLUMN()+ROW()-COLUMN()))=0, "", INDEX(TBL_CALC[],COLUMN()-1,COLUMN()+ROW()-COLUMN()))</f>
        <v>#NAME?</v>
      </c>
      <c r="E26">
        <f>IF(LEN(INDEX(TBL_CALC[],COLUMN()-1,COLUMN()+ROW()-COLUMN()))=0, "", INDEX(TBL_CALC[],COLUMN()-1,COLUMN()+ROW()-COLUMN()))</f>
        <v>0</v>
      </c>
      <c r="F26" t="e">
        <f ca="1">IF(LEN(INDEX(TBL_CALC[],COLUMN()-1,COLUMN()+ROW()-COLUMN()))=0, "", INDEX(TBL_CALC[],COLUMN()-1,COLUMN()+ROW()-COLUMN()))</f>
        <v>#NAME?</v>
      </c>
      <c r="G26" t="e">
        <f ca="1">IF(LEN(INDEX(TBL_CALC[],COLUMN()-1,COLUMN()+ROW()-COLUMN()))=0, "", INDEX(TBL_CALC[],COLUMN()-1,COLUMN()+ROW()-COLUMN()))</f>
        <v>#NAME?</v>
      </c>
      <c r="H26" t="e">
        <f ca="1">IF(LEN(INDEX(TBL_CALC[],COLUMN()-1,COLUMN()+ROW()-COLUMN()))=0, "", INDEX(TBL_CALC[],COLUMN()-1,COLUMN()+ROW()-COLUMN()))</f>
        <v>#NAME?</v>
      </c>
      <c r="I26" t="e">
        <f ca="1">IF(LEN(INDEX(TBL_CALC[],COLUMN()-1,COLUMN()+ROW()-COLUMN()))=0, "", INDEX(TBL_CALC[],COLUMN()-1,COLUMN()+ROW()-COLUMN()))</f>
        <v>#NAME?</v>
      </c>
      <c r="J26" t="e">
        <f ca="1">IF(LEN(INDEX(TBL_CALC[],COLUMN()-1,COLUMN()+ROW()-COLUMN()))=0, "", INDEX(TBL_CALC[],COLUMN()-1,COLUMN()+ROW()-COLUMN()))</f>
        <v>#NAME?</v>
      </c>
    </row>
    <row r="27" spans="1:10" x14ac:dyDescent="0.25">
      <c r="A27" t="str">
        <f>INDEX(TBL_CALC[#Headers], ROW())</f>
        <v>BC</v>
      </c>
      <c r="B27" t="e">
        <f ca="1">IF(LEN(INDEX(TBL_CALC[],COLUMN()-1,COLUMN()+ROW()-COLUMN()))=0, "", INDEX(TBL_CALC[],COLUMN()-1,COLUMN()+ROW()-COLUMN()))</f>
        <v>#NAME?</v>
      </c>
      <c r="C27">
        <f>IF(LEN(INDEX(TBL_CALC[],COLUMN()-1,COLUMN()+ROW()-COLUMN()))=0, "", INDEX(TBL_CALC[],COLUMN()-1,COLUMN()+ROW()-COLUMN()))</f>
        <v>18.431278418803419</v>
      </c>
      <c r="D27" t="e">
        <f ca="1">IF(LEN(INDEX(TBL_CALC[],COLUMN()-1,COLUMN()+ROW()-COLUMN()))=0, "", INDEX(TBL_CALC[],COLUMN()-1,COLUMN()+ROW()-COLUMN()))</f>
        <v>#NAME?</v>
      </c>
      <c r="E27">
        <f>IF(LEN(INDEX(TBL_CALC[],COLUMN()-1,COLUMN()+ROW()-COLUMN()))=0, "", INDEX(TBL_CALC[],COLUMN()-1,COLUMN()+ROW()-COLUMN()))</f>
        <v>19.114412820512818</v>
      </c>
      <c r="F27" t="e">
        <f ca="1">IF(LEN(INDEX(TBL_CALC[],COLUMN()-1,COLUMN()+ROW()-COLUMN()))=0, "", INDEX(TBL_CALC[],COLUMN()-1,COLUMN()+ROW()-COLUMN()))</f>
        <v>#NAME?</v>
      </c>
      <c r="G27" t="e">
        <f ca="1">IF(LEN(INDEX(TBL_CALC[],COLUMN()-1,COLUMN()+ROW()-COLUMN()))=0, "", INDEX(TBL_CALC[],COLUMN()-1,COLUMN()+ROW()-COLUMN()))</f>
        <v>#NAME?</v>
      </c>
      <c r="H27" t="e">
        <f ca="1">IF(LEN(INDEX(TBL_CALC[],COLUMN()-1,COLUMN()+ROW()-COLUMN()))=0, "", INDEX(TBL_CALC[],COLUMN()-1,COLUMN()+ROW()-COLUMN()))</f>
        <v>#NAME?</v>
      </c>
      <c r="I27" t="e">
        <f ca="1">IF(LEN(INDEX(TBL_CALC[],COLUMN()-1,COLUMN()+ROW()-COLUMN()))=0, "", INDEX(TBL_CALC[],COLUMN()-1,COLUMN()+ROW()-COLUMN()))</f>
        <v>#NAME?</v>
      </c>
      <c r="J27" t="e">
        <f ca="1">IF(LEN(INDEX(TBL_CALC[],COLUMN()-1,COLUMN()+ROW()-COLUMN()))=0, "", INDEX(TBL_CALC[],COLUMN()-1,COLUMN()+ROW()-COLUMN()))</f>
        <v>#NAME?</v>
      </c>
    </row>
    <row r="28" spans="1:10" s="61" customFormat="1" x14ac:dyDescent="0.25">
      <c r="A28" s="61" t="str">
        <f>INDEX(TBL_CALC[#Headers], ROW())</f>
        <v>BC%</v>
      </c>
      <c r="B28" s="61" t="e">
        <f ca="1">IF(LEN(INDEX(TBL_CALC[],COLUMN()-1,COLUMN()+ROW()-COLUMN()))=0, "", INDEX(TBL_CALC[],COLUMN()-1,COLUMN()+ROW()-COLUMN()))</f>
        <v>#NAME?</v>
      </c>
      <c r="C28" s="61">
        <f>IF(LEN(INDEX(TBL_CALC[],COLUMN()-1,COLUMN()+ROW()-COLUMN()))=0, "", INDEX(TBL_CALC[],COLUMN()-1,COLUMN()+ROW()-COLUMN()))</f>
        <v>0.34450987698697982</v>
      </c>
      <c r="D28" s="61" t="e">
        <f ca="1">IF(LEN(INDEX(TBL_CALC[],COLUMN()-1,COLUMN()+ROW()-COLUMN()))=0, "", INDEX(TBL_CALC[],COLUMN()-1,COLUMN()+ROW()-COLUMN()))</f>
        <v>#NAME?</v>
      </c>
      <c r="E28" s="61">
        <f>IF(LEN(INDEX(TBL_CALC[],COLUMN()-1,COLUMN()+ROW()-COLUMN()))=0, "", INDEX(TBL_CALC[],COLUMN()-1,COLUMN()+ROW()-COLUMN()))</f>
        <v>0.29588874335159165</v>
      </c>
      <c r="F28" s="61" t="e">
        <f ca="1">IF(LEN(INDEX(TBL_CALC[],COLUMN()-1,COLUMN()+ROW()-COLUMN()))=0, "", INDEX(TBL_CALC[],COLUMN()-1,COLUMN()+ROW()-COLUMN()))</f>
        <v>#NAME?</v>
      </c>
      <c r="G28" s="61" t="e">
        <f ca="1">IF(LEN(INDEX(TBL_CALC[],COLUMN()-1,COLUMN()+ROW()-COLUMN()))=0, "", INDEX(TBL_CALC[],COLUMN()-1,COLUMN()+ROW()-COLUMN()))</f>
        <v>#NAME?</v>
      </c>
      <c r="H28" s="61" t="e">
        <f ca="1">IF(LEN(INDEX(TBL_CALC[],COLUMN()-1,COLUMN()+ROW()-COLUMN()))=0, "", INDEX(TBL_CALC[],COLUMN()-1,COLUMN()+ROW()-COLUMN()))</f>
        <v>#NAME?</v>
      </c>
      <c r="I28" s="61" t="e">
        <f ca="1">IF(LEN(INDEX(TBL_CALC[],COLUMN()-1,COLUMN()+ROW()-COLUMN()))=0, "", INDEX(TBL_CALC[],COLUMN()-1,COLUMN()+ROW()-COLUMN()))</f>
        <v>#NAME?</v>
      </c>
      <c r="J28" s="61" t="e">
        <f ca="1">IF(LEN(INDEX(TBL_CALC[],COLUMN()-1,COLUMN()+ROW()-COLUMN()))=0, "", INDEX(TBL_CALC[],COLUMN()-1,COLUMN()+ROW()-COLUMN()))</f>
        <v>#NAME?</v>
      </c>
    </row>
    <row r="29" spans="1:10" s="61" customFormat="1" x14ac:dyDescent="0.25">
      <c r="A29" s="61" t="str">
        <f>INDEX(TBL_CALC[#Headers], ROW())</f>
        <v>TC</v>
      </c>
      <c r="B29" s="61" t="e">
        <f ca="1">IF(LEN(INDEX(TBL_CALC[],COLUMN()-1,COLUMN()+ROW()-COLUMN()))=0, "", INDEX(TBL_CALC[],COLUMN()-1,COLUMN()+ROW()-COLUMN()))</f>
        <v>#NAME?</v>
      </c>
      <c r="C29" s="61">
        <f>IF(LEN(INDEX(TBL_CALC[],COLUMN()-1,COLUMN()+ROW()-COLUMN()))=0, "", INDEX(TBL_CALC[],COLUMN()-1,COLUMN()+ROW()-COLUMN()))</f>
        <v>71.931278418803416</v>
      </c>
      <c r="D29" s="61" t="e">
        <f ca="1">IF(LEN(INDEX(TBL_CALC[],COLUMN()-1,COLUMN()+ROW()-COLUMN()))=0, "", INDEX(TBL_CALC[],COLUMN()-1,COLUMN()+ROW()-COLUMN()))</f>
        <v>#NAME?</v>
      </c>
      <c r="E29" s="61">
        <f>IF(LEN(INDEX(TBL_CALC[],COLUMN()-1,COLUMN()+ROW()-COLUMN()))=0, "", INDEX(TBL_CALC[],COLUMN()-1,COLUMN()+ROW()-COLUMN()))</f>
        <v>83.71441282051282</v>
      </c>
      <c r="F29" s="61" t="e">
        <f ca="1">IF(LEN(INDEX(TBL_CALC[],COLUMN()-1,COLUMN()+ROW()-COLUMN()))=0, "", INDEX(TBL_CALC[],COLUMN()-1,COLUMN()+ROW()-COLUMN()))</f>
        <v>#NAME?</v>
      </c>
      <c r="G29" s="61" t="e">
        <f ca="1">IF(LEN(INDEX(TBL_CALC[],COLUMN()-1,COLUMN()+ROW()-COLUMN()))=0, "", INDEX(TBL_CALC[],COLUMN()-1,COLUMN()+ROW()-COLUMN()))</f>
        <v>#NAME?</v>
      </c>
      <c r="H29" s="61" t="e">
        <f ca="1">IF(LEN(INDEX(TBL_CALC[],COLUMN()-1,COLUMN()+ROW()-COLUMN()))=0, "", INDEX(TBL_CALC[],COLUMN()-1,COLUMN()+ROW()-COLUMN()))</f>
        <v>#NAME?</v>
      </c>
      <c r="I29" s="61" t="e">
        <f ca="1">IF(LEN(INDEX(TBL_CALC[],COLUMN()-1,COLUMN()+ROW()-COLUMN()))=0, "", INDEX(TBL_CALC[],COLUMN()-1,COLUMN()+ROW()-COLUMN()))</f>
        <v>#NAME?</v>
      </c>
      <c r="J29" s="61" t="e">
        <f ca="1">IF(LEN(INDEX(TBL_CALC[],COLUMN()-1,COLUMN()+ROW()-COLUMN()))=0, "", INDEX(TBL_CALC[],COLUMN()-1,COLUMN()+ROW()-COLUMN()))</f>
        <v>#NAME?</v>
      </c>
    </row>
    <row r="30" spans="1:10" s="61" customFormat="1" x14ac:dyDescent="0.25">
      <c r="A30" s="61" t="str">
        <f>INDEX(TBL_CALC[#Headers], ROW())</f>
        <v>TBP</v>
      </c>
      <c r="B30" s="61">
        <f>IF(LEN(INDEX(TBL_CALC[],COLUMN()-1,COLUMN()+ROW()-COLUMN()))=0, "", INDEX(TBL_CALC[],COLUMN()-1,COLUMN()+ROW()-COLUMN()))</f>
        <v>36597.599999999999</v>
      </c>
      <c r="C30" s="61">
        <f>IF(LEN(INDEX(TBL_CALC[],COLUMN()-1,COLUMN()+ROW()-COLUMN()))=0, "", INDEX(TBL_CALC[],COLUMN()-1,COLUMN()+ROW()-COLUMN()))</f>
        <v>25038</v>
      </c>
      <c r="D30" s="61">
        <f>IF(LEN(INDEX(TBL_CALC[],COLUMN()-1,COLUMN()+ROW()-COLUMN()))=0, "", INDEX(TBL_CALC[],COLUMN()-1,COLUMN()+ROW()-COLUMN()))</f>
        <v>42432</v>
      </c>
      <c r="E30" s="61">
        <f>IF(LEN(INDEX(TBL_CALC[],COLUMN()-1,COLUMN()+ROW()-COLUMN()))=0, "", INDEX(TBL_CALC[],COLUMN()-1,COLUMN()+ROW()-COLUMN()))</f>
        <v>40310.399999999994</v>
      </c>
      <c r="F30" s="61">
        <f>IF(LEN(INDEX(TBL_CALC[],COLUMN()-1,COLUMN()+ROW()-COLUMN()))=0, "", INDEX(TBL_CALC[],COLUMN()-1,COLUMN()+ROW()-COLUMN()))</f>
        <v>29062.799999999999</v>
      </c>
      <c r="G30" s="61">
        <f>IF(LEN(INDEX(TBL_CALC[],COLUMN()-1,COLUMN()+ROW()-COLUMN()))=0, "", INDEX(TBL_CALC[],COLUMN()-1,COLUMN()+ROW()-COLUMN()))</f>
        <v>36223.199999999997</v>
      </c>
      <c r="H30" s="61">
        <f>IF(LEN(INDEX(TBL_CALC[],COLUMN()-1,COLUMN()+ROW()-COLUMN()))=0, "", INDEX(TBL_CALC[],COLUMN()-1,COLUMN()+ROW()-COLUMN()))</f>
        <v>36223.199999999997</v>
      </c>
      <c r="I30" s="61">
        <f>IF(LEN(INDEX(TBL_CALC[],COLUMN()-1,COLUMN()+ROW()-COLUMN()))=0, "", INDEX(TBL_CALC[],COLUMN()-1,COLUMN()+ROW()-COLUMN()))</f>
        <v>27705.600000000002</v>
      </c>
      <c r="J30" s="61">
        <f>IF(LEN(INDEX(TBL_CALC[],COLUMN()-1,COLUMN()+ROW()-COLUMN()))=0, "", INDEX(TBL_CALC[],COLUMN()-1,COLUMN()+ROW()-COLUMN()))</f>
        <v>19448</v>
      </c>
    </row>
    <row r="31" spans="1:10" s="61" customFormat="1" x14ac:dyDescent="0.25">
      <c r="A31" s="61" t="str">
        <f>INDEX(TBL_CALC[#Headers], ROW())</f>
        <v>TTP</v>
      </c>
      <c r="B31" s="61" t="e">
        <f ca="1">IF(LEN(INDEX(TBL_CALC[],COLUMN()-1,COLUMN()+ROW()-COLUMN()))=0, "", INDEX(TBL_CALC[],COLUMN()-1,COLUMN()+ROW()-COLUMN()))</f>
        <v>#NAME?</v>
      </c>
      <c r="C31" s="61">
        <f>IF(LEN(INDEX(TBL_CALC[],COLUMN()-1,COLUMN()+ROW()-COLUMN()))=0, "", INDEX(TBL_CALC[],COLUMN()-1,COLUMN()+ROW()-COLUMN()))</f>
        <v>25038</v>
      </c>
      <c r="D31" s="61" t="e">
        <f ca="1">IF(LEN(INDEX(TBL_CALC[],COLUMN()-1,COLUMN()+ROW()-COLUMN()))=0, "", INDEX(TBL_CALC[],COLUMN()-1,COLUMN()+ROW()-COLUMN()))</f>
        <v>#NAME?</v>
      </c>
      <c r="E31" s="61">
        <f>IF(LEN(INDEX(TBL_CALC[],COLUMN()-1,COLUMN()+ROW()-COLUMN()))=0, "", INDEX(TBL_CALC[],COLUMN()-1,COLUMN()+ROW()-COLUMN()))</f>
        <v>40310.399999999994</v>
      </c>
      <c r="F31" s="61" t="e">
        <f ca="1">IF(LEN(INDEX(TBL_CALC[],COLUMN()-1,COLUMN()+ROW()-COLUMN()))=0, "", INDEX(TBL_CALC[],COLUMN()-1,COLUMN()+ROW()-COLUMN()))</f>
        <v>#NAME?</v>
      </c>
      <c r="G31" s="61" t="e">
        <f ca="1">IF(LEN(INDEX(TBL_CALC[],COLUMN()-1,COLUMN()+ROW()-COLUMN()))=0, "", INDEX(TBL_CALC[],COLUMN()-1,COLUMN()+ROW()-COLUMN()))</f>
        <v>#NAME?</v>
      </c>
      <c r="H31" s="61" t="e">
        <f ca="1">IF(LEN(INDEX(TBL_CALC[],COLUMN()-1,COLUMN()+ROW()-COLUMN()))=0, "", INDEX(TBL_CALC[],COLUMN()-1,COLUMN()+ROW()-COLUMN()))</f>
        <v>#NAME?</v>
      </c>
      <c r="I31" s="61" t="e">
        <f ca="1">IF(LEN(INDEX(TBL_CALC[],COLUMN()-1,COLUMN()+ROW()-COLUMN()))=0, "", INDEX(TBL_CALC[],COLUMN()-1,COLUMN()+ROW()-COLUMN()))</f>
        <v>#NAME?</v>
      </c>
      <c r="J31" s="61" t="e">
        <f ca="1">IF(LEN(INDEX(TBL_CALC[],COLUMN()-1,COLUMN()+ROW()-COLUMN()))=0, "", INDEX(TBL_CALC[],COLUMN()-1,COLUMN()+ROW()-COLUMN()))</f>
        <v>#NAME?</v>
      </c>
    </row>
    <row r="32" spans="1:10" s="61" customFormat="1" x14ac:dyDescent="0.25">
      <c r="A32" s="61" t="str">
        <f>INDEX(TBL_CALC[#Headers], ROW())</f>
        <v>TB</v>
      </c>
      <c r="B32" s="61">
        <f>IF(LEN(INDEX(TBL_CALC[],COLUMN()-1,COLUMN()+ROW()-COLUMN()))=0, "", INDEX(TBL_CALC[],COLUMN()-1,COLUMN()+ROW()-COLUMN()))</f>
        <v>48204</v>
      </c>
      <c r="C32" s="61">
        <f>IF(LEN(INDEX(TBL_CALC[],COLUMN()-1,COLUMN()+ROW()-COLUMN()))=0, "", INDEX(TBL_CALC[],COLUMN()-1,COLUMN()+ROW()-COLUMN()))</f>
        <v>37908</v>
      </c>
      <c r="D32" s="61">
        <f>IF(LEN(INDEX(TBL_CALC[],COLUMN()-1,COLUMN()+ROW()-COLUMN()))=0, "", INDEX(TBL_CALC[],COLUMN()-1,COLUMN()+ROW()-COLUMN()))</f>
        <v>60528</v>
      </c>
      <c r="E32" s="61">
        <f>IF(LEN(INDEX(TBL_CALC[],COLUMN()-1,COLUMN()+ROW()-COLUMN()))=0, "", INDEX(TBL_CALC[],COLUMN()-1,COLUMN()+ROW()-COLUMN()))</f>
        <v>60528</v>
      </c>
      <c r="F32" s="61">
        <f>IF(LEN(INDEX(TBL_CALC[],COLUMN()-1,COLUMN()+ROW()-COLUMN()))=0, "", INDEX(TBL_CALC[],COLUMN()-1,COLUMN()+ROW()-COLUMN()))</f>
        <v>41652</v>
      </c>
      <c r="G32" s="61">
        <f>IF(LEN(INDEX(TBL_CALC[],COLUMN()-1,COLUMN()+ROW()-COLUMN()))=0, "", INDEX(TBL_CALC[],COLUMN()-1,COLUMN()+ROW()-COLUMN()))</f>
        <v>51480</v>
      </c>
      <c r="H32" s="61">
        <f>IF(LEN(INDEX(TBL_CALC[],COLUMN()-1,COLUMN()+ROW()-COLUMN()))=0, "", INDEX(TBL_CALC[],COLUMN()-1,COLUMN()+ROW()-COLUMN()))</f>
        <v>51480</v>
      </c>
      <c r="I32" s="61">
        <f>IF(LEN(INDEX(TBL_CALC[],COLUMN()-1,COLUMN()+ROW()-COLUMN()))=0, "", INDEX(TBL_CALC[],COLUMN()-1,COLUMN()+ROW()-COLUMN()))</f>
        <v>39780</v>
      </c>
      <c r="J32" s="61">
        <f>IF(LEN(INDEX(TBL_CALC[],COLUMN()-1,COLUMN()+ROW()-COLUMN()))=0, "", INDEX(TBL_CALC[],COLUMN()-1,COLUMN()+ROW()-COLUMN()))</f>
        <v>28600</v>
      </c>
    </row>
    <row r="33" spans="1:10" s="61" customFormat="1" x14ac:dyDescent="0.25">
      <c r="A33" s="61" t="str">
        <f>INDEX(TBL_CALC[#Headers], ROW())</f>
        <v>TE</v>
      </c>
      <c r="B33" s="61" t="e">
        <f ca="1">IF(LEN(INDEX(TBL_CALC[],COLUMN()-1,COLUMN()+ROW()-COLUMN()))=0, "", INDEX(TBL_CALC[],COLUMN()-1,COLUMN()+ROW()-COLUMN()))</f>
        <v>#NAME?</v>
      </c>
      <c r="C33" s="61">
        <f>IF(LEN(INDEX(TBL_CALC[],COLUMN()-1,COLUMN()+ROW()-COLUMN()))=0, "", INDEX(TBL_CALC[],COLUMN()-1,COLUMN()+ROW()-COLUMN()))</f>
        <v>33663.838299999996</v>
      </c>
      <c r="D33" s="61" t="e">
        <f ca="1">IF(LEN(INDEX(TBL_CALC[],COLUMN()-1,COLUMN()+ROW()-COLUMN()))=0, "", INDEX(TBL_CALC[],COLUMN()-1,COLUMN()+ROW()-COLUMN()))</f>
        <v>#NAME?</v>
      </c>
      <c r="E33" s="61">
        <f>IF(LEN(INDEX(TBL_CALC[],COLUMN()-1,COLUMN()+ROW()-COLUMN()))=0, "", INDEX(TBL_CALC[],COLUMN()-1,COLUMN()+ROW()-COLUMN()))</f>
        <v>52237.793599999997</v>
      </c>
      <c r="F33" s="61" t="e">
        <f ca="1">IF(LEN(INDEX(TBL_CALC[],COLUMN()-1,COLUMN()+ROW()-COLUMN()))=0, "", INDEX(TBL_CALC[],COLUMN()-1,COLUMN()+ROW()-COLUMN()))</f>
        <v>#NAME?</v>
      </c>
      <c r="G33" s="61" t="e">
        <f ca="1">IF(LEN(INDEX(TBL_CALC[],COLUMN()-1,COLUMN()+ROW()-COLUMN()))=0, "", INDEX(TBL_CALC[],COLUMN()-1,COLUMN()+ROW()-COLUMN()))</f>
        <v>#NAME?</v>
      </c>
      <c r="H33" s="61" t="e">
        <f ca="1">IF(LEN(INDEX(TBL_CALC[],COLUMN()-1,COLUMN()+ROW()-COLUMN()))=0, "", INDEX(TBL_CALC[],COLUMN()-1,COLUMN()+ROW()-COLUMN()))</f>
        <v>#NAME?</v>
      </c>
      <c r="I33" s="61" t="e">
        <f ca="1">IF(LEN(INDEX(TBL_CALC[],COLUMN()-1,COLUMN()+ROW()-COLUMN()))=0, "", INDEX(TBL_CALC[],COLUMN()-1,COLUMN()+ROW()-COLUMN()))</f>
        <v>#NAME?</v>
      </c>
      <c r="J33" s="61" t="e">
        <f ca="1">IF(LEN(INDEX(TBL_CALC[],COLUMN()-1,COLUMN()+ROW()-COLUMN()))=0, "", INDEX(TBL_CALC[],COLUMN()-1,COLUMN()+ROW()-COLUMN()))</f>
        <v>#NAME?</v>
      </c>
    </row>
    <row r="34" spans="1:10" s="61" customFormat="1" x14ac:dyDescent="0.25">
      <c r="A34" s="61" t="str">
        <f>INDEX(TBL_CALC[#Headers], ROW())</f>
        <v>TS</v>
      </c>
      <c r="B34" s="61" t="e">
        <f ca="1">IF(LEN(INDEX(TBL_CALC[],COLUMN()-1,COLUMN()+ROW()-COLUMN()))=0, "", INDEX(TBL_CALC[],COLUMN()-1,COLUMN()+ROW()-COLUMN()))</f>
        <v>#NAME?</v>
      </c>
      <c r="C34" s="61">
        <f>IF(LEN(INDEX(TBL_CALC[],COLUMN()-1,COLUMN()+ROW()-COLUMN()))=0, "", INDEX(TBL_CALC[],COLUMN()-1,COLUMN()+ROW()-COLUMN()))</f>
        <v>0</v>
      </c>
      <c r="D34" s="61" t="e">
        <f ca="1">IF(LEN(INDEX(TBL_CALC[],COLUMN()-1,COLUMN()+ROW()-COLUMN()))=0, "", INDEX(TBL_CALC[],COLUMN()-1,COLUMN()+ROW()-COLUMN()))</f>
        <v>#NAME?</v>
      </c>
      <c r="E34" s="61">
        <f>IF(LEN(INDEX(TBL_CALC[],COLUMN()-1,COLUMN()+ROW()-COLUMN()))=0, "", INDEX(TBL_CALC[],COLUMN()-1,COLUMN()+ROW()-COLUMN()))</f>
        <v>0</v>
      </c>
      <c r="F34" s="61" t="e">
        <f ca="1">IF(LEN(INDEX(TBL_CALC[],COLUMN()-1,COLUMN()+ROW()-COLUMN()))=0, "", INDEX(TBL_CALC[],COLUMN()-1,COLUMN()+ROW()-COLUMN()))</f>
        <v>#NAME?</v>
      </c>
      <c r="G34" s="61" t="e">
        <f ca="1">IF(LEN(INDEX(TBL_CALC[],COLUMN()-1,COLUMN()+ROW()-COLUMN()))=0, "", INDEX(TBL_CALC[],COLUMN()-1,COLUMN()+ROW()-COLUMN()))</f>
        <v>#NAME?</v>
      </c>
      <c r="H34" s="61" t="e">
        <f ca="1">IF(LEN(INDEX(TBL_CALC[],COLUMN()-1,COLUMN()+ROW()-COLUMN()))=0, "", INDEX(TBL_CALC[],COLUMN()-1,COLUMN()+ROW()-COLUMN()))</f>
        <v>#NAME?</v>
      </c>
      <c r="I34" s="61" t="e">
        <f ca="1">IF(LEN(INDEX(TBL_CALC[],COLUMN()-1,COLUMN()+ROW()-COLUMN()))=0, "", INDEX(TBL_CALC[],COLUMN()-1,COLUMN()+ROW()-COLUMN()))</f>
        <v>#NAME?</v>
      </c>
      <c r="J34" s="61" t="e">
        <f ca="1">IF(LEN(INDEX(TBL_CALC[],COLUMN()-1,COLUMN()+ROW()-COLUMN()))=0, "", INDEX(TBL_CALC[],COLUMN()-1,COLUMN()+ROW()-COLUMN()))</f>
        <v>#NAME?</v>
      </c>
    </row>
    <row r="35" spans="1:10" s="61" customFormat="1" x14ac:dyDescent="0.25">
      <c r="A35" s="61" t="str">
        <f>INDEX(TBL_CALC[#Headers], ROW())</f>
        <v>Profit Over Pay</v>
      </c>
      <c r="B35" s="61" t="e">
        <f ca="1">IF(LEN(INDEX(TBL_CALC[],COLUMN()-1,COLUMN()+ROW()-COLUMN()))=0, "", INDEX(TBL_CALC[],COLUMN()-1,COLUMN()+ROW()-COLUMN()))</f>
        <v>#NAME?</v>
      </c>
      <c r="C35" s="61">
        <f>IF(LEN(INDEX(TBL_CALC[],COLUMN()-1,COLUMN()+ROW()-COLUMN()))=0, "", INDEX(TBL_CALC[],COLUMN()-1,COLUMN()+ROW()-COLUMN()))</f>
        <v>0.16950881460180542</v>
      </c>
      <c r="D35" s="61" t="e">
        <f ca="1">IF(LEN(INDEX(TBL_CALC[],COLUMN()-1,COLUMN()+ROW()-COLUMN()))=0, "", INDEX(TBL_CALC[],COLUMN()-1,COLUMN()+ROW()-COLUMN()))</f>
        <v>#NAME?</v>
      </c>
      <c r="E35" s="61">
        <f>IF(LEN(INDEX(TBL_CALC[],COLUMN()-1,COLUMN()+ROW()-COLUMN()))=0, "", INDEX(TBL_CALC[],COLUMN()-1,COLUMN()+ROW()-COLUMN()))</f>
        <v>0.20565924426450752</v>
      </c>
      <c r="F35" s="61" t="e">
        <f ca="1">IF(LEN(INDEX(TBL_CALC[],COLUMN()-1,COLUMN()+ROW()-COLUMN()))=0, "", INDEX(TBL_CALC[],COLUMN()-1,COLUMN()+ROW()-COLUMN()))</f>
        <v>#NAME?</v>
      </c>
      <c r="G35" s="61" t="e">
        <f ca="1">IF(LEN(INDEX(TBL_CALC[],COLUMN()-1,COLUMN()+ROW()-COLUMN()))=0, "", INDEX(TBL_CALC[],COLUMN()-1,COLUMN()+ROW()-COLUMN()))</f>
        <v>#NAME?</v>
      </c>
      <c r="H35" s="61" t="e">
        <f ca="1">IF(LEN(INDEX(TBL_CALC[],COLUMN()-1,COLUMN()+ROW()-COLUMN()))=0, "", INDEX(TBL_CALC[],COLUMN()-1,COLUMN()+ROW()-COLUMN()))</f>
        <v>#NAME?</v>
      </c>
      <c r="I35" s="61" t="e">
        <f ca="1">IF(LEN(INDEX(TBL_CALC[],COLUMN()-1,COLUMN()+ROW()-COLUMN()))=0, "", INDEX(TBL_CALC[],COLUMN()-1,COLUMN()+ROW()-COLUMN()))</f>
        <v>#NAME?</v>
      </c>
      <c r="J35" s="61" t="e">
        <f ca="1">IF(LEN(INDEX(TBL_CALC[],COLUMN()-1,COLUMN()+ROW()-COLUMN()))=0, "", INDEX(TBL_CALC[],COLUMN()-1,COLUMN()+ROW()-COLUMN()))</f>
        <v>#NAME?</v>
      </c>
    </row>
    <row r="36" spans="1:10" s="61" customFormat="1" x14ac:dyDescent="0.25">
      <c r="A36" s="61" t="str">
        <f>INDEX(TBL_CALC[#Headers], ROW())</f>
        <v>Com</v>
      </c>
      <c r="B36" s="61">
        <f>IF(LEN(INDEX(TBL_CALC[],COLUMN()-1,COLUMN()+ROW()-COLUMN()))=0, "", INDEX(TBL_CALC[],COLUMN()-1,COLUMN()+ROW()-COLUMN()))</f>
        <v>159.03743999999998</v>
      </c>
      <c r="C36" s="61">
        <f>IF(LEN(INDEX(TBL_CALC[],COLUMN()-1,COLUMN()+ROW()-COLUMN()))=0, "", INDEX(TBL_CALC[],COLUMN()-1,COLUMN()+ROW()-COLUMN()))</f>
        <v>199.584</v>
      </c>
      <c r="D36" s="61">
        <f>IF(LEN(INDEX(TBL_CALC[],COLUMN()-1,COLUMN()+ROW()-COLUMN()))=0, "", INDEX(TBL_CALC[],COLUMN()-1,COLUMN()+ROW()-COLUMN()))</f>
        <v>192.65279999999998</v>
      </c>
      <c r="E36" s="61">
        <f>IF(LEN(INDEX(TBL_CALC[],COLUMN()-1,COLUMN()+ROW()-COLUMN()))=0, "", INDEX(TBL_CALC[],COLUMN()-1,COLUMN()+ROW()-COLUMN()))</f>
        <v>215.23968000000005</v>
      </c>
      <c r="F36" s="61">
        <f>IF(LEN(INDEX(TBL_CALC[],COLUMN()-1,COLUMN()+ROW()-COLUMN()))=0, "", INDEX(TBL_CALC[],COLUMN()-1,COLUMN()+ROW()-COLUMN()))</f>
        <v>186.96576000000002</v>
      </c>
      <c r="G36" s="61">
        <f>IF(LEN(INDEX(TBL_CALC[],COLUMN()-1,COLUMN()+ROW()-COLUMN()))=0, "", INDEX(TBL_CALC[],COLUMN()-1,COLUMN()+ROW()-COLUMN()))</f>
        <v>200.29440000000002</v>
      </c>
      <c r="H36" s="61">
        <f>IF(LEN(INDEX(TBL_CALC[],COLUMN()-1,COLUMN()+ROW()-COLUMN()))=0, "", INDEX(TBL_CALC[],COLUMN()-1,COLUMN()+ROW()-COLUMN()))</f>
        <v>200.29440000000002</v>
      </c>
      <c r="I36" s="61">
        <f>IF(LEN(INDEX(TBL_CALC[],COLUMN()-1,COLUMN()+ROW()-COLUMN()))=0, "", INDEX(TBL_CALC[],COLUMN()-1,COLUMN()+ROW()-COLUMN()))</f>
        <v>183.28319999999999</v>
      </c>
      <c r="J36" s="61">
        <f>IF(LEN(INDEX(TBL_CALC[],COLUMN()-1,COLUMN()+ROW()-COLUMN()))=0, "", INDEX(TBL_CALC[],COLUMN()-1,COLUMN()+ROW()-COLUMN()))</f>
        <v>145.30560000000003</v>
      </c>
    </row>
    <row r="37" spans="1:10" s="61" customFormat="1" x14ac:dyDescent="0.25">
      <c r="A37" s="61" t="str">
        <f>INDEX(TBL_CALC[#Headers], ROW())</f>
        <v>State Min Wage</v>
      </c>
      <c r="B37" s="61">
        <f>IF(LEN(INDEX(TBL_CALC[],COLUMN()-1,COLUMN()+ROW()-COLUMN()))=0, "", INDEX(TBL_CALC[],COLUMN()-1,COLUMN()+ROW()-COLUMN()))</f>
        <v>15.5</v>
      </c>
      <c r="C37" s="61">
        <f>IF(LEN(INDEX(TBL_CALC[],COLUMN()-1,COLUMN()+ROW()-COLUMN()))=0, "", INDEX(TBL_CALC[],COLUMN()-1,COLUMN()+ROW()-COLUMN()))</f>
        <v>13</v>
      </c>
      <c r="D37" s="61">
        <f>IF(LEN(INDEX(TBL_CALC[],COLUMN()-1,COLUMN()+ROW()-COLUMN()))=0, "", INDEX(TBL_CALC[],COLUMN()-1,COLUMN()+ROW()-COLUMN()))</f>
        <v>7.25</v>
      </c>
      <c r="E37" s="61">
        <f>IF(LEN(INDEX(TBL_CALC[],COLUMN()-1,COLUMN()+ROW()-COLUMN()))=0, "", INDEX(TBL_CALC[],COLUMN()-1,COLUMN()+ROW()-COLUMN()))</f>
        <v>7.25</v>
      </c>
      <c r="F37" s="61">
        <f>IF(LEN(INDEX(TBL_CALC[],COLUMN()-1,COLUMN()+ROW()-COLUMN()))=0, "", INDEX(TBL_CALC[],COLUMN()-1,COLUMN()+ROW()-COLUMN()))</f>
        <v>10.1</v>
      </c>
      <c r="G37" s="61">
        <f>IF(LEN(INDEX(TBL_CALC[],COLUMN()-1,COLUMN()+ROW()-COLUMN()))=0, "", INDEX(TBL_CALC[],COLUMN()-1,COLUMN()+ROW()-COLUMN()))</f>
        <v>5.15</v>
      </c>
      <c r="H37" s="61">
        <f>IF(LEN(INDEX(TBL_CALC[],COLUMN()-1,COLUMN()+ROW()-COLUMN()))=0, "", INDEX(TBL_CALC[],COLUMN()-1,COLUMN()+ROW()-COLUMN()))</f>
        <v>10.1</v>
      </c>
      <c r="I37" s="61">
        <f>IF(LEN(INDEX(TBL_CALC[],COLUMN()-1,COLUMN()+ROW()-COLUMN()))=0, "", INDEX(TBL_CALC[],COLUMN()-1,COLUMN()+ROW()-COLUMN()))</f>
        <v>13</v>
      </c>
      <c r="J37" s="61">
        <f>IF(LEN(INDEX(TBL_CALC[],COLUMN()-1,COLUMN()+ROW()-COLUMN()))=0, "", INDEX(TBL_CALC[],COLUMN()-1,COLUMN()+ROW()-COLUMN()))</f>
        <v>12</v>
      </c>
    </row>
    <row r="38" spans="1:10" s="61" customFormat="1" x14ac:dyDescent="0.25">
      <c r="A38" s="61" t="str">
        <f>INDEX(TBL_CALC[#Headers], ROW())</f>
        <v>Min Taxable Pay</v>
      </c>
      <c r="B38" s="61">
        <f>IF(LEN(INDEX(TBL_CALC[],COLUMN()-1,COLUMN()+ROW()-COLUMN()))=0, "", INDEX(TBL_CALC[],COLUMN()-1,COLUMN()+ROW()-COLUMN()))</f>
        <v>22</v>
      </c>
      <c r="C38" s="61">
        <f>IF(LEN(INDEX(TBL_CALC[],COLUMN()-1,COLUMN()+ROW()-COLUMN()))=0, "", INDEX(TBL_CALC[],COLUMN()-1,COLUMN()+ROW()-COLUMN()))</f>
        <v>22</v>
      </c>
      <c r="D38" s="61">
        <f>IF(LEN(INDEX(TBL_CALC[],COLUMN()-1,COLUMN()+ROW()-COLUMN()))=0, "", INDEX(TBL_CALC[],COLUMN()-1,COLUMN()+ROW()-COLUMN()))</f>
        <v>22</v>
      </c>
      <c r="E38" s="61">
        <f>IF(LEN(INDEX(TBL_CALC[],COLUMN()-1,COLUMN()+ROW()-COLUMN()))=0, "", INDEX(TBL_CALC[],COLUMN()-1,COLUMN()+ROW()-COLUMN()))</f>
        <v>22</v>
      </c>
      <c r="F38" s="61">
        <f>IF(LEN(INDEX(TBL_CALC[],COLUMN()-1,COLUMN()+ROW()-COLUMN()))=0, "", INDEX(TBL_CALC[],COLUMN()-1,COLUMN()+ROW()-COLUMN()))</f>
        <v>22</v>
      </c>
      <c r="G38" s="61">
        <f>IF(LEN(INDEX(TBL_CALC[],COLUMN()-1,COLUMN()+ROW()-COLUMN()))=0, "", INDEX(TBL_CALC[],COLUMN()-1,COLUMN()+ROW()-COLUMN()))</f>
        <v>14</v>
      </c>
      <c r="H38" s="61">
        <f>IF(LEN(INDEX(TBL_CALC[],COLUMN()-1,COLUMN()+ROW()-COLUMN()))=0, "", INDEX(TBL_CALC[],COLUMN()-1,COLUMN()+ROW()-COLUMN()))</f>
        <v>16</v>
      </c>
      <c r="I38" s="61">
        <f>IF(LEN(INDEX(TBL_CALC[],COLUMN()-1,COLUMN()+ROW()-COLUMN()))=0, "", INDEX(TBL_CALC[],COLUMN()-1,COLUMN()+ROW()-COLUMN()))</f>
        <v>22</v>
      </c>
      <c r="J38" s="61">
        <f>IF(LEN(INDEX(TBL_CALC[],COLUMN()-1,COLUMN()+ROW()-COLUMN()))=0, "", INDEX(TBL_CALC[],COLUMN()-1,COLUMN()+ROW()-COLUMN()))</f>
        <v>21</v>
      </c>
    </row>
    <row r="39" spans="1:10" s="61" customFormat="1" x14ac:dyDescent="0.25">
      <c r="A39" s="61" t="str">
        <f>INDEX(TBL_CALC[#Headers], ROW())</f>
        <v>Err/RP</v>
      </c>
      <c r="B39" s="61" t="str">
        <f>IF(LEN(INDEX(TBL_CALC[],COLUMN()-1,COLUMN()+ROW()-COLUMN()))=0, "", INDEX(TBL_CALC[],COLUMN()-1,COLUMN()+ROW()-COLUMN()))</f>
        <v/>
      </c>
      <c r="C39" s="61" t="str">
        <f>IF(LEN(INDEX(TBL_CALC[],COLUMN()-1,COLUMN()+ROW()-COLUMN()))=0, "", INDEX(TBL_CALC[],COLUMN()-1,COLUMN()+ROW()-COLUMN()))</f>
        <v/>
      </c>
      <c r="D39" s="61" t="str">
        <f>IF(LEN(INDEX(TBL_CALC[],COLUMN()-1,COLUMN()+ROW()-COLUMN()))=0, "", INDEX(TBL_CALC[],COLUMN()-1,COLUMN()+ROW()-COLUMN()))</f>
        <v/>
      </c>
      <c r="E39" s="61" t="str">
        <f>IF(LEN(INDEX(TBL_CALC[],COLUMN()-1,COLUMN()+ROW()-COLUMN()))=0, "", INDEX(TBL_CALC[],COLUMN()-1,COLUMN()+ROW()-COLUMN()))</f>
        <v/>
      </c>
      <c r="F39" s="61" t="str">
        <f>IF(LEN(INDEX(TBL_CALC[],COLUMN()-1,COLUMN()+ROW()-COLUMN()))=0, "", INDEX(TBL_CALC[],COLUMN()-1,COLUMN()+ROW()-COLUMN()))</f>
        <v/>
      </c>
      <c r="G39" s="61" t="str">
        <f>IF(LEN(INDEX(TBL_CALC[],COLUMN()-1,COLUMN()+ROW()-COLUMN()))=0, "", INDEX(TBL_CALC[],COLUMN()-1,COLUMN()+ROW()-COLUMN()))</f>
        <v/>
      </c>
      <c r="H39" s="61" t="str">
        <f>IF(LEN(INDEX(TBL_CALC[],COLUMN()-1,COLUMN()+ROW()-COLUMN()))=0, "", INDEX(TBL_CALC[],COLUMN()-1,COLUMN()+ROW()-COLUMN()))</f>
        <v/>
      </c>
      <c r="I39" s="61" t="str">
        <f>IF(LEN(INDEX(TBL_CALC[],COLUMN()-1,COLUMN()+ROW()-COLUMN()))=0, "", INDEX(TBL_CALC[],COLUMN()-1,COLUMN()+ROW()-COLUMN()))</f>
        <v/>
      </c>
      <c r="J39" s="61" t="str">
        <f>IF(LEN(INDEX(TBL_CALC[],COLUMN()-1,COLUMN()+ROW()-COLUMN()))=0, "", INDEX(TBL_CALC[],COLUMN()-1,COLUMN()+ROW()-COLUMN()))</f>
        <v/>
      </c>
    </row>
    <row r="40" spans="1:10" s="62" customFormat="1" x14ac:dyDescent="0.25">
      <c r="A40" s="62" t="str">
        <f>INDEX(TBL_CALC[#Headers], ROW())</f>
        <v>Err/IP</v>
      </c>
      <c r="B40" s="62" t="str">
        <f>IF(LEN(INDEX(TBL_CALC[],COLUMN()-1,COLUMN()+ROW()-COLUMN()))=0, "", INDEX(TBL_CALC[],COLUMN()-1,COLUMN()+ROW()-COLUMN()))</f>
        <v/>
      </c>
      <c r="C40" s="62" t="str">
        <f>IF(LEN(INDEX(TBL_CALC[],COLUMN()-1,COLUMN()+ROW()-COLUMN()))=0, "", INDEX(TBL_CALC[],COLUMN()-1,COLUMN()+ROW()-COLUMN()))</f>
        <v/>
      </c>
      <c r="D40" s="62" t="str">
        <f>IF(LEN(INDEX(TBL_CALC[],COLUMN()-1,COLUMN()+ROW()-COLUMN()))=0, "", INDEX(TBL_CALC[],COLUMN()-1,COLUMN()+ROW()-COLUMN()))</f>
        <v/>
      </c>
      <c r="E40" s="62" t="str">
        <f>IF(LEN(INDEX(TBL_CALC[],COLUMN()-1,COLUMN()+ROW()-COLUMN()))=0, "", INDEX(TBL_CALC[],COLUMN()-1,COLUMN()+ROW()-COLUMN()))</f>
        <v/>
      </c>
      <c r="F40" s="62" t="str">
        <f>IF(LEN(INDEX(TBL_CALC[],COLUMN()-1,COLUMN()+ROW()-COLUMN()))=0, "", INDEX(TBL_CALC[],COLUMN()-1,COLUMN()+ROW()-COLUMN()))</f>
        <v/>
      </c>
      <c r="G40" s="62" t="str">
        <f>IF(LEN(INDEX(TBL_CALC[],COLUMN()-1,COLUMN()+ROW()-COLUMN()))=0, "", INDEX(TBL_CALC[],COLUMN()-1,COLUMN()+ROW()-COLUMN()))</f>
        <v/>
      </c>
      <c r="H40" s="62" t="str">
        <f>IF(LEN(INDEX(TBL_CALC[],COLUMN()-1,COLUMN()+ROW()-COLUMN()))=0, "", INDEX(TBL_CALC[],COLUMN()-1,COLUMN()+ROW()-COLUMN()))</f>
        <v/>
      </c>
      <c r="I40" s="62" t="str">
        <f>IF(LEN(INDEX(TBL_CALC[],COLUMN()-1,COLUMN()+ROW()-COLUMN()))=0, "", INDEX(TBL_CALC[],COLUMN()-1,COLUMN()+ROW()-COLUMN()))</f>
        <v/>
      </c>
      <c r="J40" s="62" t="str">
        <f>IF(LEN(INDEX(TBL_CALC[],COLUMN()-1,COLUMN()+ROW()-COLUMN()))=0, "", INDEX(TBL_CALC[],COLUMN()-1,COLUMN()+ROW()-COLUMN()))</f>
        <v/>
      </c>
    </row>
    <row r="41" spans="1:10" s="62" customFormat="1" x14ac:dyDescent="0.25">
      <c r="A41" s="62" t="str">
        <f>INDEX(TBL_CALC[#Headers], ROW())</f>
        <v>Err/LBR</v>
      </c>
      <c r="B41" s="62" t="str">
        <f>IF(LEN(INDEX(TBL_CALC[],COLUMN()-1,COLUMN()+ROW()-COLUMN()))=0, "", INDEX(TBL_CALC[],COLUMN()-1,COLUMN()+ROW()-COLUMN()))</f>
        <v/>
      </c>
      <c r="C41" s="62" t="str">
        <f>IF(LEN(INDEX(TBL_CALC[],COLUMN()-1,COLUMN()+ROW()-COLUMN()))=0, "", INDEX(TBL_CALC[],COLUMN()-1,COLUMN()+ROW()-COLUMN()))</f>
        <v/>
      </c>
      <c r="D41" s="62" t="str">
        <f>IF(LEN(INDEX(TBL_CALC[],COLUMN()-1,COLUMN()+ROW()-COLUMN()))=0, "", INDEX(TBL_CALC[],COLUMN()-1,COLUMN()+ROW()-COLUMN()))</f>
        <v/>
      </c>
      <c r="E41" s="62" t="str">
        <f>IF(LEN(INDEX(TBL_CALC[],COLUMN()-1,COLUMN()+ROW()-COLUMN()))=0, "", INDEX(TBL_CALC[],COLUMN()-1,COLUMN()+ROW()-COLUMN()))</f>
        <v/>
      </c>
      <c r="F41" s="62" t="str">
        <f>IF(LEN(INDEX(TBL_CALC[],COLUMN()-1,COLUMN()+ROW()-COLUMN()))=0, "", INDEX(TBL_CALC[],COLUMN()-1,COLUMN()+ROW()-COLUMN()))</f>
        <v/>
      </c>
      <c r="G41" s="62" t="str">
        <f>IF(LEN(INDEX(TBL_CALC[],COLUMN()-1,COLUMN()+ROW()-COLUMN()))=0, "", INDEX(TBL_CALC[],COLUMN()-1,COLUMN()+ROW()-COLUMN()))</f>
        <v/>
      </c>
      <c r="H41" s="62" t="str">
        <f>IF(LEN(INDEX(TBL_CALC[],COLUMN()-1,COLUMN()+ROW()-COLUMN()))=0, "", INDEX(TBL_CALC[],COLUMN()-1,COLUMN()+ROW()-COLUMN()))</f>
        <v/>
      </c>
      <c r="I41" s="62" t="str">
        <f>IF(LEN(INDEX(TBL_CALC[],COLUMN()-1,COLUMN()+ROW()-COLUMN()))=0, "", INDEX(TBL_CALC[],COLUMN()-1,COLUMN()+ROW()-COLUMN()))</f>
        <v/>
      </c>
      <c r="J41" s="62" t="str">
        <f>IF(LEN(INDEX(TBL_CALC[],COLUMN()-1,COLUMN()+ROW()-COLUMN()))=0, "", INDEX(TBL_CALC[],COLUMN()-1,COLUMN()+ROW()-COLUMN()))</f>
        <v/>
      </c>
    </row>
    <row r="42" spans="1:10" s="61" customFormat="1" x14ac:dyDescent="0.25">
      <c r="A42" s="61" t="str">
        <f>INDEX(TBL_CALC[#Headers], ROW())</f>
        <v>Err/OTF</v>
      </c>
      <c r="B42" s="61" t="str">
        <f>IF(LEN(INDEX(TBL_CALC[],COLUMN()-1,COLUMN()+ROW()-COLUMN()))=0, "", INDEX(TBL_CALC[],COLUMN()-1,COLUMN()+ROW()-COLUMN()))</f>
        <v/>
      </c>
      <c r="C42" s="61" t="str">
        <f>IF(LEN(INDEX(TBL_CALC[],COLUMN()-1,COLUMN()+ROW()-COLUMN()))=0, "", INDEX(TBL_CALC[],COLUMN()-1,COLUMN()+ROW()-COLUMN()))</f>
        <v/>
      </c>
      <c r="D42" s="61" t="str">
        <f>IF(LEN(INDEX(TBL_CALC[],COLUMN()-1,COLUMN()+ROW()-COLUMN()))=0, "", INDEX(TBL_CALC[],COLUMN()-1,COLUMN()+ROW()-COLUMN()))</f>
        <v/>
      </c>
      <c r="E42" s="61" t="str">
        <f>IF(LEN(INDEX(TBL_CALC[],COLUMN()-1,COLUMN()+ROW()-COLUMN()))=0, "", INDEX(TBL_CALC[],COLUMN()-1,COLUMN()+ROW()-COLUMN()))</f>
        <v/>
      </c>
      <c r="F42" s="61" t="str">
        <f>IF(LEN(INDEX(TBL_CALC[],COLUMN()-1,COLUMN()+ROW()-COLUMN()))=0, "", INDEX(TBL_CALC[],COLUMN()-1,COLUMN()+ROW()-COLUMN()))</f>
        <v/>
      </c>
      <c r="G42" s="61" t="str">
        <f>IF(LEN(INDEX(TBL_CALC[],COLUMN()-1,COLUMN()+ROW()-COLUMN()))=0, "", INDEX(TBL_CALC[],COLUMN()-1,COLUMN()+ROW()-COLUMN()))</f>
        <v/>
      </c>
      <c r="H42" s="61" t="str">
        <f>IF(LEN(INDEX(TBL_CALC[],COLUMN()-1,COLUMN()+ROW()-COLUMN()))=0, "", INDEX(TBL_CALC[],COLUMN()-1,COLUMN()+ROW()-COLUMN()))</f>
        <v/>
      </c>
      <c r="I42" s="61" t="str">
        <f>IF(LEN(INDEX(TBL_CALC[],COLUMN()-1,COLUMN()+ROW()-COLUMN()))=0, "", INDEX(TBL_CALC[],COLUMN()-1,COLUMN()+ROW()-COLUMN()))</f>
        <v/>
      </c>
      <c r="J42" s="61" t="str">
        <f>IF(LEN(INDEX(TBL_CALC[],COLUMN()-1,COLUMN()+ROW()-COLUMN()))=0, "", INDEX(TBL_CALC[],COLUMN()-1,COLUMN()+ROW()-COLUMN()))</f>
        <v/>
      </c>
    </row>
    <row r="43" spans="1:10" s="61" customFormat="1" x14ac:dyDescent="0.25">
      <c r="A43" s="64" t="str">
        <f>INDEX(TBL_CALC[#Headers], ROW())</f>
        <v>Err Blended Rate</v>
      </c>
      <c r="B43" s="61" t="str">
        <f>IF(LEN(INDEX(TBL_CALC[],COLUMN()-1,COLUMN()+ROW()-COLUMN()))=0, "", INDEX(TBL_CALC[],COLUMN()-1,COLUMN()+ROW()-COLUMN()))</f>
        <v/>
      </c>
      <c r="C43" s="61" t="str">
        <f>IF(LEN(INDEX(TBL_CALC[],COLUMN()-1,COLUMN()+ROW()-COLUMN()))=0, "", INDEX(TBL_CALC[],COLUMN()-1,COLUMN()+ROW()-COLUMN()))</f>
        <v/>
      </c>
      <c r="D43" s="61" t="str">
        <f>IF(LEN(INDEX(TBL_CALC[],COLUMN()-1,COLUMN()+ROW()-COLUMN()))=0, "", INDEX(TBL_CALC[],COLUMN()-1,COLUMN()+ROW()-COLUMN()))</f>
        <v/>
      </c>
      <c r="E43" s="61" t="str">
        <f>IF(LEN(INDEX(TBL_CALC[],COLUMN()-1,COLUMN()+ROW()-COLUMN()))=0, "", INDEX(TBL_CALC[],COLUMN()-1,COLUMN()+ROW()-COLUMN()))</f>
        <v/>
      </c>
      <c r="F43" s="61" t="str">
        <f>IF(LEN(INDEX(TBL_CALC[],COLUMN()-1,COLUMN()+ROW()-COLUMN()))=0, "", INDEX(TBL_CALC[],COLUMN()-1,COLUMN()+ROW()-COLUMN()))</f>
        <v/>
      </c>
      <c r="G43" s="61" t="str">
        <f>IF(LEN(INDEX(TBL_CALC[],COLUMN()-1,COLUMN()+ROW()-COLUMN()))=0, "", INDEX(TBL_CALC[],COLUMN()-1,COLUMN()+ROW()-COLUMN()))</f>
        <v/>
      </c>
      <c r="H43" s="61" t="str">
        <f>IF(LEN(INDEX(TBL_CALC[],COLUMN()-1,COLUMN()+ROW()-COLUMN()))=0, "", INDEX(TBL_CALC[],COLUMN()-1,COLUMN()+ROW()-COLUMN()))</f>
        <v/>
      </c>
      <c r="I43" s="61" t="str">
        <f>IF(LEN(INDEX(TBL_CALC[],COLUMN()-1,COLUMN()+ROW()-COLUMN()))=0, "", INDEX(TBL_CALC[],COLUMN()-1,COLUMN()+ROW()-COLUMN()))</f>
        <v/>
      </c>
      <c r="J43" s="61" t="str">
        <f>IF(LEN(INDEX(TBL_CALC[],COLUMN()-1,COLUMN()+ROW()-COLUMN()))=0, "", INDEX(TBL_CALC[],COLUMN()-1,COLUMN()+ROW()-COLUMN()))</f>
        <v/>
      </c>
    </row>
    <row r="44" spans="1:10" s="61" customFormat="1" x14ac:dyDescent="0.25">
      <c r="A44" s="61" t="str">
        <f>INDEX(TBL_CALC[#Headers], ROW())</f>
        <v>Err/TR</v>
      </c>
      <c r="B44" s="61" t="str">
        <f>IF(LEN(INDEX(TBL_CALC[],COLUMN()-1,COLUMN()+ROW()-COLUMN()))=0, "", INDEX(TBL_CALC[],COLUMN()-1,COLUMN()+ROW()-COLUMN()))</f>
        <v/>
      </c>
      <c r="C44" s="61" t="str">
        <f>IF(LEN(INDEX(TBL_CALC[],COLUMN()-1,COLUMN()+ROW()-COLUMN()))=0, "", INDEX(TBL_CALC[],COLUMN()-1,COLUMN()+ROW()-COLUMN()))</f>
        <v/>
      </c>
      <c r="D44" s="61" t="str">
        <f>IF(LEN(INDEX(TBL_CALC[],COLUMN()-1,COLUMN()+ROW()-COLUMN()))=0, "", INDEX(TBL_CALC[],COLUMN()-1,COLUMN()+ROW()-COLUMN()))</f>
        <v/>
      </c>
      <c r="E44" s="61" t="str">
        <f>IF(LEN(INDEX(TBL_CALC[],COLUMN()-1,COLUMN()+ROW()-COLUMN()))=0, "", INDEX(TBL_CALC[],COLUMN()-1,COLUMN()+ROW()-COLUMN()))</f>
        <v/>
      </c>
      <c r="F44" s="61" t="str">
        <f>IF(LEN(INDEX(TBL_CALC[],COLUMN()-1,COLUMN()+ROW()-COLUMN()))=0, "", INDEX(TBL_CALC[],COLUMN()-1,COLUMN()+ROW()-COLUMN()))</f>
        <v/>
      </c>
      <c r="G44" s="61" t="str">
        <f>IF(LEN(INDEX(TBL_CALC[],COLUMN()-1,COLUMN()+ROW()-COLUMN()))=0, "", INDEX(TBL_CALC[],COLUMN()-1,COLUMN()+ROW()-COLUMN()))</f>
        <v/>
      </c>
      <c r="H44" s="61" t="str">
        <f>IF(LEN(INDEX(TBL_CALC[],COLUMN()-1,COLUMN()+ROW()-COLUMN()))=0, "", INDEX(TBL_CALC[],COLUMN()-1,COLUMN()+ROW()-COLUMN()))</f>
        <v/>
      </c>
      <c r="I44" s="61" t="str">
        <f>IF(LEN(INDEX(TBL_CALC[],COLUMN()-1,COLUMN()+ROW()-COLUMN()))=0, "", INDEX(TBL_CALC[],COLUMN()-1,COLUMN()+ROW()-COLUMN()))</f>
        <v/>
      </c>
      <c r="J44" s="61" t="str">
        <f>IF(LEN(INDEX(TBL_CALC[],COLUMN()-1,COLUMN()+ROW()-COLUMN()))=0, "", INDEX(TBL_CALC[],COLUMN()-1,COLUMN()+ROW()-COLUMN()))</f>
        <v/>
      </c>
    </row>
    <row r="45" spans="1:10" s="61" customFormat="1" x14ac:dyDescent="0.25">
      <c r="A45" s="61" t="str">
        <f>INDEX(TBL_CALC[#Headers], ROW())</f>
        <v>?</v>
      </c>
      <c r="B45" s="61" t="str">
        <f>IF(LEN(INDEX(TBL_CALC[],COLUMN()-1,COLUMN()+ROW()-COLUMN()))=0, "", INDEX(TBL_CALC[],COLUMN()-1,COLUMN()+ROW()-COLUMN()))</f>
        <v>Y</v>
      </c>
      <c r="C45" s="61" t="str">
        <f>IF(LEN(INDEX(TBL_CALC[],COLUMN()-1,COLUMN()+ROW()-COLUMN()))=0, "", INDEX(TBL_CALC[],COLUMN()-1,COLUMN()+ROW()-COLUMN()))</f>
        <v>Y</v>
      </c>
      <c r="D45" s="61" t="str">
        <f>IF(LEN(INDEX(TBL_CALC[],COLUMN()-1,COLUMN()+ROW()-COLUMN()))=0, "", INDEX(TBL_CALC[],COLUMN()-1,COLUMN()+ROW()-COLUMN()))</f>
        <v>Y</v>
      </c>
      <c r="E45" s="61" t="str">
        <f>IF(LEN(INDEX(TBL_CALC[],COLUMN()-1,COLUMN()+ROW()-COLUMN()))=0, "", INDEX(TBL_CALC[],COLUMN()-1,COLUMN()+ROW()-COLUMN()))</f>
        <v>Y</v>
      </c>
      <c r="F45" s="61" t="str">
        <f>IF(LEN(INDEX(TBL_CALC[],COLUMN()-1,COLUMN()+ROW()-COLUMN()))=0, "", INDEX(TBL_CALC[],COLUMN()-1,COLUMN()+ROW()-COLUMN()))</f>
        <v>Y</v>
      </c>
      <c r="G45" s="61" t="str">
        <f>IF(LEN(INDEX(TBL_CALC[],COLUMN()-1,COLUMN()+ROW()-COLUMN()))=0, "", INDEX(TBL_CALC[],COLUMN()-1,COLUMN()+ROW()-COLUMN()))</f>
        <v>Y</v>
      </c>
      <c r="H45" s="61" t="str">
        <f>IF(LEN(INDEX(TBL_CALC[],COLUMN()-1,COLUMN()+ROW()-COLUMN()))=0, "", INDEX(TBL_CALC[],COLUMN()-1,COLUMN()+ROW()-COLUMN()))</f>
        <v>Y</v>
      </c>
      <c r="I45" s="61" t="str">
        <f>IF(LEN(INDEX(TBL_CALC[],COLUMN()-1,COLUMN()+ROW()-COLUMN()))=0, "", INDEX(TBL_CALC[],COLUMN()-1,COLUMN()+ROW()-COLUMN()))</f>
        <v>Y</v>
      </c>
      <c r="J45" s="61" t="str">
        <f>IF(LEN(INDEX(TBL_CALC[],COLUMN()-1,COLUMN()+ROW()-COLUMN()))=0, "", INDEX(TBL_CALC[],COLUMN()-1,COLUMN()+ROW()-COLUMN()))</f>
        <v>Y</v>
      </c>
    </row>
    <row r="46" spans="1:10" s="61" customFormat="1" x14ac:dyDescent="0.25">
      <c r="A46" s="61" t="str">
        <f>INDEX(TBL_CALC[#Headers], ROW())</f>
        <v>Error?</v>
      </c>
      <c r="B46" s="61" t="e">
        <f ca="1">IF(LEN(INDEX(TBL_CALC[],COLUMN()-1,COLUMN()+ROW()-COLUMN()))=0, "", INDEX(TBL_CALC[],COLUMN()-1,COLUMN()+ROW()-COLUMN()))</f>
        <v>#NAME?</v>
      </c>
      <c r="C46" s="61" t="str">
        <f>IF(LEN(INDEX(TBL_CALC[],COLUMN()-1,COLUMN()+ROW()-COLUMN()))=0, "", INDEX(TBL_CALC[],COLUMN()-1,COLUMN()+ROW()-COLUMN()))</f>
        <v/>
      </c>
      <c r="D46" s="61" t="e">
        <f ca="1">IF(LEN(INDEX(TBL_CALC[],COLUMN()-1,COLUMN()+ROW()-COLUMN()))=0, "", INDEX(TBL_CALC[],COLUMN()-1,COLUMN()+ROW()-COLUMN()))</f>
        <v>#NAME?</v>
      </c>
      <c r="E46" s="61" t="str">
        <f>IF(LEN(INDEX(TBL_CALC[],COLUMN()-1,COLUMN()+ROW()-COLUMN()))=0, "", INDEX(TBL_CALC[],COLUMN()-1,COLUMN()+ROW()-COLUMN()))</f>
        <v/>
      </c>
      <c r="F46" s="61" t="e">
        <f ca="1">IF(LEN(INDEX(TBL_CALC[],COLUMN()-1,COLUMN()+ROW()-COLUMN()))=0, "", INDEX(TBL_CALC[],COLUMN()-1,COLUMN()+ROW()-COLUMN()))</f>
        <v>#NAME?</v>
      </c>
      <c r="G46" s="61" t="e">
        <f ca="1">IF(LEN(INDEX(TBL_CALC[],COLUMN()-1,COLUMN()+ROW()-COLUMN()))=0, "", INDEX(TBL_CALC[],COLUMN()-1,COLUMN()+ROW()-COLUMN()))</f>
        <v>#NAME?</v>
      </c>
      <c r="H46" s="61" t="e">
        <f ca="1">IF(LEN(INDEX(TBL_CALC[],COLUMN()-1,COLUMN()+ROW()-COLUMN()))=0, "", INDEX(TBL_CALC[],COLUMN()-1,COLUMN()+ROW()-COLUMN()))</f>
        <v>#NAME?</v>
      </c>
      <c r="I46" s="61" t="e">
        <f ca="1">IF(LEN(INDEX(TBL_CALC[],COLUMN()-1,COLUMN()+ROW()-COLUMN()))=0, "", INDEX(TBL_CALC[],COLUMN()-1,COLUMN()+ROW()-COLUMN()))</f>
        <v>#NAME?</v>
      </c>
      <c r="J46" s="61" t="e">
        <f ca="1">IF(LEN(INDEX(TBL_CALC[],COLUMN()-1,COLUMN()+ROW()-COLUMN()))=0, "", INDEX(TBL_CALC[],COLUMN()-1,COLUMN()+ROW()-COLUMN()))</f>
        <v>#NAME?</v>
      </c>
    </row>
    <row r="47" spans="1:10" s="61" customFormat="1" x14ac:dyDescent="0.25">
      <c r="A47" s="61" t="str">
        <f>INDEX(TBL_CALC[#Headers], ROW())</f>
        <v>End Date</v>
      </c>
      <c r="B47" s="61">
        <f>IF(LEN(INDEX(TBL_CALC[],COLUMN()-1,COLUMN()+ROW()-COLUMN()))=0, "", INDEX(TBL_CALC[],COLUMN()-1,COLUMN()+ROW()-COLUMN()))</f>
        <v>45362</v>
      </c>
      <c r="C47" s="61">
        <f>IF(LEN(INDEX(TBL_CALC[],COLUMN()-1,COLUMN()+ROW()-COLUMN()))=0, "", INDEX(TBL_CALC[],COLUMN()-1,COLUMN()+ROW()-COLUMN()))</f>
        <v>45355</v>
      </c>
      <c r="D47" s="61">
        <f>IF(LEN(INDEX(TBL_CALC[],COLUMN()-1,COLUMN()+ROW()-COLUMN()))=0, "", INDEX(TBL_CALC[],COLUMN()-1,COLUMN()+ROW()-COLUMN()))</f>
        <v>45352</v>
      </c>
      <c r="E47" s="61">
        <f>IF(LEN(INDEX(TBL_CALC[],COLUMN()-1,COLUMN()+ROW()-COLUMN()))=0, "", INDEX(TBL_CALC[],COLUMN()-1,COLUMN()+ROW()-COLUMN()))</f>
        <v>45352</v>
      </c>
      <c r="F47" s="61">
        <f>IF(LEN(INDEX(TBL_CALC[],COLUMN()-1,COLUMN()+ROW()-COLUMN()))=0, "", INDEX(TBL_CALC[],COLUMN()-1,COLUMN()+ROW()-COLUMN()))</f>
        <v>45356</v>
      </c>
      <c r="G47" s="61">
        <f>IF(LEN(INDEX(TBL_CALC[],COLUMN()-1,COLUMN()+ROW()-COLUMN()))=0, "", INDEX(TBL_CALC[],COLUMN()-1,COLUMN()+ROW()-COLUMN()))</f>
        <v>45357</v>
      </c>
      <c r="H47" s="61">
        <f>IF(LEN(INDEX(TBL_CALC[],COLUMN()-1,COLUMN()+ROW()-COLUMN()))=0, "", INDEX(TBL_CALC[],COLUMN()-1,COLUMN()+ROW()-COLUMN()))</f>
        <v>45358</v>
      </c>
      <c r="I47" s="61">
        <f>IF(LEN(INDEX(TBL_CALC[],COLUMN()-1,COLUMN()+ROW()-COLUMN()))=0, "", INDEX(TBL_CALC[],COLUMN()-1,COLUMN()+ROW()-COLUMN()))</f>
        <v>45369</v>
      </c>
      <c r="J47" s="61">
        <f>IF(LEN(INDEX(TBL_CALC[],COLUMN()-1,COLUMN()+ROW()-COLUMN()))=0, "", INDEX(TBL_CALC[],COLUMN()-1,COLUMN()+ROW()-COLUMN()))</f>
        <v>45362</v>
      </c>
    </row>
    <row r="48" spans="1:10" s="61" customFormat="1" x14ac:dyDescent="0.25">
      <c r="A48" s="61" t="str">
        <f>INDEX(TBL_CALC[#Headers], ROW())</f>
        <v>Travel OT Bill Rate</v>
      </c>
      <c r="B48" s="61">
        <f>IF(LEN(INDEX(TBL_CALC[],COLUMN()-1,COLUMN()+ROW()-COLUMN()))=0, "", INDEX(TBL_CALC[],COLUMN()-1,COLUMN()+ROW()-COLUMN()))</f>
        <v>113.30000000000001</v>
      </c>
      <c r="C48" s="61">
        <f>IF(LEN(INDEX(TBL_CALC[],COLUMN()-1,COLUMN()+ROW()-COLUMN()))=0, "", INDEX(TBL_CALC[],COLUMN()-1,COLUMN()+ROW()-COLUMN()))</f>
        <v>89.100000000000009</v>
      </c>
      <c r="D48" s="61">
        <f>IF(LEN(INDEX(TBL_CALC[],COLUMN()-1,COLUMN()+ROW()-COLUMN()))=0, "", INDEX(TBL_CALC[],COLUMN()-1,COLUMN()+ROW()-COLUMN()))</f>
        <v>106.7</v>
      </c>
      <c r="E48" s="61">
        <f>IF(LEN(INDEX(TBL_CALC[],COLUMN()-1,COLUMN()+ROW()-COLUMN()))=0, "", INDEX(TBL_CALC[],COLUMN()-1,COLUMN()+ROW()-COLUMN()))</f>
        <v>106.7</v>
      </c>
      <c r="F48" s="61">
        <f>IF(LEN(INDEX(TBL_CALC[],COLUMN()-1,COLUMN()+ROW()-COLUMN()))=0, "", INDEX(TBL_CALC[],COLUMN()-1,COLUMN()+ROW()-COLUMN()))</f>
        <v>97.9</v>
      </c>
      <c r="G48" s="61">
        <f>IF(LEN(INDEX(TBL_CALC[],COLUMN()-1,COLUMN()+ROW()-COLUMN()))=0, "", INDEX(TBL_CALC[],COLUMN()-1,COLUMN()+ROW()-COLUMN()))</f>
        <v>121.00000000000001</v>
      </c>
      <c r="H48" s="61">
        <f>IF(LEN(INDEX(TBL_CALC[],COLUMN()-1,COLUMN()+ROW()-COLUMN()))=0, "", INDEX(TBL_CALC[],COLUMN()-1,COLUMN()+ROW()-COLUMN()))</f>
        <v>121.00000000000001</v>
      </c>
      <c r="I48" s="61">
        <f>IF(LEN(INDEX(TBL_CALC[],COLUMN()-1,COLUMN()+ROW()-COLUMN()))=0, "", INDEX(TBL_CALC[],COLUMN()-1,COLUMN()+ROW()-COLUMN()))</f>
        <v>93.500000000000014</v>
      </c>
      <c r="J48" s="61">
        <f>IF(LEN(INDEX(TBL_CALC[],COLUMN()-1,COLUMN()+ROW()-COLUMN()))=0, "", INDEX(TBL_CALC[],COLUMN()-1,COLUMN()+ROW()-COLUMN()))</f>
        <v>60.500000000000007</v>
      </c>
    </row>
    <row r="49" spans="1:10" s="61" customFormat="1" x14ac:dyDescent="0.25">
      <c r="A49" s="61" t="str">
        <f>INDEX(TBL_CALC[#Headers], ROW())</f>
        <v>True Local Bill Rate</v>
      </c>
      <c r="B49" s="61">
        <f>IF(LEN(INDEX(TBL_CALC[],COLUMN()-1,COLUMN()+ROW()-COLUMN()))=0, "", INDEX(TBL_CALC[],COLUMN()-1,COLUMN()+ROW()-COLUMN()))</f>
        <v>103</v>
      </c>
      <c r="C49" s="61">
        <f>IF(LEN(INDEX(TBL_CALC[],COLUMN()-1,COLUMN()+ROW()-COLUMN()))=0, "", INDEX(TBL_CALC[],COLUMN()-1,COLUMN()+ROW()-COLUMN()))</f>
        <v>81</v>
      </c>
      <c r="D49" s="61">
        <f>IF(LEN(INDEX(TBL_CALC[],COLUMN()-1,COLUMN()+ROW()-COLUMN()))=0, "", INDEX(TBL_CALC[],COLUMN()-1,COLUMN()+ROW()-COLUMN()))</f>
        <v>97</v>
      </c>
      <c r="E49" s="61">
        <f>IF(LEN(INDEX(TBL_CALC[],COLUMN()-1,COLUMN()+ROW()-COLUMN()))=0, "", INDEX(TBL_CALC[],COLUMN()-1,COLUMN()+ROW()-COLUMN()))</f>
        <v>97</v>
      </c>
      <c r="F49" s="61">
        <f>IF(LEN(INDEX(TBL_CALC[],COLUMN()-1,COLUMN()+ROW()-COLUMN()))=0, "", INDEX(TBL_CALC[],COLUMN()-1,COLUMN()+ROW()-COLUMN()))</f>
        <v>89</v>
      </c>
      <c r="G49" s="61">
        <f>IF(LEN(INDEX(TBL_CALC[],COLUMN()-1,COLUMN()+ROW()-COLUMN()))=0, "", INDEX(TBL_CALC[],COLUMN()-1,COLUMN()+ROW()-COLUMN()))</f>
        <v>110</v>
      </c>
      <c r="H49" s="61">
        <f>IF(LEN(INDEX(TBL_CALC[],COLUMN()-1,COLUMN()+ROW()-COLUMN()))=0, "", INDEX(TBL_CALC[],COLUMN()-1,COLUMN()+ROW()-COLUMN()))</f>
        <v>110</v>
      </c>
      <c r="I49" s="61">
        <f>IF(LEN(INDEX(TBL_CALC[],COLUMN()-1,COLUMN()+ROW()-COLUMN()))=0, "", INDEX(TBL_CALC[],COLUMN()-1,COLUMN()+ROW()-COLUMN()))</f>
        <v>85</v>
      </c>
      <c r="J49" s="61">
        <f>IF(LEN(INDEX(TBL_CALC[],COLUMN()-1,COLUMN()+ROW()-COLUMN()))=0, "", INDEX(TBL_CALC[],COLUMN()-1,COLUMN()+ROW()-COLUMN()))</f>
        <v>55</v>
      </c>
    </row>
    <row r="50" spans="1:10" s="61" customFormat="1" x14ac:dyDescent="0.25">
      <c r="A50" s="61" t="str">
        <f>INDEX(TBL_CALC[#Headers], ROW())</f>
        <v>True Bill Rate</v>
      </c>
      <c r="B50" s="61">
        <f>IF(LEN(INDEX(TBL_CALC[],COLUMN()-1,COLUMN()+ROW()-COLUMN()))=0, "", INDEX(TBL_CALC[],COLUMN()-1,COLUMN()+ROW()-COLUMN()))</f>
        <v>103</v>
      </c>
      <c r="C50" s="61">
        <f>IF(LEN(INDEX(TBL_CALC[],COLUMN()-1,COLUMN()+ROW()-COLUMN()))=0, "", INDEX(TBL_CALC[],COLUMN()-1,COLUMN()+ROW()-COLUMN()))</f>
        <v>81</v>
      </c>
      <c r="D50" s="61">
        <f>IF(LEN(INDEX(TBL_CALC[],COLUMN()-1,COLUMN()+ROW()-COLUMN()))=0, "", INDEX(TBL_CALC[],COLUMN()-1,COLUMN()+ROW()-COLUMN()))</f>
        <v>97</v>
      </c>
      <c r="E50" s="61">
        <f>IF(LEN(INDEX(TBL_CALC[],COLUMN()-1,COLUMN()+ROW()-COLUMN()))=0, "", INDEX(TBL_CALC[],COLUMN()-1,COLUMN()+ROW()-COLUMN()))</f>
        <v>97</v>
      </c>
      <c r="F50" s="61">
        <f>IF(LEN(INDEX(TBL_CALC[],COLUMN()-1,COLUMN()+ROW()-COLUMN()))=0, "", INDEX(TBL_CALC[],COLUMN()-1,COLUMN()+ROW()-COLUMN()))</f>
        <v>89</v>
      </c>
      <c r="G50" s="61">
        <f>IF(LEN(INDEX(TBL_CALC[],COLUMN()-1,COLUMN()+ROW()-COLUMN()))=0, "", INDEX(TBL_CALC[],COLUMN()-1,COLUMN()+ROW()-COLUMN()))</f>
        <v>110</v>
      </c>
      <c r="H50" s="61">
        <f>IF(LEN(INDEX(TBL_CALC[],COLUMN()-1,COLUMN()+ROW()-COLUMN()))=0, "", INDEX(TBL_CALC[],COLUMN()-1,COLUMN()+ROW()-COLUMN()))</f>
        <v>110</v>
      </c>
      <c r="I50" s="61">
        <f>IF(LEN(INDEX(TBL_CALC[],COLUMN()-1,COLUMN()+ROW()-COLUMN()))=0, "", INDEX(TBL_CALC[],COLUMN()-1,COLUMN()+ROW()-COLUMN()))</f>
        <v>85</v>
      </c>
      <c r="J50" s="61">
        <f>IF(LEN(INDEX(TBL_CALC[],COLUMN()-1,COLUMN()+ROW()-COLUMN()))=0, "", INDEX(TBL_CALC[],COLUMN()-1,COLUMN()+ROW()-COLUMN()))</f>
        <v>55</v>
      </c>
    </row>
    <row r="51" spans="1:10" s="61" customFormat="1" x14ac:dyDescent="0.25">
      <c r="A51" s="61" t="str">
        <f>INDEX(TBL_CALC[#Headers], ROW())</f>
        <v>Local OT Bill Rate</v>
      </c>
      <c r="B51" s="61">
        <f>IF(LEN(INDEX(TBL_CALC[],COLUMN()-1,COLUMN()+ROW()-COLUMN()))=0, "", INDEX(TBL_CALC[],COLUMN()-1,COLUMN()+ROW()-COLUMN()))</f>
        <v>113.30000000000001</v>
      </c>
      <c r="C51" s="61">
        <f>IF(LEN(INDEX(TBL_CALC[],COLUMN()-1,COLUMN()+ROW()-COLUMN()))=0, "", INDEX(TBL_CALC[],COLUMN()-1,COLUMN()+ROW()-COLUMN()))</f>
        <v>89.100000000000009</v>
      </c>
      <c r="D51" s="61">
        <f>IF(LEN(INDEX(TBL_CALC[],COLUMN()-1,COLUMN()+ROW()-COLUMN()))=0, "", INDEX(TBL_CALC[],COLUMN()-1,COLUMN()+ROW()-COLUMN()))</f>
        <v>106.7</v>
      </c>
      <c r="E51" s="61">
        <f>IF(LEN(INDEX(TBL_CALC[],COLUMN()-1,COLUMN()+ROW()-COLUMN()))=0, "", INDEX(TBL_CALC[],COLUMN()-1,COLUMN()+ROW()-COLUMN()))</f>
        <v>106.7</v>
      </c>
      <c r="F51" s="61">
        <f>IF(LEN(INDEX(TBL_CALC[],COLUMN()-1,COLUMN()+ROW()-COLUMN()))=0, "", INDEX(TBL_CALC[],COLUMN()-1,COLUMN()+ROW()-COLUMN()))</f>
        <v>97.9</v>
      </c>
      <c r="G51" s="61">
        <f>IF(LEN(INDEX(TBL_CALC[],COLUMN()-1,COLUMN()+ROW()-COLUMN()))=0, "", INDEX(TBL_CALC[],COLUMN()-1,COLUMN()+ROW()-COLUMN()))</f>
        <v>121.00000000000001</v>
      </c>
      <c r="H51" s="61">
        <f>IF(LEN(INDEX(TBL_CALC[],COLUMN()-1,COLUMN()+ROW()-COLUMN()))=0, "", INDEX(TBL_CALC[],COLUMN()-1,COLUMN()+ROW()-COLUMN()))</f>
        <v>121.00000000000001</v>
      </c>
      <c r="I51" s="61">
        <f>IF(LEN(INDEX(TBL_CALC[],COLUMN()-1,COLUMN()+ROW()-COLUMN()))=0, "", INDEX(TBL_CALC[],COLUMN()-1,COLUMN()+ROW()-COLUMN()))</f>
        <v>93.500000000000014</v>
      </c>
      <c r="J51" s="61">
        <f>IF(LEN(INDEX(TBL_CALC[],COLUMN()-1,COLUMN()+ROW()-COLUMN()))=0, "", INDEX(TBL_CALC[],COLUMN()-1,COLUMN()+ROW()-COLUMN()))</f>
        <v>60.500000000000007</v>
      </c>
    </row>
    <row r="52" spans="1:10" s="61" customFormat="1" x14ac:dyDescent="0.25">
      <c r="A52" s="61" t="str">
        <f>INDEX(TBL_CALC[#Headers], ROW())</f>
        <v>HPW</v>
      </c>
      <c r="B52" s="61">
        <f>IF(LEN(INDEX(TBL_CALC[],COLUMN()-1,COLUMN()+ROW()-COLUMN()))=0, "", INDEX(TBL_CALC[],COLUMN()-1,COLUMN()+ROW()-COLUMN()))</f>
        <v>36</v>
      </c>
      <c r="C52" s="61">
        <f>IF(LEN(INDEX(TBL_CALC[],COLUMN()-1,COLUMN()+ROW()-COLUMN()))=0, "", INDEX(TBL_CALC[],COLUMN()-1,COLUMN()+ROW()-COLUMN()))</f>
        <v>36</v>
      </c>
      <c r="D52" s="61">
        <f>IF(LEN(INDEX(TBL_CALC[],COLUMN()-1,COLUMN()+ROW()-COLUMN()))=0, "", INDEX(TBL_CALC[],COLUMN()-1,COLUMN()+ROW()-COLUMN()))</f>
        <v>48</v>
      </c>
      <c r="E52" s="61">
        <f>IF(LEN(INDEX(TBL_CALC[],COLUMN()-1,COLUMN()+ROW()-COLUMN()))=0, "", INDEX(TBL_CALC[],COLUMN()-1,COLUMN()+ROW()-COLUMN()))</f>
        <v>48</v>
      </c>
      <c r="F52" s="61">
        <f>IF(LEN(INDEX(TBL_CALC[],COLUMN()-1,COLUMN()+ROW()-COLUMN()))=0, "", INDEX(TBL_CALC[],COLUMN()-1,COLUMN()+ROW()-COLUMN()))</f>
        <v>36</v>
      </c>
      <c r="G52" s="61">
        <f>IF(LEN(INDEX(TBL_CALC[],COLUMN()-1,COLUMN()+ROW()-COLUMN()))=0, "", INDEX(TBL_CALC[],COLUMN()-1,COLUMN()+ROW()-COLUMN()))</f>
        <v>36</v>
      </c>
      <c r="H52" s="61">
        <f>IF(LEN(INDEX(TBL_CALC[],COLUMN()-1,COLUMN()+ROW()-COLUMN()))=0, "", INDEX(TBL_CALC[],COLUMN()-1,COLUMN()+ROW()-COLUMN()))</f>
        <v>36</v>
      </c>
      <c r="I52" s="61">
        <f>IF(LEN(INDEX(TBL_CALC[],COLUMN()-1,COLUMN()+ROW()-COLUMN()))=0, "", INDEX(TBL_CALC[],COLUMN()-1,COLUMN()+ROW()-COLUMN()))</f>
        <v>36</v>
      </c>
      <c r="J52" s="61">
        <f>IF(LEN(INDEX(TBL_CALC[],COLUMN()-1,COLUMN()+ROW()-COLUMN()))=0, "", INDEX(TBL_CALC[],COLUMN()-1,COLUMN()+ROW()-COLUMN()))</f>
        <v>40</v>
      </c>
    </row>
    <row r="53" spans="1:10" s="61" customFormat="1" x14ac:dyDescent="0.25">
      <c r="A53" s="61" t="str">
        <f>INDEX(TBL_CALC[#Headers], ROW())</f>
        <v>TH</v>
      </c>
      <c r="B53" s="61">
        <f>IF(LEN(INDEX(TBL_CALC[],COLUMN()-1,COLUMN()+ROW()-COLUMN()))=0, "", INDEX(TBL_CALC[],COLUMN()-1,COLUMN()+ROW()-COLUMN()))</f>
        <v>468</v>
      </c>
      <c r="C53" s="61">
        <f>IF(LEN(INDEX(TBL_CALC[],COLUMN()-1,COLUMN()+ROW()-COLUMN()))=0, "", INDEX(TBL_CALC[],COLUMN()-1,COLUMN()+ROW()-COLUMN()))</f>
        <v>468</v>
      </c>
      <c r="D53" s="61">
        <f>IF(LEN(INDEX(TBL_CALC[],COLUMN()-1,COLUMN()+ROW()-COLUMN()))=0, "", INDEX(TBL_CALC[],COLUMN()-1,COLUMN()+ROW()-COLUMN()))</f>
        <v>624</v>
      </c>
      <c r="E53" s="61">
        <f>IF(LEN(INDEX(TBL_CALC[],COLUMN()-1,COLUMN()+ROW()-COLUMN()))=0, "", INDEX(TBL_CALC[],COLUMN()-1,COLUMN()+ROW()-COLUMN()))</f>
        <v>624</v>
      </c>
      <c r="F53" s="61">
        <f>IF(LEN(INDEX(TBL_CALC[],COLUMN()-1,COLUMN()+ROW()-COLUMN()))=0, "", INDEX(TBL_CALC[],COLUMN()-1,COLUMN()+ROW()-COLUMN()))</f>
        <v>468</v>
      </c>
      <c r="G53" s="61">
        <f>IF(LEN(INDEX(TBL_CALC[],COLUMN()-1,COLUMN()+ROW()-COLUMN()))=0, "", INDEX(TBL_CALC[],COLUMN()-1,COLUMN()+ROW()-COLUMN()))</f>
        <v>468</v>
      </c>
      <c r="H53" s="61">
        <f>IF(LEN(INDEX(TBL_CALC[],COLUMN()-1,COLUMN()+ROW()-COLUMN()))=0, "", INDEX(TBL_CALC[],COLUMN()-1,COLUMN()+ROW()-COLUMN()))</f>
        <v>468</v>
      </c>
      <c r="I53" s="61">
        <f>IF(LEN(INDEX(TBL_CALC[],COLUMN()-1,COLUMN()+ROW()-COLUMN()))=0, "", INDEX(TBL_CALC[],COLUMN()-1,COLUMN()+ROW()-COLUMN()))</f>
        <v>468</v>
      </c>
      <c r="J53" s="61">
        <f>IF(LEN(INDEX(TBL_CALC[],COLUMN()-1,COLUMN()+ROW()-COLUMN()))=0, "", INDEX(TBL_CALC[],COLUMN()-1,COLUMN()+ROW()-COLUMN()))</f>
        <v>520</v>
      </c>
    </row>
    <row r="54" spans="1:10" s="61" customFormat="1" x14ac:dyDescent="0.25">
      <c r="A54" s="61" t="str">
        <f>INDEX(TBL_CALC[#Headers], ROW())</f>
        <v>To Yr Hours</v>
      </c>
      <c r="B54" s="61">
        <f>IF(LEN(INDEX(TBL_CALC[],COLUMN()-1,COLUMN()+ROW()-COLUMN()))=0, "", INDEX(TBL_CALC[],COLUMN()-1,COLUMN()+ROW()-COLUMN()))</f>
        <v>102.85714285714286</v>
      </c>
      <c r="C54" s="61">
        <f>IF(LEN(INDEX(TBL_CALC[],COLUMN()-1,COLUMN()+ROW()-COLUMN()))=0, "", INDEX(TBL_CALC[],COLUMN()-1,COLUMN()+ROW()-COLUMN()))</f>
        <v>138.85714285714286</v>
      </c>
      <c r="D54" s="61">
        <f>IF(LEN(INDEX(TBL_CALC[],COLUMN()-1,COLUMN()+ROW()-COLUMN()))=0, "", INDEX(TBL_CALC[],COLUMN()-1,COLUMN()+ROW()-COLUMN()))</f>
        <v>205.71428571428572</v>
      </c>
      <c r="E54" s="61">
        <f>IF(LEN(INDEX(TBL_CALC[],COLUMN()-1,COLUMN()+ROW()-COLUMN()))=0, "", INDEX(TBL_CALC[],COLUMN()-1,COLUMN()+ROW()-COLUMN()))</f>
        <v>205.71428571428572</v>
      </c>
      <c r="F54" s="61">
        <f>IF(LEN(INDEX(TBL_CALC[],COLUMN()-1,COLUMN()+ROW()-COLUMN()))=0, "", INDEX(TBL_CALC[],COLUMN()-1,COLUMN()+ROW()-COLUMN()))</f>
        <v>133.71428571428572</v>
      </c>
      <c r="G54" s="61">
        <f>IF(LEN(INDEX(TBL_CALC[],COLUMN()-1,COLUMN()+ROW()-COLUMN()))=0, "", INDEX(TBL_CALC[],COLUMN()-1,COLUMN()+ROW()-COLUMN()))</f>
        <v>128.57142857142858</v>
      </c>
      <c r="H54" s="61">
        <f>IF(LEN(INDEX(TBL_CALC[],COLUMN()-1,COLUMN()+ROW()-COLUMN()))=0, "", INDEX(TBL_CALC[],COLUMN()-1,COLUMN()+ROW()-COLUMN()))</f>
        <v>123.42857142857142</v>
      </c>
      <c r="I54" s="61">
        <f>IF(LEN(INDEX(TBL_CALC[],COLUMN()-1,COLUMN()+ROW()-COLUMN()))=0, "", INDEX(TBL_CALC[],COLUMN()-1,COLUMN()+ROW()-COLUMN()))</f>
        <v>66.857142857142861</v>
      </c>
      <c r="J54" s="61">
        <f>IF(LEN(INDEX(TBL_CALC[],COLUMN()-1,COLUMN()+ROW()-COLUMN()))=0, "", INDEX(TBL_CALC[],COLUMN()-1,COLUMN()+ROW()-COLUMN()))</f>
        <v>114.28571428571429</v>
      </c>
    </row>
    <row r="55" spans="1:10" s="61" customFormat="1" x14ac:dyDescent="0.25">
      <c r="A55" s="61" t="str">
        <f>INDEX(TBL_CALC[#Headers], ROW())</f>
        <v>DAY OT AT</v>
      </c>
      <c r="B55" s="61">
        <f>IF(LEN(INDEX(TBL_CALC[],COLUMN()-1,COLUMN()+ROW()-COLUMN()))=0, "", INDEX(TBL_CALC[],COLUMN()-1,COLUMN()+ROW()-COLUMN()))</f>
        <v>8</v>
      </c>
      <c r="C55" s="61">
        <f>IF(LEN(INDEX(TBL_CALC[],COLUMN()-1,COLUMN()+ROW()-COLUMN()))=0, "", INDEX(TBL_CALC[],COLUMN()-1,COLUMN()+ROW()-COLUMN()))</f>
        <v>0</v>
      </c>
      <c r="D55" s="61">
        <f>IF(LEN(INDEX(TBL_CALC[],COLUMN()-1,COLUMN()+ROW()-COLUMN()))=0, "", INDEX(TBL_CALC[],COLUMN()-1,COLUMN()+ROW()-COLUMN()))</f>
        <v>0</v>
      </c>
      <c r="E55" s="61">
        <f>IF(LEN(INDEX(TBL_CALC[],COLUMN()-1,COLUMN()+ROW()-COLUMN()))=0, "", INDEX(TBL_CALC[],COLUMN()-1,COLUMN()+ROW()-COLUMN()))</f>
        <v>0</v>
      </c>
      <c r="F55" s="61">
        <f>IF(LEN(INDEX(TBL_CALC[],COLUMN()-1,COLUMN()+ROW()-COLUMN()))=0, "", INDEX(TBL_CALC[],COLUMN()-1,COLUMN()+ROW()-COLUMN()))</f>
        <v>0</v>
      </c>
      <c r="G55" s="61">
        <f>IF(LEN(INDEX(TBL_CALC[],COLUMN()-1,COLUMN()+ROW()-COLUMN()))=0, "", INDEX(TBL_CALC[],COLUMN()-1,COLUMN()+ROW()-COLUMN()))</f>
        <v>0</v>
      </c>
      <c r="H55" s="61">
        <f>IF(LEN(INDEX(TBL_CALC[],COLUMN()-1,COLUMN()+ROW()-COLUMN()))=0, "", INDEX(TBL_CALC[],COLUMN()-1,COLUMN()+ROW()-COLUMN()))</f>
        <v>0</v>
      </c>
      <c r="I55" s="61">
        <f>IF(LEN(INDEX(TBL_CALC[],COLUMN()-1,COLUMN()+ROW()-COLUMN()))=0, "", INDEX(TBL_CALC[],COLUMN()-1,COLUMN()+ROW()-COLUMN()))</f>
        <v>0</v>
      </c>
      <c r="J55" s="61">
        <f>IF(LEN(INDEX(TBL_CALC[],COLUMN()-1,COLUMN()+ROW()-COLUMN()))=0, "", INDEX(TBL_CALC[],COLUMN()-1,COLUMN()+ROW()-COLUMN()))</f>
        <v>0</v>
      </c>
    </row>
    <row r="56" spans="1:10" s="61" customFormat="1" x14ac:dyDescent="0.25">
      <c r="A56" s="61" t="str">
        <f>INDEX(TBL_CALC[#Headers], ROW())</f>
        <v>WK OT AT</v>
      </c>
      <c r="B56" s="61">
        <f>IF(LEN(INDEX(TBL_CALC[],COLUMN()-1,COLUMN()+ROW()-COLUMN()))=0, "", INDEX(TBL_CALC[],COLUMN()-1,COLUMN()+ROW()-COLUMN()))</f>
        <v>40</v>
      </c>
      <c r="C56" s="61">
        <f>IF(LEN(INDEX(TBL_CALC[],COLUMN()-1,COLUMN()+ROW()-COLUMN()))=0, "", INDEX(TBL_CALC[],COLUMN()-1,COLUMN()+ROW()-COLUMN()))</f>
        <v>40</v>
      </c>
      <c r="D56" s="61">
        <f>IF(LEN(INDEX(TBL_CALC[],COLUMN()-1,COLUMN()+ROW()-COLUMN()))=0, "", INDEX(TBL_CALC[],COLUMN()-1,COLUMN()+ROW()-COLUMN()))</f>
        <v>40</v>
      </c>
      <c r="E56" s="61">
        <f>IF(LEN(INDEX(TBL_CALC[],COLUMN()-1,COLUMN()+ROW()-COLUMN()))=0, "", INDEX(TBL_CALC[],COLUMN()-1,COLUMN()+ROW()-COLUMN()))</f>
        <v>40</v>
      </c>
      <c r="F56" s="61">
        <f>IF(LEN(INDEX(TBL_CALC[],COLUMN()-1,COLUMN()+ROW()-COLUMN()))=0, "", INDEX(TBL_CALC[],COLUMN()-1,COLUMN()+ROW()-COLUMN()))</f>
        <v>40</v>
      </c>
      <c r="G56" s="61">
        <f>IF(LEN(INDEX(TBL_CALC[],COLUMN()-1,COLUMN()+ROW()-COLUMN()))=0, "", INDEX(TBL_CALC[],COLUMN()-1,COLUMN()+ROW()-COLUMN()))</f>
        <v>40</v>
      </c>
      <c r="H56" s="61">
        <f>IF(LEN(INDEX(TBL_CALC[],COLUMN()-1,COLUMN()+ROW()-COLUMN()))=0, "", INDEX(TBL_CALC[],COLUMN()-1,COLUMN()+ROW()-COLUMN()))</f>
        <v>40</v>
      </c>
      <c r="I56" s="61">
        <f>IF(LEN(INDEX(TBL_CALC[],COLUMN()-1,COLUMN()+ROW()-COLUMN()))=0, "", INDEX(TBL_CALC[],COLUMN()-1,COLUMN()+ROW()-COLUMN()))</f>
        <v>40</v>
      </c>
      <c r="J56" s="61">
        <f>IF(LEN(INDEX(TBL_CALC[],COLUMN()-1,COLUMN()+ROW()-COLUMN()))=0, "", INDEX(TBL_CALC[],COLUMN()-1,COLUMN()+ROW()-COLUMN()))</f>
        <v>40</v>
      </c>
    </row>
    <row r="57" spans="1:10" s="61" customFormat="1" x14ac:dyDescent="0.25">
      <c r="A57" s="61" t="str">
        <f>INDEX(TBL_CALC[#Headers], ROW())</f>
        <v>Reg Hours</v>
      </c>
      <c r="B57" s="61">
        <f>IF(LEN(INDEX(TBL_CALC[],COLUMN()-1,COLUMN()+ROW()-COLUMN()))=0, "", INDEX(TBL_CALC[],COLUMN()-1,COLUMN()+ROW()-COLUMN()))</f>
        <v>24</v>
      </c>
      <c r="C57" s="61">
        <f>IF(LEN(INDEX(TBL_CALC[],COLUMN()-1,COLUMN()+ROW()-COLUMN()))=0, "", INDEX(TBL_CALC[],COLUMN()-1,COLUMN()+ROW()-COLUMN()))</f>
        <v>36</v>
      </c>
      <c r="D57" s="61">
        <f>IF(LEN(INDEX(TBL_CALC[],COLUMN()-1,COLUMN()+ROW()-COLUMN()))=0, "", INDEX(TBL_CALC[],COLUMN()-1,COLUMN()+ROW()-COLUMN()))</f>
        <v>40</v>
      </c>
      <c r="E57" s="61">
        <f>IF(LEN(INDEX(TBL_CALC[],COLUMN()-1,COLUMN()+ROW()-COLUMN()))=0, "", INDEX(TBL_CALC[],COLUMN()-1,COLUMN()+ROW()-COLUMN()))</f>
        <v>40</v>
      </c>
      <c r="F57" s="61">
        <f>IF(LEN(INDEX(TBL_CALC[],COLUMN()-1,COLUMN()+ROW()-COLUMN()))=0, "", INDEX(TBL_CALC[],COLUMN()-1,COLUMN()+ROW()-COLUMN()))</f>
        <v>36</v>
      </c>
      <c r="G57" s="61">
        <f>IF(LEN(INDEX(TBL_CALC[],COLUMN()-1,COLUMN()+ROW()-COLUMN()))=0, "", INDEX(TBL_CALC[],COLUMN()-1,COLUMN()+ROW()-COLUMN()))</f>
        <v>36</v>
      </c>
      <c r="H57" s="61">
        <f>IF(LEN(INDEX(TBL_CALC[],COLUMN()-1,COLUMN()+ROW()-COLUMN()))=0, "", INDEX(TBL_CALC[],COLUMN()-1,COLUMN()+ROW()-COLUMN()))</f>
        <v>36</v>
      </c>
      <c r="I57" s="61">
        <f>IF(LEN(INDEX(TBL_CALC[],COLUMN()-1,COLUMN()+ROW()-COLUMN()))=0, "", INDEX(TBL_CALC[],COLUMN()-1,COLUMN()+ROW()-COLUMN()))</f>
        <v>36</v>
      </c>
      <c r="J57" s="61">
        <f>IF(LEN(INDEX(TBL_CALC[],COLUMN()-1,COLUMN()+ROW()-COLUMN()))=0, "", INDEX(TBL_CALC[],COLUMN()-1,COLUMN()+ROW()-COLUMN()))</f>
        <v>40</v>
      </c>
    </row>
    <row r="58" spans="1:10" s="61" customFormat="1" x14ac:dyDescent="0.25">
      <c r="A58" s="61" t="str">
        <f>INDEX(TBL_CALC[#Headers], ROW())</f>
        <v>OT Hours (Day)</v>
      </c>
      <c r="B58" s="61">
        <f>IF(LEN(INDEX(TBL_CALC[],COLUMN()-1,COLUMN()+ROW()-COLUMN()))=0, "", INDEX(TBL_CALC[],COLUMN()-1,COLUMN()+ROW()-COLUMN()))</f>
        <v>12</v>
      </c>
      <c r="C58" s="61">
        <f>IF(LEN(INDEX(TBL_CALC[],COLUMN()-1,COLUMN()+ROW()-COLUMN()))=0, "", INDEX(TBL_CALC[],COLUMN()-1,COLUMN()+ROW()-COLUMN()))</f>
        <v>0</v>
      </c>
      <c r="D58" s="61">
        <f>IF(LEN(INDEX(TBL_CALC[],COLUMN()-1,COLUMN()+ROW()-COLUMN()))=0, "", INDEX(TBL_CALC[],COLUMN()-1,COLUMN()+ROW()-COLUMN()))</f>
        <v>0</v>
      </c>
      <c r="E58" s="61">
        <f>IF(LEN(INDEX(TBL_CALC[],COLUMN()-1,COLUMN()+ROW()-COLUMN()))=0, "", INDEX(TBL_CALC[],COLUMN()-1,COLUMN()+ROW()-COLUMN()))</f>
        <v>0</v>
      </c>
      <c r="F58" s="61">
        <f>IF(LEN(INDEX(TBL_CALC[],COLUMN()-1,COLUMN()+ROW()-COLUMN()))=0, "", INDEX(TBL_CALC[],COLUMN()-1,COLUMN()+ROW()-COLUMN()))</f>
        <v>0</v>
      </c>
      <c r="G58" s="61">
        <f>IF(LEN(INDEX(TBL_CALC[],COLUMN()-1,COLUMN()+ROW()-COLUMN()))=0, "", INDEX(TBL_CALC[],COLUMN()-1,COLUMN()+ROW()-COLUMN()))</f>
        <v>0</v>
      </c>
      <c r="H58" s="61">
        <f>IF(LEN(INDEX(TBL_CALC[],COLUMN()-1,COLUMN()+ROW()-COLUMN()))=0, "", INDEX(TBL_CALC[],COLUMN()-1,COLUMN()+ROW()-COLUMN()))</f>
        <v>0</v>
      </c>
      <c r="I58" s="61">
        <f>IF(LEN(INDEX(TBL_CALC[],COLUMN()-1,COLUMN()+ROW()-COLUMN()))=0, "", INDEX(TBL_CALC[],COLUMN()-1,COLUMN()+ROW()-COLUMN()))</f>
        <v>0</v>
      </c>
      <c r="J58" s="61">
        <f>IF(LEN(INDEX(TBL_CALC[],COLUMN()-1,COLUMN()+ROW()-COLUMN()))=0, "", INDEX(TBL_CALC[],COLUMN()-1,COLUMN()+ROW()-COLUMN()))</f>
        <v>0</v>
      </c>
    </row>
    <row r="59" spans="1:10" s="61" customFormat="1" x14ac:dyDescent="0.25">
      <c r="A59" s="61" t="str">
        <f>INDEX(TBL_CALC[#Headers], ROW())</f>
        <v>OT Hours (Week)</v>
      </c>
      <c r="B59" s="61">
        <f>IF(LEN(INDEX(TBL_CALC[],COLUMN()-1,COLUMN()+ROW()-COLUMN()))=0, "", INDEX(TBL_CALC[],COLUMN()-1,COLUMN()+ROW()-COLUMN()))</f>
        <v>0</v>
      </c>
      <c r="C59" s="61">
        <f>IF(LEN(INDEX(TBL_CALC[],COLUMN()-1,COLUMN()+ROW()-COLUMN()))=0, "", INDEX(TBL_CALC[],COLUMN()-1,COLUMN()+ROW()-COLUMN()))</f>
        <v>0</v>
      </c>
      <c r="D59" s="61">
        <f>IF(LEN(INDEX(TBL_CALC[],COLUMN()-1,COLUMN()+ROW()-COLUMN()))=0, "", INDEX(TBL_CALC[],COLUMN()-1,COLUMN()+ROW()-COLUMN()))</f>
        <v>8</v>
      </c>
      <c r="E59" s="61">
        <f>IF(LEN(INDEX(TBL_CALC[],COLUMN()-1,COLUMN()+ROW()-COLUMN()))=0, "", INDEX(TBL_CALC[],COLUMN()-1,COLUMN()+ROW()-COLUMN()))</f>
        <v>8</v>
      </c>
      <c r="F59" s="61">
        <f>IF(LEN(INDEX(TBL_CALC[],COLUMN()-1,COLUMN()+ROW()-COLUMN()))=0, "", INDEX(TBL_CALC[],COLUMN()-1,COLUMN()+ROW()-COLUMN()))</f>
        <v>0</v>
      </c>
      <c r="G59" s="61">
        <f>IF(LEN(INDEX(TBL_CALC[],COLUMN()-1,COLUMN()+ROW()-COLUMN()))=0, "", INDEX(TBL_CALC[],COLUMN()-1,COLUMN()+ROW()-COLUMN()))</f>
        <v>0</v>
      </c>
      <c r="H59" s="61">
        <f>IF(LEN(INDEX(TBL_CALC[],COLUMN()-1,COLUMN()+ROW()-COLUMN()))=0, "", INDEX(TBL_CALC[],COLUMN()-1,COLUMN()+ROW()-COLUMN()))</f>
        <v>0</v>
      </c>
      <c r="I59" s="61">
        <f>IF(LEN(INDEX(TBL_CALC[],COLUMN()-1,COLUMN()+ROW()-COLUMN()))=0, "", INDEX(TBL_CALC[],COLUMN()-1,COLUMN()+ROW()-COLUMN()))</f>
        <v>0</v>
      </c>
      <c r="J59" s="61">
        <f>IF(LEN(INDEX(TBL_CALC[],COLUMN()-1,COLUMN()+ROW()-COLUMN()))=0, "", INDEX(TBL_CALC[],COLUMN()-1,COLUMN()+ROW()-COLUMN()))</f>
        <v>0</v>
      </c>
    </row>
    <row r="60" spans="1:10" s="61" customFormat="1" x14ac:dyDescent="0.25">
      <c r="A60" s="61" t="str">
        <f>INDEX(TBL_CALC[#Headers], ROW())</f>
        <v>Units</v>
      </c>
      <c r="B60" s="61">
        <f>IF(LEN(INDEX(TBL_CALC[],COLUMN()-1,COLUMN()+ROW()-COLUMN()))=0, "", INDEX(TBL_CALC[],COLUMN()-1,COLUMN()+ROW()-COLUMN()))</f>
        <v>42</v>
      </c>
      <c r="C60" s="61">
        <f>IF(LEN(INDEX(TBL_CALC[],COLUMN()-1,COLUMN()+ROW()-COLUMN()))=0, "", INDEX(TBL_CALC[],COLUMN()-1,COLUMN()+ROW()-COLUMN()))</f>
        <v>36</v>
      </c>
      <c r="D60" s="61">
        <f>IF(LEN(INDEX(TBL_CALC[],COLUMN()-1,COLUMN()+ROW()-COLUMN()))=0, "", INDEX(TBL_CALC[],COLUMN()-1,COLUMN()+ROW()-COLUMN()))</f>
        <v>52</v>
      </c>
      <c r="E60" s="61">
        <f>IF(LEN(INDEX(TBL_CALC[],COLUMN()-1,COLUMN()+ROW()-COLUMN()))=0, "", INDEX(TBL_CALC[],COLUMN()-1,COLUMN()+ROW()-COLUMN()))</f>
        <v>52</v>
      </c>
      <c r="F60" s="61">
        <f>IF(LEN(INDEX(TBL_CALC[],COLUMN()-1,COLUMN()+ROW()-COLUMN()))=0, "", INDEX(TBL_CALC[],COLUMN()-1,COLUMN()+ROW()-COLUMN()))</f>
        <v>36</v>
      </c>
      <c r="G60" s="61">
        <f>IF(LEN(INDEX(TBL_CALC[],COLUMN()-1,COLUMN()+ROW()-COLUMN()))=0, "", INDEX(TBL_CALC[],COLUMN()-1,COLUMN()+ROW()-COLUMN()))</f>
        <v>36</v>
      </c>
      <c r="H60" s="61">
        <f>IF(LEN(INDEX(TBL_CALC[],COLUMN()-1,COLUMN()+ROW()-COLUMN()))=0, "", INDEX(TBL_CALC[],COLUMN()-1,COLUMN()+ROW()-COLUMN()))</f>
        <v>36</v>
      </c>
      <c r="I60" s="61">
        <f>IF(LEN(INDEX(TBL_CALC[],COLUMN()-1,COLUMN()+ROW()-COLUMN()))=0, "", INDEX(TBL_CALC[],COLUMN()-1,COLUMN()+ROW()-COLUMN()))</f>
        <v>36</v>
      </c>
      <c r="J60" s="61">
        <f>IF(LEN(INDEX(TBL_CALC[],COLUMN()-1,COLUMN()+ROW()-COLUMN()))=0, "", INDEX(TBL_CALC[],COLUMN()-1,COLUMN()+ROW()-COLUMN()))</f>
        <v>40</v>
      </c>
    </row>
    <row r="61" spans="1:10" s="61" customFormat="1" x14ac:dyDescent="0.25">
      <c r="A61" s="61" t="str">
        <f>INDEX(TBL_CALC[#Headers], ROW())</f>
        <v>Max Lodging</v>
      </c>
      <c r="B61" s="61" t="e">
        <f ca="1">IF(LEN(INDEX(TBL_CALC[],COLUMN()-1,COLUMN()+ROW()-COLUMN()))=0, "", INDEX(TBL_CALC[],COLUMN()-1,COLUMN()+ROW()-COLUMN()))</f>
        <v>#NAME?</v>
      </c>
      <c r="C61" s="61">
        <f>IF(LEN(INDEX(TBL_CALC[],COLUMN()-1,COLUMN()+ROW()-COLUMN()))=0, "", INDEX(TBL_CALC[],COLUMN()-1,COLUMN()+ROW()-COLUMN()))</f>
        <v>0</v>
      </c>
      <c r="D61" s="61" t="e">
        <f ca="1">IF(LEN(INDEX(TBL_CALC[],COLUMN()-1,COLUMN()+ROW()-COLUMN()))=0, "", INDEX(TBL_CALC[],COLUMN()-1,COLUMN()+ROW()-COLUMN()))</f>
        <v>#NAME?</v>
      </c>
      <c r="E61" s="61">
        <f>IF(LEN(INDEX(TBL_CALC[],COLUMN()-1,COLUMN()+ROW()-COLUMN()))=0, "", INDEX(TBL_CALC[],COLUMN()-1,COLUMN()+ROW()-COLUMN()))</f>
        <v>0</v>
      </c>
      <c r="F61" s="61" t="e">
        <f ca="1">IF(LEN(INDEX(TBL_CALC[],COLUMN()-1,COLUMN()+ROW()-COLUMN()))=0, "", INDEX(TBL_CALC[],COLUMN()-1,COLUMN()+ROW()-COLUMN()))</f>
        <v>#NAME?</v>
      </c>
      <c r="G61" s="61" t="e">
        <f ca="1">IF(LEN(INDEX(TBL_CALC[],COLUMN()-1,COLUMN()+ROW()-COLUMN()))=0, "", INDEX(TBL_CALC[],COLUMN()-1,COLUMN()+ROW()-COLUMN()))</f>
        <v>#NAME?</v>
      </c>
      <c r="H61" s="61" t="e">
        <f ca="1">IF(LEN(INDEX(TBL_CALC[],COLUMN()-1,COLUMN()+ROW()-COLUMN()))=0, "", INDEX(TBL_CALC[],COLUMN()-1,COLUMN()+ROW()-COLUMN()))</f>
        <v>#NAME?</v>
      </c>
      <c r="I61" s="61" t="e">
        <f ca="1">IF(LEN(INDEX(TBL_CALC[],COLUMN()-1,COLUMN()+ROW()-COLUMN()))=0, "", INDEX(TBL_CALC[],COLUMN()-1,COLUMN()+ROW()-COLUMN()))</f>
        <v>#NAME?</v>
      </c>
      <c r="J61" s="61" t="e">
        <f ca="1">IF(LEN(INDEX(TBL_CALC[],COLUMN()-1,COLUMN()+ROW()-COLUMN()))=0, "", INDEX(TBL_CALC[],COLUMN()-1,COLUMN()+ROW()-COLUMN()))</f>
        <v>#NAME?</v>
      </c>
    </row>
    <row r="62" spans="1:10" s="61" customFormat="1" x14ac:dyDescent="0.25">
      <c r="A62" s="61" t="str">
        <f>INDEX(TBL_CALC[#Headers], ROW())</f>
        <v>Max Meal</v>
      </c>
      <c r="B62" s="61" t="e">
        <f ca="1">IF(LEN(INDEX(TBL_CALC[],COLUMN()-1,COLUMN()+ROW()-COLUMN()))=0, "", INDEX(TBL_CALC[],COLUMN()-1,COLUMN()+ROW()-COLUMN()))</f>
        <v>#NAME?</v>
      </c>
      <c r="C62" s="61">
        <f>IF(LEN(INDEX(TBL_CALC[],COLUMN()-1,COLUMN()+ROW()-COLUMN()))=0, "", INDEX(TBL_CALC[],COLUMN()-1,COLUMN()+ROW()-COLUMN()))</f>
        <v>0</v>
      </c>
      <c r="D62" s="61" t="e">
        <f ca="1">IF(LEN(INDEX(TBL_CALC[],COLUMN()-1,COLUMN()+ROW()-COLUMN()))=0, "", INDEX(TBL_CALC[],COLUMN()-1,COLUMN()+ROW()-COLUMN()))</f>
        <v>#NAME?</v>
      </c>
      <c r="E62" s="61">
        <f>IF(LEN(INDEX(TBL_CALC[],COLUMN()-1,COLUMN()+ROW()-COLUMN()))=0, "", INDEX(TBL_CALC[],COLUMN()-1,COLUMN()+ROW()-COLUMN()))</f>
        <v>0</v>
      </c>
      <c r="F62" s="61" t="e">
        <f ca="1">IF(LEN(INDEX(TBL_CALC[],COLUMN()-1,COLUMN()+ROW()-COLUMN()))=0, "", INDEX(TBL_CALC[],COLUMN()-1,COLUMN()+ROW()-COLUMN()))</f>
        <v>#NAME?</v>
      </c>
      <c r="G62" s="61" t="e">
        <f ca="1">IF(LEN(INDEX(TBL_CALC[],COLUMN()-1,COLUMN()+ROW()-COLUMN()))=0, "", INDEX(TBL_CALC[],COLUMN()-1,COLUMN()+ROW()-COLUMN()))</f>
        <v>#NAME?</v>
      </c>
      <c r="H62" s="61" t="e">
        <f ca="1">IF(LEN(INDEX(TBL_CALC[],COLUMN()-1,COLUMN()+ROW()-COLUMN()))=0, "", INDEX(TBL_CALC[],COLUMN()-1,COLUMN()+ROW()-COLUMN()))</f>
        <v>#NAME?</v>
      </c>
      <c r="I62" s="61" t="e">
        <f ca="1">IF(LEN(INDEX(TBL_CALC[],COLUMN()-1,COLUMN()+ROW()-COLUMN()))=0, "", INDEX(TBL_CALC[],COLUMN()-1,COLUMN()+ROW()-COLUMN()))</f>
        <v>#NAME?</v>
      </c>
      <c r="J62" s="61" t="e">
        <f ca="1">IF(LEN(INDEX(TBL_CALC[],COLUMN()-1,COLUMN()+ROW()-COLUMN()))=0, "", INDEX(TBL_CALC[],COLUMN()-1,COLUMN()+ROW()-COLUMN()))</f>
        <v>#NAME?</v>
      </c>
    </row>
    <row r="63" spans="1:10" s="61" customFormat="1" x14ac:dyDescent="0.25">
      <c r="A63" s="61" t="str">
        <f>INDEX(TBL_CALC[#Headers], ROW())</f>
        <v>Max Incidental</v>
      </c>
      <c r="B63" s="61" t="e">
        <f ca="1">IF(LEN(INDEX(TBL_CALC[],COLUMN()-1,COLUMN()+ROW()-COLUMN()))=0, "", INDEX(TBL_CALC[],COLUMN()-1,COLUMN()+ROW()-COLUMN()))</f>
        <v>#NAME?</v>
      </c>
      <c r="C63" s="61">
        <f>IF(LEN(INDEX(TBL_CALC[],COLUMN()-1,COLUMN()+ROW()-COLUMN()))=0, "", INDEX(TBL_CALC[],COLUMN()-1,COLUMN()+ROW()-COLUMN()))</f>
        <v>0</v>
      </c>
      <c r="D63" s="61" t="e">
        <f ca="1">IF(LEN(INDEX(TBL_CALC[],COLUMN()-1,COLUMN()+ROW()-COLUMN()))=0, "", INDEX(TBL_CALC[],COLUMN()-1,COLUMN()+ROW()-COLUMN()))</f>
        <v>#NAME?</v>
      </c>
      <c r="E63" s="61">
        <f>IF(LEN(INDEX(TBL_CALC[],COLUMN()-1,COLUMN()+ROW()-COLUMN()))=0, "", INDEX(TBL_CALC[],COLUMN()-1,COLUMN()+ROW()-COLUMN()))</f>
        <v>0</v>
      </c>
      <c r="F63" s="61" t="e">
        <f ca="1">IF(LEN(INDEX(TBL_CALC[],COLUMN()-1,COLUMN()+ROW()-COLUMN()))=0, "", INDEX(TBL_CALC[],COLUMN()-1,COLUMN()+ROW()-COLUMN()))</f>
        <v>#NAME?</v>
      </c>
      <c r="G63" s="61" t="e">
        <f ca="1">IF(LEN(INDEX(TBL_CALC[],COLUMN()-1,COLUMN()+ROW()-COLUMN()))=0, "", INDEX(TBL_CALC[],COLUMN()-1,COLUMN()+ROW()-COLUMN()))</f>
        <v>#NAME?</v>
      </c>
      <c r="H63" s="61" t="e">
        <f ca="1">IF(LEN(INDEX(TBL_CALC[],COLUMN()-1,COLUMN()+ROW()-COLUMN()))=0, "", INDEX(TBL_CALC[],COLUMN()-1,COLUMN()+ROW()-COLUMN()))</f>
        <v>#NAME?</v>
      </c>
      <c r="I63" s="61" t="e">
        <f ca="1">IF(LEN(INDEX(TBL_CALC[],COLUMN()-1,COLUMN()+ROW()-COLUMN()))=0, "", INDEX(TBL_CALC[],COLUMN()-1,COLUMN()+ROW()-COLUMN()))</f>
        <v>#NAME?</v>
      </c>
      <c r="J63" s="61" t="e">
        <f ca="1">IF(LEN(INDEX(TBL_CALC[],COLUMN()-1,COLUMN()+ROW()-COLUMN()))=0, "", INDEX(TBL_CALC[],COLUMN()-1,COLUMN()+ROW()-COLUMN()))</f>
        <v>#NAME?</v>
      </c>
    </row>
    <row r="64" spans="1:10" s="61" customFormat="1" x14ac:dyDescent="0.25">
      <c r="A64" s="61" t="str">
        <f>INDEX(TBL_CALC[#Headers], ROW())</f>
        <v>Max Stipend</v>
      </c>
      <c r="B64" s="61" t="e">
        <f ca="1">IF(LEN(INDEX(TBL_CALC[],COLUMN()-1,COLUMN()+ROW()-COLUMN()))=0, "", INDEX(TBL_CALC[],COLUMN()-1,COLUMN()+ROW()-COLUMN()))</f>
        <v>#NAME?</v>
      </c>
      <c r="C64" s="61">
        <f>IF(LEN(INDEX(TBL_CALC[],COLUMN()-1,COLUMN()+ROW()-COLUMN()))=0, "", INDEX(TBL_CALC[],COLUMN()-1,COLUMN()+ROW()-COLUMN()))</f>
        <v>0</v>
      </c>
      <c r="D64" s="61" t="e">
        <f ca="1">IF(LEN(INDEX(TBL_CALC[],COLUMN()-1,COLUMN()+ROW()-COLUMN()))=0, "", INDEX(TBL_CALC[],COLUMN()-1,COLUMN()+ROW()-COLUMN()))</f>
        <v>#NAME?</v>
      </c>
      <c r="E64" s="61">
        <f>IF(LEN(INDEX(TBL_CALC[],COLUMN()-1,COLUMN()+ROW()-COLUMN()))=0, "", INDEX(TBL_CALC[],COLUMN()-1,COLUMN()+ROW()-COLUMN()))</f>
        <v>0</v>
      </c>
      <c r="F64" s="61" t="e">
        <f ca="1">IF(LEN(INDEX(TBL_CALC[],COLUMN()-1,COLUMN()+ROW()-COLUMN()))=0, "", INDEX(TBL_CALC[],COLUMN()-1,COLUMN()+ROW()-COLUMN()))</f>
        <v>#NAME?</v>
      </c>
      <c r="G64" s="61" t="e">
        <f ca="1">IF(LEN(INDEX(TBL_CALC[],COLUMN()-1,COLUMN()+ROW()-COLUMN()))=0, "", INDEX(TBL_CALC[],COLUMN()-1,COLUMN()+ROW()-COLUMN()))</f>
        <v>#NAME?</v>
      </c>
      <c r="H64" s="61" t="e">
        <f ca="1">IF(LEN(INDEX(TBL_CALC[],COLUMN()-1,COLUMN()+ROW()-COLUMN()))=0, "", INDEX(TBL_CALC[],COLUMN()-1,COLUMN()+ROW()-COLUMN()))</f>
        <v>#NAME?</v>
      </c>
      <c r="I64" s="61" t="e">
        <f ca="1">IF(LEN(INDEX(TBL_CALC[],COLUMN()-1,COLUMN()+ROW()-COLUMN()))=0, "", INDEX(TBL_CALC[],COLUMN()-1,COLUMN()+ROW()-COLUMN()))</f>
        <v>#NAME?</v>
      </c>
      <c r="J64" s="61" t="e">
        <f ca="1">IF(LEN(INDEX(TBL_CALC[],COLUMN()-1,COLUMN()+ROW()-COLUMN()))=0, "", INDEX(TBL_CALC[],COLUMN()-1,COLUMN()+ROW()-COLUMN()))</f>
        <v>#NAME?</v>
      </c>
    </row>
    <row r="65" spans="1:10" s="61" customFormat="1" x14ac:dyDescent="0.25">
      <c r="A65" s="61" t="str">
        <f>INDEX(TBL_CALC[#Headers], ROW())</f>
        <v>Max Stipend Per Week</v>
      </c>
      <c r="B65" s="61" t="e">
        <f ca="1">IF(LEN(INDEX(TBL_CALC[],COLUMN()-1,COLUMN()+ROW()-COLUMN()))=0, "", INDEX(TBL_CALC[],COLUMN()-1,COLUMN()+ROW()-COLUMN()))</f>
        <v>#NAME?</v>
      </c>
      <c r="C65" s="61">
        <f>IF(LEN(INDEX(TBL_CALC[],COLUMN()-1,COLUMN()+ROW()-COLUMN()))=0, "", INDEX(TBL_CALC[],COLUMN()-1,COLUMN()+ROW()-COLUMN()))</f>
        <v>0</v>
      </c>
      <c r="D65" s="61" t="e">
        <f ca="1">IF(LEN(INDEX(TBL_CALC[],COLUMN()-1,COLUMN()+ROW()-COLUMN()))=0, "", INDEX(TBL_CALC[],COLUMN()-1,COLUMN()+ROW()-COLUMN()))</f>
        <v>#NAME?</v>
      </c>
      <c r="E65" s="61">
        <f>IF(LEN(INDEX(TBL_CALC[],COLUMN()-1,COLUMN()+ROW()-COLUMN()))=0, "", INDEX(TBL_CALC[],COLUMN()-1,COLUMN()+ROW()-COLUMN()))</f>
        <v>0</v>
      </c>
      <c r="F65" s="61" t="e">
        <f ca="1">IF(LEN(INDEX(TBL_CALC[],COLUMN()-1,COLUMN()+ROW()-COLUMN()))=0, "", INDEX(TBL_CALC[],COLUMN()-1,COLUMN()+ROW()-COLUMN()))</f>
        <v>#NAME?</v>
      </c>
      <c r="G65" s="61" t="e">
        <f ca="1">IF(LEN(INDEX(TBL_CALC[],COLUMN()-1,COLUMN()+ROW()-COLUMN()))=0, "", INDEX(TBL_CALC[],COLUMN()-1,COLUMN()+ROW()-COLUMN()))</f>
        <v>#NAME?</v>
      </c>
      <c r="H65" s="61" t="e">
        <f ca="1">IF(LEN(INDEX(TBL_CALC[],COLUMN()-1,COLUMN()+ROW()-COLUMN()))=0, "", INDEX(TBL_CALC[],COLUMN()-1,COLUMN()+ROW()-COLUMN()))</f>
        <v>#NAME?</v>
      </c>
      <c r="I65" s="61" t="e">
        <f ca="1">IF(LEN(INDEX(TBL_CALC[],COLUMN()-1,COLUMN()+ROW()-COLUMN()))=0, "", INDEX(TBL_CALC[],COLUMN()-1,COLUMN()+ROW()-COLUMN()))</f>
        <v>#NAME?</v>
      </c>
      <c r="J65" s="61" t="e">
        <f ca="1">IF(LEN(INDEX(TBL_CALC[],COLUMN()-1,COLUMN()+ROW()-COLUMN()))=0, "", INDEX(TBL_CALC[],COLUMN()-1,COLUMN()+ROW()-COLUMN()))</f>
        <v>#NAME?</v>
      </c>
    </row>
    <row r="66" spans="1:10" s="61" customFormat="1" x14ac:dyDescent="0.25">
      <c r="A66" s="61" t="str">
        <f>INDEX(TBL_CALC[#Headers], ROW())</f>
        <v>Max Stipend Per Hour</v>
      </c>
      <c r="B66" s="61" t="e">
        <f ca="1">IF(LEN(INDEX(TBL_CALC[],COLUMN()-1,COLUMN()+ROW()-COLUMN()))=0, "", INDEX(TBL_CALC[],COLUMN()-1,COLUMN()+ROW()-COLUMN()))</f>
        <v>#NAME?</v>
      </c>
      <c r="C66" s="61">
        <f>IF(LEN(INDEX(TBL_CALC[],COLUMN()-1,COLUMN()+ROW()-COLUMN()))=0, "", INDEX(TBL_CALC[],COLUMN()-1,COLUMN()+ROW()-COLUMN()))</f>
        <v>0</v>
      </c>
      <c r="D66" s="61" t="e">
        <f ca="1">IF(LEN(INDEX(TBL_CALC[],COLUMN()-1,COLUMN()+ROW()-COLUMN()))=0, "", INDEX(TBL_CALC[],COLUMN()-1,COLUMN()+ROW()-COLUMN()))</f>
        <v>#NAME?</v>
      </c>
      <c r="E66" s="61">
        <f>IF(LEN(INDEX(TBL_CALC[],COLUMN()-1,COLUMN()+ROW()-COLUMN()))=0, "", INDEX(TBL_CALC[],COLUMN()-1,COLUMN()+ROW()-COLUMN()))</f>
        <v>0</v>
      </c>
      <c r="F66" s="61" t="e">
        <f ca="1">IF(LEN(INDEX(TBL_CALC[],COLUMN()-1,COLUMN()+ROW()-COLUMN()))=0, "", INDEX(TBL_CALC[],COLUMN()-1,COLUMN()+ROW()-COLUMN()))</f>
        <v>#NAME?</v>
      </c>
      <c r="G66" s="61" t="e">
        <f ca="1">IF(LEN(INDEX(TBL_CALC[],COLUMN()-1,COLUMN()+ROW()-COLUMN()))=0, "", INDEX(TBL_CALC[],COLUMN()-1,COLUMN()+ROW()-COLUMN()))</f>
        <v>#NAME?</v>
      </c>
      <c r="H66" s="61" t="e">
        <f ca="1">IF(LEN(INDEX(TBL_CALC[],COLUMN()-1,COLUMN()+ROW()-COLUMN()))=0, "", INDEX(TBL_CALC[],COLUMN()-1,COLUMN()+ROW()-COLUMN()))</f>
        <v>#NAME?</v>
      </c>
      <c r="I66" s="61" t="e">
        <f ca="1">IF(LEN(INDEX(TBL_CALC[],COLUMN()-1,COLUMN()+ROW()-COLUMN()))=0, "", INDEX(TBL_CALC[],COLUMN()-1,COLUMN()+ROW()-COLUMN()))</f>
        <v>#NAME?</v>
      </c>
      <c r="J66" s="61" t="e">
        <f ca="1">IF(LEN(INDEX(TBL_CALC[],COLUMN()-1,COLUMN()+ROW()-COLUMN()))=0, "", INDEX(TBL_CALC[],COLUMN()-1,COLUMN()+ROW()-COLUMN()))</f>
        <v>#NAME?</v>
      </c>
    </row>
    <row r="67" spans="1:10" s="61" customFormat="1" x14ac:dyDescent="0.25">
      <c r="A67" s="61" t="str">
        <f>INDEX(TBL_CALC[#Headers], ROW())</f>
        <v>By/Local</v>
      </c>
      <c r="B67" s="61">
        <f>IF(LEN(INDEX(TBL_CALC[],COLUMN()-1,COLUMN()+ROW()-COLUMN()))=0, "", INDEX(TBL_CALC[],COLUMN()-1,COLUMN()+ROW()-COLUMN()))</f>
        <v>0</v>
      </c>
      <c r="C67" s="61">
        <f>IF(LEN(INDEX(TBL_CALC[],COLUMN()-1,COLUMN()+ROW()-COLUMN()))=0, "", INDEX(TBL_CALC[],COLUMN()-1,COLUMN()+ROW()-COLUMN()))</f>
        <v>1.4999999999999999E-2</v>
      </c>
      <c r="D67" s="61">
        <f>IF(LEN(INDEX(TBL_CALC[],COLUMN()-1,COLUMN()+ROW()-COLUMN()))=0, "", INDEX(TBL_CALC[],COLUMN()-1,COLUMN()+ROW()-COLUMN()))</f>
        <v>1.4999999999999999E-2</v>
      </c>
      <c r="E67" s="61">
        <f>IF(LEN(INDEX(TBL_CALC[],COLUMN()-1,COLUMN()+ROW()-COLUMN()))=0, "", INDEX(TBL_CALC[],COLUMN()-1,COLUMN()+ROW()-COLUMN()))</f>
        <v>1.4999999999999999E-2</v>
      </c>
      <c r="F67" s="61">
        <f>IF(LEN(INDEX(TBL_CALC[],COLUMN()-1,COLUMN()+ROW()-COLUMN()))=0, "", INDEX(TBL_CALC[],COLUMN()-1,COLUMN()+ROW()-COLUMN()))</f>
        <v>1.4999999999999999E-2</v>
      </c>
      <c r="G67" s="61">
        <f>IF(LEN(INDEX(TBL_CALC[],COLUMN()-1,COLUMN()+ROW()-COLUMN()))=0, "", INDEX(TBL_CALC[],COLUMN()-1,COLUMN()+ROW()-COLUMN()))</f>
        <v>1.4999999999999999E-2</v>
      </c>
      <c r="H67" s="61">
        <f>IF(LEN(INDEX(TBL_CALC[],COLUMN()-1,COLUMN()+ROW()-COLUMN()))=0, "", INDEX(TBL_CALC[],COLUMN()-1,COLUMN()+ROW()-COLUMN()))</f>
        <v>1.4999999999999999E-2</v>
      </c>
      <c r="I67" s="61">
        <f>IF(LEN(INDEX(TBL_CALC[],COLUMN()-1,COLUMN()+ROW()-COLUMN()))=0, "", INDEX(TBL_CALC[],COLUMN()-1,COLUMN()+ROW()-COLUMN()))</f>
        <v>1.4999999999999999E-2</v>
      </c>
      <c r="J67" s="61">
        <f>IF(LEN(INDEX(TBL_CALC[],COLUMN()-1,COLUMN()+ROW()-COLUMN()))=0, "", INDEX(TBL_CALC[],COLUMN()-1,COLUMN()+ROW()-COLUMN()))</f>
        <v>1.4999999999999999E-2</v>
      </c>
    </row>
    <row r="68" spans="1:10" s="61" customFormat="1" x14ac:dyDescent="0.25">
      <c r="A68" s="61" t="str">
        <f>INDEX(TBL_CALC[#Headers], ROW())</f>
        <v>By/Travel</v>
      </c>
      <c r="B68" s="61">
        <f>IF(LEN(INDEX(TBL_CALC[],COLUMN()-1,COLUMN()+ROW()-COLUMN()))=0, "", INDEX(TBL_CALC[],COLUMN()-1,COLUMN()+ROW()-COLUMN()))</f>
        <v>0</v>
      </c>
      <c r="C68" s="61">
        <f>IF(LEN(INDEX(TBL_CALC[],COLUMN()-1,COLUMN()+ROW()-COLUMN()))=0, "", INDEX(TBL_CALC[],COLUMN()-1,COLUMN()+ROW()-COLUMN()))</f>
        <v>2.5000000000000001E-2</v>
      </c>
      <c r="D68" s="61">
        <f>IF(LEN(INDEX(TBL_CALC[],COLUMN()-1,COLUMN()+ROW()-COLUMN()))=0, "", INDEX(TBL_CALC[],COLUMN()-1,COLUMN()+ROW()-COLUMN()))</f>
        <v>2.5000000000000001E-2</v>
      </c>
      <c r="E68" s="61">
        <f>IF(LEN(INDEX(TBL_CALC[],COLUMN()-1,COLUMN()+ROW()-COLUMN()))=0, "", INDEX(TBL_CALC[],COLUMN()-1,COLUMN()+ROW()-COLUMN()))</f>
        <v>2.5000000000000001E-2</v>
      </c>
      <c r="F68" s="61">
        <f>IF(LEN(INDEX(TBL_CALC[],COLUMN()-1,COLUMN()+ROW()-COLUMN()))=0, "", INDEX(TBL_CALC[],COLUMN()-1,COLUMN()+ROW()-COLUMN()))</f>
        <v>2.5000000000000001E-2</v>
      </c>
      <c r="G68" s="61">
        <f>IF(LEN(INDEX(TBL_CALC[],COLUMN()-1,COLUMN()+ROW()-COLUMN()))=0, "", INDEX(TBL_CALC[],COLUMN()-1,COLUMN()+ROW()-COLUMN()))</f>
        <v>2.5000000000000001E-2</v>
      </c>
      <c r="H68" s="61">
        <f>IF(LEN(INDEX(TBL_CALC[],COLUMN()-1,COLUMN()+ROW()-COLUMN()))=0, "", INDEX(TBL_CALC[],COLUMN()-1,COLUMN()+ROW()-COLUMN()))</f>
        <v>2.5000000000000001E-2</v>
      </c>
      <c r="I68" s="61">
        <f>IF(LEN(INDEX(TBL_CALC[],COLUMN()-1,COLUMN()+ROW()-COLUMN()))=0, "", INDEX(TBL_CALC[],COLUMN()-1,COLUMN()+ROW()-COLUMN()))</f>
        <v>2.5000000000000001E-2</v>
      </c>
      <c r="J68" s="61">
        <f>IF(LEN(INDEX(TBL_CALC[],COLUMN()-1,COLUMN()+ROW()-COLUMN()))=0, "", INDEX(TBL_CALC[],COLUMN()-1,COLUMN()+ROW()-COLUMN()))</f>
        <v>2.5000000000000001E-2</v>
      </c>
    </row>
    <row r="69" spans="1:10" s="61" customFormat="1" x14ac:dyDescent="0.25">
      <c r="A69" s="61" t="str">
        <f>INDEX(TBL_CALC[#Headers], ROW())</f>
        <v>Factor</v>
      </c>
      <c r="B69" s="61">
        <f>IF(LEN(INDEX(TBL_CALC[],COLUMN()-1,COLUMN()+ROW()-COLUMN()))=0, "", INDEX(TBL_CALC[],COLUMN()-1,COLUMN()+ROW()-COLUMN()))</f>
        <v>0.67675097276264584</v>
      </c>
      <c r="C69" s="61">
        <f>IF(LEN(INDEX(TBL_CALC[],COLUMN()-1,COLUMN()+ROW()-COLUMN()))=0, "", INDEX(TBL_CALC[],COLUMN()-1,COLUMN()+ROW()-COLUMN()))</f>
        <v>0.65936183395291204</v>
      </c>
      <c r="D69" s="61">
        <f>IF(LEN(INDEX(TBL_CALC[],COLUMN()-1,COLUMN()+ROW()-COLUMN()))=0, "", INDEX(TBL_CALC[],COLUMN()-1,COLUMN()+ROW()-COLUMN()))</f>
        <v>0.70015479876160991</v>
      </c>
      <c r="E69" s="61">
        <f>IF(LEN(INDEX(TBL_CALC[],COLUMN()-1,COLUMN()+ROW()-COLUMN()))=0, "", INDEX(TBL_CALC[],COLUMN()-1,COLUMN()+ROW()-COLUMN()))</f>
        <v>0.66515479876160988</v>
      </c>
      <c r="F69" s="61">
        <f>IF(LEN(INDEX(TBL_CALC[],COLUMN()-1,COLUMN()+ROW()-COLUMN()))=0, "", INDEX(TBL_CALC[],COLUMN()-1,COLUMN()+ROW()-COLUMN()))</f>
        <v>0.69735945485519579</v>
      </c>
      <c r="G69" s="61">
        <f>IF(LEN(INDEX(TBL_CALC[],COLUMN()-1,COLUMN()+ROW()-COLUMN()))=0, "", INDEX(TBL_CALC[],COLUMN()-1,COLUMN()+ROW()-COLUMN()))</f>
        <v>0.70317387304507828</v>
      </c>
      <c r="H69" s="61">
        <f>IF(LEN(INDEX(TBL_CALC[],COLUMN()-1,COLUMN()+ROW()-COLUMN()))=0, "", INDEX(TBL_CALC[],COLUMN()-1,COLUMN()+ROW()-COLUMN()))</f>
        <v>0.70317387304507828</v>
      </c>
      <c r="I69" s="61">
        <f>IF(LEN(INDEX(TBL_CALC[],COLUMN()-1,COLUMN()+ROW()-COLUMN()))=0, "", INDEX(TBL_CALC[],COLUMN()-1,COLUMN()+ROW()-COLUMN()))</f>
        <v>0.69554692169754939</v>
      </c>
      <c r="J69" s="61">
        <f>IF(LEN(INDEX(TBL_CALC[],COLUMN()-1,COLUMN()+ROW()-COLUMN()))=0, "", INDEX(TBL_CALC[],COLUMN()-1,COLUMN()+ROW()-COLUMN()))</f>
        <v>0.67846580406654344</v>
      </c>
    </row>
    <row r="70" spans="1:10" s="61" customFormat="1" x14ac:dyDescent="0.25">
      <c r="A70" s="61" t="str">
        <f>INDEX(TBL_CALC[#Headers], ROW())</f>
        <v>Markup</v>
      </c>
      <c r="B70" s="61">
        <f>IF(LEN(INDEX(TBL_CALC[],COLUMN()-1,COLUMN()+ROW()-COLUMN()))=0, "", INDEX(TBL_CALC[],COLUMN()-1,COLUMN()+ROW()-COLUMN()))</f>
        <v>0.31713554987212267</v>
      </c>
      <c r="C70" s="61">
        <f>IF(LEN(INDEX(TBL_CALC[],COLUMN()-1,COLUMN()+ROW()-COLUMN()))=0, "", INDEX(TBL_CALC[],COLUMN()-1,COLUMN()+ROW()-COLUMN()))</f>
        <v>0.51401869158878499</v>
      </c>
      <c r="D70" s="61">
        <f>IF(LEN(INDEX(TBL_CALC[],COLUMN()-1,COLUMN()+ROW()-COLUMN()))=0, "", INDEX(TBL_CALC[],COLUMN()-1,COLUMN()+ROW()-COLUMN()))</f>
        <v>0.42647058823529416</v>
      </c>
      <c r="E70" s="61">
        <f>IF(LEN(INDEX(TBL_CALC[],COLUMN()-1,COLUMN()+ROW()-COLUMN()))=0, "", INDEX(TBL_CALC[],COLUMN()-1,COLUMN()+ROW()-COLUMN()))</f>
        <v>0.50154798761609931</v>
      </c>
      <c r="F70" s="61">
        <f>IF(LEN(INDEX(TBL_CALC[],COLUMN()-1,COLUMN()+ROW()-COLUMN()))=0, "", INDEX(TBL_CALC[],COLUMN()-1,COLUMN()+ROW()-COLUMN()))</f>
        <v>0.43317230273752005</v>
      </c>
      <c r="G70" s="61">
        <f>IF(LEN(INDEX(TBL_CALC[],COLUMN()-1,COLUMN()+ROW()-COLUMN()))=0, "", INDEX(TBL_CALC[],COLUMN()-1,COLUMN()+ROW()-COLUMN()))</f>
        <v>0.42118863049095623</v>
      </c>
      <c r="H70" s="61">
        <f>IF(LEN(INDEX(TBL_CALC[],COLUMN()-1,COLUMN()+ROW()-COLUMN()))=0, "", INDEX(TBL_CALC[],COLUMN()-1,COLUMN()+ROW()-COLUMN()))</f>
        <v>0.42118863049095623</v>
      </c>
      <c r="I70" s="61">
        <f>IF(LEN(INDEX(TBL_CALC[],COLUMN()-1,COLUMN()+ROW()-COLUMN()))=0, "", INDEX(TBL_CALC[],COLUMN()-1,COLUMN()+ROW()-COLUMN()))</f>
        <v>0.43581081081081074</v>
      </c>
      <c r="J70" s="61">
        <f>IF(LEN(INDEX(TBL_CALC[],COLUMN()-1,COLUMN()+ROW()-COLUMN()))=0, "", INDEX(TBL_CALC[],COLUMN()-1,COLUMN()+ROW()-COLUMN()))</f>
        <v>0.47058823529411775</v>
      </c>
    </row>
    <row r="71" spans="1:10" s="61" customFormat="1" x14ac:dyDescent="0.25">
      <c r="A71" s="61" t="str">
        <f>INDEX(TBL_CALC[#Headers], ROW())</f>
        <v>Ideal Taxable Rate</v>
      </c>
      <c r="B71" s="61" t="e">
        <f ca="1">IF(LEN(INDEX(TBL_CALC[],COLUMN()-1,COLUMN()+ROW()-COLUMN()))=0, "", INDEX(TBL_CALC[],COLUMN()-1,COLUMN()+ROW()-COLUMN()))</f>
        <v>#NAME?</v>
      </c>
      <c r="C71" s="61">
        <f>IF(LEN(INDEX(TBL_CALC[],COLUMN()-1,COLUMN()+ROW()-COLUMN()))=0, "", INDEX(TBL_CALC[],COLUMN()-1,COLUMN()+ROW()-COLUMN()))</f>
        <v>53.5</v>
      </c>
      <c r="D71" s="61" t="e">
        <f ca="1">IF(LEN(INDEX(TBL_CALC[],COLUMN()-1,COLUMN()+ROW()-COLUMN()))=0, "", INDEX(TBL_CALC[],COLUMN()-1,COLUMN()+ROW()-COLUMN()))</f>
        <v>#NAME?</v>
      </c>
      <c r="E71" s="61">
        <f>IF(LEN(INDEX(TBL_CALC[],COLUMN()-1,COLUMN()+ROW()-COLUMN()))=0, "", INDEX(TBL_CALC[],COLUMN()-1,COLUMN()+ROW()-COLUMN()))</f>
        <v>59.630769230769225</v>
      </c>
      <c r="F71" s="61" t="e">
        <f ca="1">IF(LEN(INDEX(TBL_CALC[],COLUMN()-1,COLUMN()+ROW()-COLUMN()))=0, "", INDEX(TBL_CALC[],COLUMN()-1,COLUMN()+ROW()-COLUMN()))</f>
        <v>#NAME?</v>
      </c>
      <c r="G71" s="61" t="e">
        <f ca="1">IF(LEN(INDEX(TBL_CALC[],COLUMN()-1,COLUMN()+ROW()-COLUMN()))=0, "", INDEX(TBL_CALC[],COLUMN()-1,COLUMN()+ROW()-COLUMN()))</f>
        <v>#NAME?</v>
      </c>
      <c r="H71" s="61" t="e">
        <f ca="1">IF(LEN(INDEX(TBL_CALC[],COLUMN()-1,COLUMN()+ROW()-COLUMN()))=0, "", INDEX(TBL_CALC[],COLUMN()-1,COLUMN()+ROW()-COLUMN()))</f>
        <v>#NAME?</v>
      </c>
      <c r="I71" s="61" t="e">
        <f ca="1">IF(LEN(INDEX(TBL_CALC[],COLUMN()-1,COLUMN()+ROW()-COLUMN()))=0, "", INDEX(TBL_CALC[],COLUMN()-1,COLUMN()+ROW()-COLUMN()))</f>
        <v>#NAME?</v>
      </c>
      <c r="J71" s="61" t="e">
        <f ca="1">IF(LEN(INDEX(TBL_CALC[],COLUMN()-1,COLUMN()+ROW()-COLUMN()))=0, "", INDEX(TBL_CALC[],COLUMN()-1,COLUMN()+ROW()-COLUMN()))</f>
        <v>#NAME?</v>
      </c>
    </row>
    <row r="72" spans="1:10" s="61" customFormat="1" x14ac:dyDescent="0.25">
      <c r="A72" s="61" t="str">
        <f>INDEX(TBL_CALC[#Headers], ROW())</f>
        <v>True Taxable Rate</v>
      </c>
      <c r="B72" s="61" t="e">
        <f ca="1">IF(LEN(INDEX(TBL_CALC[],COLUMN()-1,COLUMN()+ROW()-COLUMN()))=0, "", INDEX(TBL_CALC[],COLUMN()-1,COLUMN()+ROW()-COLUMN()))</f>
        <v>#NAME?</v>
      </c>
      <c r="C72" s="61">
        <f>IF(LEN(INDEX(TBL_CALC[],COLUMN()-1,COLUMN()+ROW()-COLUMN()))=0, "", INDEX(TBL_CALC[],COLUMN()-1,COLUMN()+ROW()-COLUMN()))</f>
        <v>53.5</v>
      </c>
      <c r="D72" s="61" t="e">
        <f ca="1">IF(LEN(INDEX(TBL_CALC[],COLUMN()-1,COLUMN()+ROW()-COLUMN()))=0, "", INDEX(TBL_CALC[],COLUMN()-1,COLUMN()+ROW()-COLUMN()))</f>
        <v>#NAME?</v>
      </c>
      <c r="E72" s="61">
        <f>IF(LEN(INDEX(TBL_CALC[],COLUMN()-1,COLUMN()+ROW()-COLUMN()))=0, "", INDEX(TBL_CALC[],COLUMN()-1,COLUMN()+ROW()-COLUMN()))</f>
        <v>59.7</v>
      </c>
      <c r="F72" s="61" t="e">
        <f ca="1">IF(LEN(INDEX(TBL_CALC[],COLUMN()-1,COLUMN()+ROW()-COLUMN()))=0, "", INDEX(TBL_CALC[],COLUMN()-1,COLUMN()+ROW()-COLUMN()))</f>
        <v>#NAME?</v>
      </c>
      <c r="G72" s="61" t="e">
        <f ca="1">IF(LEN(INDEX(TBL_CALC[],COLUMN()-1,COLUMN()+ROW()-COLUMN()))=0, "", INDEX(TBL_CALC[],COLUMN()-1,COLUMN()+ROW()-COLUMN()))</f>
        <v>#NAME?</v>
      </c>
      <c r="H72" s="61" t="e">
        <f ca="1">IF(LEN(INDEX(TBL_CALC[],COLUMN()-1,COLUMN()+ROW()-COLUMN()))=0, "", INDEX(TBL_CALC[],COLUMN()-1,COLUMN()+ROW()-COLUMN()))</f>
        <v>#NAME?</v>
      </c>
      <c r="I72" s="61" t="e">
        <f ca="1">IF(LEN(INDEX(TBL_CALC[],COLUMN()-1,COLUMN()+ROW()-COLUMN()))=0, "", INDEX(TBL_CALC[],COLUMN()-1,COLUMN()+ROW()-COLUMN()))</f>
        <v>#NAME?</v>
      </c>
      <c r="J72" s="61" t="e">
        <f ca="1">IF(LEN(INDEX(TBL_CALC[],COLUMN()-1,COLUMN()+ROW()-COLUMN()))=0, "", INDEX(TBL_CALC[],COLUMN()-1,COLUMN()+ROW()-COLUMN()))</f>
        <v>#NAME?</v>
      </c>
    </row>
    <row r="73" spans="1:10" s="61" customFormat="1" x14ac:dyDescent="0.25">
      <c r="A73" s="61" t="str">
        <f>INDEX(TBL_CALC[#Headers], ROW())</f>
        <v>Assign Taxable Rate</v>
      </c>
      <c r="B73" s="61" t="e">
        <f ca="1">IF(LEN(INDEX(TBL_CALC[],COLUMN()-1,COLUMN()+ROW()-COLUMN()))=0, "", INDEX(TBL_CALC[],COLUMN()-1,COLUMN()+ROW()-COLUMN()))</f>
        <v>#NAME?</v>
      </c>
      <c r="C73" s="61">
        <f>IF(LEN(INDEX(TBL_CALC[],COLUMN()-1,COLUMN()+ROW()-COLUMN()))=0, "", INDEX(TBL_CALC[],COLUMN()-1,COLUMN()+ROW()-COLUMN()))</f>
        <v>53.5</v>
      </c>
      <c r="D73" s="61" t="e">
        <f ca="1">IF(LEN(INDEX(TBL_CALC[],COLUMN()-1,COLUMN()+ROW()-COLUMN()))=0, "", INDEX(TBL_CALC[],COLUMN()-1,COLUMN()+ROW()-COLUMN()))</f>
        <v>#NAME?</v>
      </c>
      <c r="E73" s="61">
        <f>IF(LEN(INDEX(TBL_CALC[],COLUMN()-1,COLUMN()+ROW()-COLUMN()))=0, "", INDEX(TBL_CALC[],COLUMN()-1,COLUMN()+ROW()-COLUMN()))</f>
        <v>64.599999999999994</v>
      </c>
      <c r="F73" s="61" t="e">
        <f ca="1">IF(LEN(INDEX(TBL_CALC[],COLUMN()-1,COLUMN()+ROW()-COLUMN()))=0, "", INDEX(TBL_CALC[],COLUMN()-1,COLUMN()+ROW()-COLUMN()))</f>
        <v>#NAME?</v>
      </c>
      <c r="G73" s="61" t="e">
        <f ca="1">IF(LEN(INDEX(TBL_CALC[],COLUMN()-1,COLUMN()+ROW()-COLUMN()))=0, "", INDEX(TBL_CALC[],COLUMN()-1,COLUMN()+ROW()-COLUMN()))</f>
        <v>#NAME?</v>
      </c>
      <c r="H73" s="61" t="e">
        <f ca="1">IF(LEN(INDEX(TBL_CALC[],COLUMN()-1,COLUMN()+ROW()-COLUMN()))=0, "", INDEX(TBL_CALC[],COLUMN()-1,COLUMN()+ROW()-COLUMN()))</f>
        <v>#NAME?</v>
      </c>
      <c r="I73" s="61" t="e">
        <f ca="1">IF(LEN(INDEX(TBL_CALC[],COLUMN()-1,COLUMN()+ROW()-COLUMN()))=0, "", INDEX(TBL_CALC[],COLUMN()-1,COLUMN()+ROW()-COLUMN()))</f>
        <v>#NAME?</v>
      </c>
      <c r="J73" s="61" t="e">
        <f ca="1">IF(LEN(INDEX(TBL_CALC[],COLUMN()-1,COLUMN()+ROW()-COLUMN()))=0, "", INDEX(TBL_CALC[],COLUMN()-1,COLUMN()+ROW()-COLUMN()))</f>
        <v>#NAME?</v>
      </c>
    </row>
    <row r="74" spans="1:10" s="61" customFormat="1" x14ac:dyDescent="0.25">
      <c r="A74" s="61" t="str">
        <f>INDEX(TBL_CALC[#Headers], ROW())</f>
        <v>Regular OT Rate</v>
      </c>
      <c r="B74" s="61" t="e">
        <f ca="1">IF(LEN(INDEX(TBL_CALC[],COLUMN()-1,COLUMN()+ROW()-COLUMN()))=0, "", INDEX(TBL_CALC[],COLUMN()-1,COLUMN()+ROW()-COLUMN()))</f>
        <v>#NAME?</v>
      </c>
      <c r="C74" s="61">
        <f>IF(LEN(INDEX(TBL_CALC[],COLUMN()-1,COLUMN()+ROW()-COLUMN()))=0, "", INDEX(TBL_CALC[],COLUMN()-1,COLUMN()+ROW()-COLUMN()))</f>
        <v>80.25</v>
      </c>
      <c r="D74" s="61" t="e">
        <f ca="1">IF(LEN(INDEX(TBL_CALC[],COLUMN()-1,COLUMN()+ROW()-COLUMN()))=0, "", INDEX(TBL_CALC[],COLUMN()-1,COLUMN()+ROW()-COLUMN()))</f>
        <v>#NAME?</v>
      </c>
      <c r="E74" s="61">
        <f>IF(LEN(INDEX(TBL_CALC[],COLUMN()-1,COLUMN()+ROW()-COLUMN()))=0, "", INDEX(TBL_CALC[],COLUMN()-1,COLUMN()+ROW()-COLUMN()))</f>
        <v>89.550000000000011</v>
      </c>
      <c r="F74" s="61" t="e">
        <f ca="1">IF(LEN(INDEX(TBL_CALC[],COLUMN()-1,COLUMN()+ROW()-COLUMN()))=0, "", INDEX(TBL_CALC[],COLUMN()-1,COLUMN()+ROW()-COLUMN()))</f>
        <v>#NAME?</v>
      </c>
      <c r="G74" s="61" t="e">
        <f ca="1">IF(LEN(INDEX(TBL_CALC[],COLUMN()-1,COLUMN()+ROW()-COLUMN()))=0, "", INDEX(TBL_CALC[],COLUMN()-1,COLUMN()+ROW()-COLUMN()))</f>
        <v>#NAME?</v>
      </c>
      <c r="H74" s="61" t="e">
        <f ca="1">IF(LEN(INDEX(TBL_CALC[],COLUMN()-1,COLUMN()+ROW()-COLUMN()))=0, "", INDEX(TBL_CALC[],COLUMN()-1,COLUMN()+ROW()-COLUMN()))</f>
        <v>#NAME?</v>
      </c>
      <c r="I74" s="61" t="e">
        <f ca="1">IF(LEN(INDEX(TBL_CALC[],COLUMN()-1,COLUMN()+ROW()-COLUMN()))=0, "", INDEX(TBL_CALC[],COLUMN()-1,COLUMN()+ROW()-COLUMN()))</f>
        <v>#NAME?</v>
      </c>
      <c r="J74" s="61" t="e">
        <f ca="1">IF(LEN(INDEX(TBL_CALC[],COLUMN()-1,COLUMN()+ROW()-COLUMN()))=0, "", INDEX(TBL_CALC[],COLUMN()-1,COLUMN()+ROW()-COLUMN()))</f>
        <v>#NAME?</v>
      </c>
    </row>
    <row r="75" spans="1:10" s="61" customFormat="1" x14ac:dyDescent="0.25">
      <c r="A75" s="61" t="str">
        <f>INDEX(TBL_CALC[#Headers], ROW())</f>
        <v>Premium OT Rate</v>
      </c>
      <c r="B75" s="61" t="e">
        <f ca="1">IF(LEN(INDEX(TBL_CALC[],COLUMN()-1,COLUMN()+ROW()-COLUMN()))=0, "", INDEX(TBL_CALC[],COLUMN()-1,COLUMN()+ROW()-COLUMN()))</f>
        <v>#NAME?</v>
      </c>
      <c r="C75" s="61">
        <f>IF(LEN(INDEX(TBL_CALC[],COLUMN()-1,COLUMN()+ROW()-COLUMN()))=0, "", INDEX(TBL_CALC[],COLUMN()-1,COLUMN()+ROW()-COLUMN()))</f>
        <v>81</v>
      </c>
      <c r="D75" s="61" t="e">
        <f ca="1">IF(LEN(INDEX(TBL_CALC[],COLUMN()-1,COLUMN()+ROW()-COLUMN()))=0, "", INDEX(TBL_CALC[],COLUMN()-1,COLUMN()+ROW()-COLUMN()))</f>
        <v>#NAME?</v>
      </c>
      <c r="E75" s="61">
        <f>IF(LEN(INDEX(TBL_CALC[],COLUMN()-1,COLUMN()+ROW()-COLUMN()))=0, "", INDEX(TBL_CALC[],COLUMN()-1,COLUMN()+ROW()-COLUMN()))</f>
        <v>90</v>
      </c>
      <c r="F75" s="61" t="e">
        <f ca="1">IF(LEN(INDEX(TBL_CALC[],COLUMN()-1,COLUMN()+ROW()-COLUMN()))=0, "", INDEX(TBL_CALC[],COLUMN()-1,COLUMN()+ROW()-COLUMN()))</f>
        <v>#NAME?</v>
      </c>
      <c r="G75" s="61" t="e">
        <f ca="1">IF(LEN(INDEX(TBL_CALC[],COLUMN()-1,COLUMN()+ROW()-COLUMN()))=0, "", INDEX(TBL_CALC[],COLUMN()-1,COLUMN()+ROW()-COLUMN()))</f>
        <v>#NAME?</v>
      </c>
      <c r="H75" s="61" t="e">
        <f ca="1">IF(LEN(INDEX(TBL_CALC[],COLUMN()-1,COLUMN()+ROW()-COLUMN()))=0, "", INDEX(TBL_CALC[],COLUMN()-1,COLUMN()+ROW()-COLUMN()))</f>
        <v>#NAME?</v>
      </c>
      <c r="I75" s="61" t="e">
        <f ca="1">IF(LEN(INDEX(TBL_CALC[],COLUMN()-1,COLUMN()+ROW()-COLUMN()))=0, "", INDEX(TBL_CALC[],COLUMN()-1,COLUMN()+ROW()-COLUMN()))</f>
        <v>#NAME?</v>
      </c>
      <c r="J75" s="61" t="e">
        <f ca="1">IF(LEN(INDEX(TBL_CALC[],COLUMN()-1,COLUMN()+ROW()-COLUMN()))=0, "", INDEX(TBL_CALC[],COLUMN()-1,COLUMN()+ROW()-COLUMN()))</f>
        <v>#NAME?</v>
      </c>
    </row>
    <row r="76" spans="1:10" s="61" customFormat="1" x14ac:dyDescent="0.25">
      <c r="A76" s="61" t="str">
        <f>INDEX(TBL_CALC[#Headers], ROW())</f>
        <v>Stipend</v>
      </c>
      <c r="B76" s="61" t="e">
        <f ca="1">IF(LEN(INDEX(TBL_CALC[],COLUMN()-1,COLUMN()+ROW()-COLUMN()))=0, "", INDEX(TBL_CALC[],COLUMN()-1,COLUMN()+ROW()-COLUMN()))</f>
        <v>#NAME?</v>
      </c>
      <c r="C76" s="61">
        <f>IF(LEN(INDEX(TBL_CALC[],COLUMN()-1,COLUMN()+ROW()-COLUMN()))=0, "", INDEX(TBL_CALC[],COLUMN()-1,COLUMN()+ROW()-COLUMN()))</f>
        <v>0</v>
      </c>
      <c r="D76" s="61" t="e">
        <f ca="1">IF(LEN(INDEX(TBL_CALC[],COLUMN()-1,COLUMN()+ROW()-COLUMN()))=0, "", INDEX(TBL_CALC[],COLUMN()-1,COLUMN()+ROW()-COLUMN()))</f>
        <v>#NAME?</v>
      </c>
      <c r="E76" s="61">
        <f>IF(LEN(INDEX(TBL_CALC[],COLUMN()-1,COLUMN()+ROW()-COLUMN()))=0, "", INDEX(TBL_CALC[],COLUMN()-1,COLUMN()+ROW()-COLUMN()))</f>
        <v>0</v>
      </c>
      <c r="F76" s="61" t="e">
        <f ca="1">IF(LEN(INDEX(TBL_CALC[],COLUMN()-1,COLUMN()+ROW()-COLUMN()))=0, "", INDEX(TBL_CALC[],COLUMN()-1,COLUMN()+ROW()-COLUMN()))</f>
        <v>#NAME?</v>
      </c>
      <c r="G76" s="61" t="e">
        <f ca="1">IF(LEN(INDEX(TBL_CALC[],COLUMN()-1,COLUMN()+ROW()-COLUMN()))=0, "", INDEX(TBL_CALC[],COLUMN()-1,COLUMN()+ROW()-COLUMN()))</f>
        <v>#NAME?</v>
      </c>
      <c r="H76" s="61" t="e">
        <f ca="1">IF(LEN(INDEX(TBL_CALC[],COLUMN()-1,COLUMN()+ROW()-COLUMN()))=0, "", INDEX(TBL_CALC[],COLUMN()-1,COLUMN()+ROW()-COLUMN()))</f>
        <v>#NAME?</v>
      </c>
      <c r="I76" s="61" t="e">
        <f ca="1">IF(LEN(INDEX(TBL_CALC[],COLUMN()-1,COLUMN()+ROW()-COLUMN()))=0, "", INDEX(TBL_CALC[],COLUMN()-1,COLUMN()+ROW()-COLUMN()))</f>
        <v>#NAME?</v>
      </c>
      <c r="J76" s="61" t="e">
        <f ca="1">IF(LEN(INDEX(TBL_CALC[],COLUMN()-1,COLUMN()+ROW()-COLUMN()))=0, "", INDEX(TBL_CALC[],COLUMN()-1,COLUMN()+ROW()-COLUMN()))</f>
        <v>#NAME?</v>
      </c>
    </row>
    <row r="77" spans="1:10" s="61" customFormat="1" x14ac:dyDescent="0.25">
      <c r="A77" s="61" t="str">
        <f>INDEX(TBL_CALC[#Headers], ROW())</f>
        <v>S/Lodging</v>
      </c>
      <c r="B77" s="61" t="e">
        <f ca="1">IF(LEN(INDEX(TBL_CALC[],COLUMN()-1,COLUMN()+ROW()-COLUMN()))=0, "", INDEX(TBL_CALC[],COLUMN()-1,COLUMN()+ROW()-COLUMN()))</f>
        <v>#NAME?</v>
      </c>
      <c r="C77" s="61">
        <f>IF(LEN(INDEX(TBL_CALC[],COLUMN()-1,COLUMN()+ROW()-COLUMN()))=0, "", INDEX(TBL_CALC[],COLUMN()-1,COLUMN()+ROW()-COLUMN()))</f>
        <v>0</v>
      </c>
      <c r="D77" s="61" t="e">
        <f ca="1">IF(LEN(INDEX(TBL_CALC[],COLUMN()-1,COLUMN()+ROW()-COLUMN()))=0, "", INDEX(TBL_CALC[],COLUMN()-1,COLUMN()+ROW()-COLUMN()))</f>
        <v>#NAME?</v>
      </c>
      <c r="E77" s="61">
        <f>IF(LEN(INDEX(TBL_CALC[],COLUMN()-1,COLUMN()+ROW()-COLUMN()))=0, "", INDEX(TBL_CALC[],COLUMN()-1,COLUMN()+ROW()-COLUMN()))</f>
        <v>0</v>
      </c>
      <c r="F77" s="61" t="e">
        <f ca="1">IF(LEN(INDEX(TBL_CALC[],COLUMN()-1,COLUMN()+ROW()-COLUMN()))=0, "", INDEX(TBL_CALC[],COLUMN()-1,COLUMN()+ROW()-COLUMN()))</f>
        <v>#NAME?</v>
      </c>
      <c r="G77" s="61" t="e">
        <f ca="1">IF(LEN(INDEX(TBL_CALC[],COLUMN()-1,COLUMN()+ROW()-COLUMN()))=0, "", INDEX(TBL_CALC[],COLUMN()-1,COLUMN()+ROW()-COLUMN()))</f>
        <v>#NAME?</v>
      </c>
      <c r="H77" s="61" t="e">
        <f ca="1">IF(LEN(INDEX(TBL_CALC[],COLUMN()-1,COLUMN()+ROW()-COLUMN()))=0, "", INDEX(TBL_CALC[],COLUMN()-1,COLUMN()+ROW()-COLUMN()))</f>
        <v>#NAME?</v>
      </c>
      <c r="I77" s="61" t="e">
        <f ca="1">IF(LEN(INDEX(TBL_CALC[],COLUMN()-1,COLUMN()+ROW()-COLUMN()))=0, "", INDEX(TBL_CALC[],COLUMN()-1,COLUMN()+ROW()-COLUMN()))</f>
        <v>#NAME?</v>
      </c>
      <c r="J77" s="61" t="e">
        <f ca="1">IF(LEN(INDEX(TBL_CALC[],COLUMN()-1,COLUMN()+ROW()-COLUMN()))=0, "", INDEX(TBL_CALC[],COLUMN()-1,COLUMN()+ROW()-COLUMN()))</f>
        <v>#NAME?</v>
      </c>
    </row>
    <row r="78" spans="1:10" s="61" customFormat="1" x14ac:dyDescent="0.25">
      <c r="A78" s="61" t="str">
        <f>INDEX(TBL_CALC[#Headers], ROW())</f>
        <v>S/M&amp;I</v>
      </c>
      <c r="B78" s="61" t="e">
        <f ca="1">IF(LEN(INDEX(TBL_CALC[],COLUMN()-1,COLUMN()+ROW()-COLUMN()))=0, "", INDEX(TBL_CALC[],COLUMN()-1,COLUMN()+ROW()-COLUMN()))</f>
        <v>#NAME?</v>
      </c>
      <c r="C78" s="61">
        <f>IF(LEN(INDEX(TBL_CALC[],COLUMN()-1,COLUMN()+ROW()-COLUMN()))=0, "", INDEX(TBL_CALC[],COLUMN()-1,COLUMN()+ROW()-COLUMN()))</f>
        <v>0</v>
      </c>
      <c r="D78" s="61" t="e">
        <f ca="1">IF(LEN(INDEX(TBL_CALC[],COLUMN()-1,COLUMN()+ROW()-COLUMN()))=0, "", INDEX(TBL_CALC[],COLUMN()-1,COLUMN()+ROW()-COLUMN()))</f>
        <v>#NAME?</v>
      </c>
      <c r="E78" s="61">
        <f>IF(LEN(INDEX(TBL_CALC[],COLUMN()-1,COLUMN()+ROW()-COLUMN()))=0, "", INDEX(TBL_CALC[],COLUMN()-1,COLUMN()+ROW()-COLUMN()))</f>
        <v>0</v>
      </c>
      <c r="F78" s="61" t="e">
        <f ca="1">IF(LEN(INDEX(TBL_CALC[],COLUMN()-1,COLUMN()+ROW()-COLUMN()))=0, "", INDEX(TBL_CALC[],COLUMN()-1,COLUMN()+ROW()-COLUMN()))</f>
        <v>#NAME?</v>
      </c>
      <c r="G78" s="61" t="e">
        <f ca="1">IF(LEN(INDEX(TBL_CALC[],COLUMN()-1,COLUMN()+ROW()-COLUMN()))=0, "", INDEX(TBL_CALC[],COLUMN()-1,COLUMN()+ROW()-COLUMN()))</f>
        <v>#NAME?</v>
      </c>
      <c r="H78" s="61" t="e">
        <f ca="1">IF(LEN(INDEX(TBL_CALC[],COLUMN()-1,COLUMN()+ROW()-COLUMN()))=0, "", INDEX(TBL_CALC[],COLUMN()-1,COLUMN()+ROW()-COLUMN()))</f>
        <v>#NAME?</v>
      </c>
      <c r="I78" s="61" t="e">
        <f ca="1">IF(LEN(INDEX(TBL_CALC[],COLUMN()-1,COLUMN()+ROW()-COLUMN()))=0, "", INDEX(TBL_CALC[],COLUMN()-1,COLUMN()+ROW()-COLUMN()))</f>
        <v>#NAME?</v>
      </c>
      <c r="J78" s="61" t="e">
        <f ca="1">IF(LEN(INDEX(TBL_CALC[],COLUMN()-1,COLUMN()+ROW()-COLUMN()))=0, "", INDEX(TBL_CALC[],COLUMN()-1,COLUMN()+ROW()-COLUMN()))</f>
        <v>#NAME?</v>
      </c>
    </row>
    <row r="79" spans="1:10" s="61" customFormat="1" x14ac:dyDescent="0.25">
      <c r="A79" s="61" t="str">
        <f>INDEX(TBL_CALC[#Headers], ROW())</f>
        <v>Lodging Stipend (Week)</v>
      </c>
      <c r="B79" s="61" t="e">
        <f ca="1">IF(LEN(INDEX(TBL_CALC[],COLUMN()-1,COLUMN()+ROW()-COLUMN()))=0, "", INDEX(TBL_CALC[],COLUMN()-1,COLUMN()+ROW()-COLUMN()))</f>
        <v>#NAME?</v>
      </c>
      <c r="C79" s="61">
        <f>IF(LEN(INDEX(TBL_CALC[],COLUMN()-1,COLUMN()+ROW()-COLUMN()))=0, "", INDEX(TBL_CALC[],COLUMN()-1,COLUMN()+ROW()-COLUMN()))</f>
        <v>0</v>
      </c>
      <c r="D79" s="61" t="e">
        <f ca="1">IF(LEN(INDEX(TBL_CALC[],COLUMN()-1,COLUMN()+ROW()-COLUMN()))=0, "", INDEX(TBL_CALC[],COLUMN()-1,COLUMN()+ROW()-COLUMN()))</f>
        <v>#NAME?</v>
      </c>
      <c r="E79" s="61">
        <f>IF(LEN(INDEX(TBL_CALC[],COLUMN()-1,COLUMN()+ROW()-COLUMN()))=0, "", INDEX(TBL_CALC[],COLUMN()-1,COLUMN()+ROW()-COLUMN()))</f>
        <v>0</v>
      </c>
      <c r="F79" s="61" t="e">
        <f ca="1">IF(LEN(INDEX(TBL_CALC[],COLUMN()-1,COLUMN()+ROW()-COLUMN()))=0, "", INDEX(TBL_CALC[],COLUMN()-1,COLUMN()+ROW()-COLUMN()))</f>
        <v>#NAME?</v>
      </c>
      <c r="G79" s="61" t="e">
        <f ca="1">IF(LEN(INDEX(TBL_CALC[],COLUMN()-1,COLUMN()+ROW()-COLUMN()))=0, "", INDEX(TBL_CALC[],COLUMN()-1,COLUMN()+ROW()-COLUMN()))</f>
        <v>#NAME?</v>
      </c>
      <c r="H79" s="61" t="e">
        <f ca="1">IF(LEN(INDEX(TBL_CALC[],COLUMN()-1,COLUMN()+ROW()-COLUMN()))=0, "", INDEX(TBL_CALC[],COLUMN()-1,COLUMN()+ROW()-COLUMN()))</f>
        <v>#NAME?</v>
      </c>
      <c r="I79" s="61" t="e">
        <f ca="1">IF(LEN(INDEX(TBL_CALC[],COLUMN()-1,COLUMN()+ROW()-COLUMN()))=0, "", INDEX(TBL_CALC[],COLUMN()-1,COLUMN()+ROW()-COLUMN()))</f>
        <v>#NAME?</v>
      </c>
      <c r="J79" s="61" t="e">
        <f ca="1">IF(LEN(INDEX(TBL_CALC[],COLUMN()-1,COLUMN()+ROW()-COLUMN()))=0, "", INDEX(TBL_CALC[],COLUMN()-1,COLUMN()+ROW()-COLUMN()))</f>
        <v>#NAME?</v>
      </c>
    </row>
    <row r="80" spans="1:10" s="62" customFormat="1" x14ac:dyDescent="0.25">
      <c r="A80" s="62" t="str">
        <f>INDEX(TBL_CALC[#Headers], ROW())</f>
        <v>M&amp;I Stipend (Week)</v>
      </c>
      <c r="B80" s="62" t="e">
        <f ca="1">IF(LEN(INDEX(TBL_CALC[],COLUMN()-1,COLUMN()+ROW()-COLUMN()))=0, "", INDEX(TBL_CALC[],COLUMN()-1,COLUMN()+ROW()-COLUMN()))</f>
        <v>#NAME?</v>
      </c>
      <c r="C80" s="62">
        <f>IF(LEN(INDEX(TBL_CALC[],COLUMN()-1,COLUMN()+ROW()-COLUMN()))=0, "", INDEX(TBL_CALC[],COLUMN()-1,COLUMN()+ROW()-COLUMN()))</f>
        <v>0</v>
      </c>
      <c r="D80" s="62" t="e">
        <f ca="1">IF(LEN(INDEX(TBL_CALC[],COLUMN()-1,COLUMN()+ROW()-COLUMN()))=0, "", INDEX(TBL_CALC[],COLUMN()-1,COLUMN()+ROW()-COLUMN()))</f>
        <v>#NAME?</v>
      </c>
      <c r="E80" s="62">
        <f>IF(LEN(INDEX(TBL_CALC[],COLUMN()-1,COLUMN()+ROW()-COLUMN()))=0, "", INDEX(TBL_CALC[],COLUMN()-1,COLUMN()+ROW()-COLUMN()))</f>
        <v>0</v>
      </c>
      <c r="F80" s="62" t="e">
        <f ca="1">IF(LEN(INDEX(TBL_CALC[],COLUMN()-1,COLUMN()+ROW()-COLUMN()))=0, "", INDEX(TBL_CALC[],COLUMN()-1,COLUMN()+ROW()-COLUMN()))</f>
        <v>#NAME?</v>
      </c>
      <c r="G80" s="62" t="e">
        <f ca="1">IF(LEN(INDEX(TBL_CALC[],COLUMN()-1,COLUMN()+ROW()-COLUMN()))=0, "", INDEX(TBL_CALC[],COLUMN()-1,COLUMN()+ROW()-COLUMN()))</f>
        <v>#NAME?</v>
      </c>
      <c r="H80" s="62" t="e">
        <f ca="1">IF(LEN(INDEX(TBL_CALC[],COLUMN()-1,COLUMN()+ROW()-COLUMN()))=0, "", INDEX(TBL_CALC[],COLUMN()-1,COLUMN()+ROW()-COLUMN()))</f>
        <v>#NAME?</v>
      </c>
      <c r="I80" s="62" t="e">
        <f ca="1">IF(LEN(INDEX(TBL_CALC[],COLUMN()-1,COLUMN()+ROW()-COLUMN()))=0, "", INDEX(TBL_CALC[],COLUMN()-1,COLUMN()+ROW()-COLUMN()))</f>
        <v>#NAME?</v>
      </c>
      <c r="J80" s="62" t="e">
        <f ca="1">IF(LEN(INDEX(TBL_CALC[],COLUMN()-1,COLUMN()+ROW()-COLUMN()))=0, "", INDEX(TBL_CALC[],COLUMN()-1,COLUMN()+ROW()-COLUMN()))</f>
        <v>#NAME?</v>
      </c>
    </row>
    <row r="81" spans="1:14" s="61" customFormat="1" x14ac:dyDescent="0.25">
      <c r="A81" s="61" t="str">
        <f>INDEX(TBL_CALC[#Headers], ROW())</f>
        <v>SUTA Base</v>
      </c>
      <c r="B81" s="61">
        <f>IF(LEN(INDEX(TBL_CALC[],COLUMN()-1,COLUMN()+ROW()-COLUMN()))=0, "", INDEX(TBL_CALC[],COLUMN()-1,COLUMN()+ROW()-COLUMN()))</f>
        <v>7000</v>
      </c>
      <c r="C81" s="61">
        <f>IF(LEN(INDEX(TBL_CALC[],COLUMN()-1,COLUMN()+ROW()-COLUMN()))=0, "", INDEX(TBL_CALC[],COLUMN()-1,COLUMN()+ROW()-COLUMN()))</f>
        <v>13271</v>
      </c>
      <c r="D81" s="61">
        <f>IF(LEN(INDEX(TBL_CALC[],COLUMN()-1,COLUMN()+ROW()-COLUMN()))=0, "", INDEX(TBL_CALC[],COLUMN()-1,COLUMN()+ROW()-COLUMN()))</f>
        <v>14000</v>
      </c>
      <c r="E81" s="61">
        <f>IF(LEN(INDEX(TBL_CALC[],COLUMN()-1,COLUMN()+ROW()-COLUMN()))=0, "", INDEX(TBL_CALC[],COLUMN()-1,COLUMN()+ROW()-COLUMN()))</f>
        <v>14000</v>
      </c>
      <c r="F81" s="61">
        <f>IF(LEN(INDEX(TBL_CALC[],COLUMN()-1,COLUMN()+ROW()-COLUMN()))=0, "", INDEX(TBL_CALC[],COLUMN()-1,COLUMN()+ROW()-COLUMN()))</f>
        <v>9500</v>
      </c>
      <c r="G81" s="61">
        <f>IF(LEN(INDEX(TBL_CALC[],COLUMN()-1,COLUMN()+ROW()-COLUMN()))=0, "", INDEX(TBL_CALC[],COLUMN()-1,COLUMN()+ROW()-COLUMN()))</f>
        <v>9500</v>
      </c>
      <c r="H81" s="61">
        <f>IF(LEN(INDEX(TBL_CALC[],COLUMN()-1,COLUMN()+ROW()-COLUMN()))=0, "", INDEX(TBL_CALC[],COLUMN()-1,COLUMN()+ROW()-COLUMN()))</f>
        <v>9500</v>
      </c>
      <c r="I81" s="61">
        <f>IF(LEN(INDEX(TBL_CALC[],COLUMN()-1,COLUMN()+ROW()-COLUMN()))=0, "", INDEX(TBL_CALC[],COLUMN()-1,COLUMN()+ROW()-COLUMN()))</f>
        <v>13271</v>
      </c>
      <c r="J81" s="61">
        <f>IF(LEN(INDEX(TBL_CALC[],COLUMN()-1,COLUMN()+ROW()-COLUMN()))=0, "", INDEX(TBL_CALC[],COLUMN()-1,COLUMN()+ROW()-COLUMN()))</f>
        <v>10500</v>
      </c>
    </row>
    <row r="82" spans="1:14" s="61" customFormat="1" x14ac:dyDescent="0.25">
      <c r="A82" s="61" t="str">
        <f>INDEX(TBL_CALC[#Headers], ROW())</f>
        <v>SUTA (%)</v>
      </c>
      <c r="B82" s="63">
        <f>IF(LEN(INDEX(TBL_CALC[],COLUMN()-1,COLUMN()+ROW()-COLUMN()))=0, "", INDEX(TBL_CALC[],COLUMN()-1,COLUMN()+ROW()-COLUMN()))</f>
        <v>6.2E-2</v>
      </c>
      <c r="C82" s="63">
        <f>IF(LEN(INDEX(TBL_CALC[],COLUMN()-1,COLUMN()+ROW()-COLUMN()))=0, "", INDEX(TBL_CALC[],COLUMN()-1,COLUMN()+ROW()-COLUMN()))</f>
        <v>6.0299999999999999E-2</v>
      </c>
      <c r="D82" s="63">
        <f>IF(LEN(INDEX(TBL_CALC[],COLUMN()-1,COLUMN()+ROW()-COLUMN()))=0, "", INDEX(TBL_CALC[],COLUMN()-1,COLUMN()+ROW()-COLUMN()))</f>
        <v>4.7E-2</v>
      </c>
      <c r="E82" s="63">
        <f>IF(LEN(INDEX(TBL_CALC[],COLUMN()-1,COLUMN()+ROW()-COLUMN()))=0, "", INDEX(TBL_CALC[],COLUMN()-1,COLUMN()+ROW()-COLUMN()))</f>
        <v>4.7E-2</v>
      </c>
      <c r="F82" s="63">
        <f>IF(LEN(INDEX(TBL_CALC[],COLUMN()-1,COLUMN()+ROW()-COLUMN()))=0, "", INDEX(TBL_CALC[],COLUMN()-1,COLUMN()+ROW()-COLUMN()))</f>
        <v>2.7E-2</v>
      </c>
      <c r="G82" s="63">
        <f>IF(LEN(INDEX(TBL_CALC[],COLUMN()-1,COLUMN()+ROW()-COLUMN()))=0, "", INDEX(TBL_CALC[],COLUMN()-1,COLUMN()+ROW()-COLUMN()))</f>
        <v>3.0599999999999999E-2</v>
      </c>
      <c r="H82" s="63">
        <f>IF(LEN(INDEX(TBL_CALC[],COLUMN()-1,COLUMN()+ROW()-COLUMN()))=0, "", INDEX(TBL_CALC[],COLUMN()-1,COLUMN()+ROW()-COLUMN()))</f>
        <v>2.7E-2</v>
      </c>
      <c r="I82" s="63">
        <f>IF(LEN(INDEX(TBL_CALC[],COLUMN()-1,COLUMN()+ROW()-COLUMN()))=0, "", INDEX(TBL_CALC[],COLUMN()-1,COLUMN()+ROW()-COLUMN()))</f>
        <v>6.0299999999999999E-2</v>
      </c>
      <c r="J82" s="63">
        <f>IF(LEN(INDEX(TBL_CALC[],COLUMN()-1,COLUMN()+ROW()-COLUMN()))=0, "", INDEX(TBL_CALC[],COLUMN()-1,COLUMN()+ROW()-COLUMN()))</f>
        <v>4.2000000000000003E-2</v>
      </c>
      <c r="K82" s="63"/>
      <c r="L82" s="63"/>
      <c r="M82" s="63"/>
      <c r="N82" s="63"/>
    </row>
    <row r="83" spans="1:14" s="66" customFormat="1" x14ac:dyDescent="0.25">
      <c r="A83" s="65" t="str">
        <f>INDEX(TBL_CALC[#Headers], ROW())</f>
        <v>FICA/SS</v>
      </c>
      <c r="B83" s="66" t="e">
        <f ca="1">IF(LEN(INDEX(TBL_CALC[],COLUMN()-1,COLUMN()+ROW()-COLUMN()))=0, "", INDEX(TBL_CALC[],COLUMN()-1,COLUMN()+ROW()-COLUMN()))</f>
        <v>#NAME?</v>
      </c>
      <c r="C83" s="66">
        <f>IF(LEN(INDEX(TBL_CALC[],COLUMN()-1,COLUMN()+ROW()-COLUMN()))=0, "", INDEX(TBL_CALC[],COLUMN()-1,COLUMN()+ROW()-COLUMN()))</f>
        <v>3.3170000000000002</v>
      </c>
      <c r="D83" s="66" t="e">
        <f ca="1">IF(LEN(INDEX(TBL_CALC[],COLUMN()-1,COLUMN()+ROW()-COLUMN()))=0, "", INDEX(TBL_CALC[],COLUMN()-1,COLUMN()+ROW()-COLUMN()))</f>
        <v>#NAME?</v>
      </c>
      <c r="E83" s="66">
        <f>IF(LEN(INDEX(TBL_CALC[],COLUMN()-1,COLUMN()+ROW()-COLUMN()))=0, "", INDEX(TBL_CALC[],COLUMN()-1,COLUMN()+ROW()-COLUMN()))</f>
        <v>4.0051999999999994</v>
      </c>
      <c r="F83" s="66" t="e">
        <f ca="1">IF(LEN(INDEX(TBL_CALC[],COLUMN()-1,COLUMN()+ROW()-COLUMN()))=0, "", INDEX(TBL_CALC[],COLUMN()-1,COLUMN()+ROW()-COLUMN()))</f>
        <v>#NAME?</v>
      </c>
      <c r="G83" s="66" t="e">
        <f ca="1">IF(LEN(INDEX(TBL_CALC[],COLUMN()-1,COLUMN()+ROW()-COLUMN()))=0, "", INDEX(TBL_CALC[],COLUMN()-1,COLUMN()+ROW()-COLUMN()))</f>
        <v>#NAME?</v>
      </c>
      <c r="H83" s="66" t="e">
        <f ca="1">IF(LEN(INDEX(TBL_CALC[],COLUMN()-1,COLUMN()+ROW()-COLUMN()))=0, "", INDEX(TBL_CALC[],COLUMN()-1,COLUMN()+ROW()-COLUMN()))</f>
        <v>#NAME?</v>
      </c>
      <c r="I83" s="66" t="e">
        <f ca="1">IF(LEN(INDEX(TBL_CALC[],COLUMN()-1,COLUMN()+ROW()-COLUMN()))=0, "", INDEX(TBL_CALC[],COLUMN()-1,COLUMN()+ROW()-COLUMN()))</f>
        <v>#NAME?</v>
      </c>
      <c r="J83" s="66" t="e">
        <f ca="1">IF(LEN(INDEX(TBL_CALC[],COLUMN()-1,COLUMN()+ROW()-COLUMN()))=0, "", INDEX(TBL_CALC[],COLUMN()-1,COLUMN()+ROW()-COLUMN()))</f>
        <v>#NAME?</v>
      </c>
    </row>
    <row r="84" spans="1:14" s="61" customFormat="1" x14ac:dyDescent="0.25">
      <c r="A84" s="61" t="str">
        <f>INDEX(TBL_CALC[#Headers], ROW())</f>
        <v>FICA/M</v>
      </c>
      <c r="B84" s="61" t="e">
        <f ca="1">IF(LEN(INDEX(TBL_CALC[],COLUMN()-1,COLUMN()+ROW()-COLUMN()))=0, "", INDEX(TBL_CALC[],COLUMN()-1,COLUMN()+ROW()-COLUMN()))</f>
        <v>#NAME?</v>
      </c>
      <c r="C84" s="61">
        <f>IF(LEN(INDEX(TBL_CALC[],COLUMN()-1,COLUMN()+ROW()-COLUMN()))=0, "", INDEX(TBL_CALC[],COLUMN()-1,COLUMN()+ROW()-COLUMN()))</f>
        <v>0.77575000000000005</v>
      </c>
      <c r="D84" s="61" t="e">
        <f ca="1">IF(LEN(INDEX(TBL_CALC[],COLUMN()-1,COLUMN()+ROW()-COLUMN()))=0, "", INDEX(TBL_CALC[],COLUMN()-1,COLUMN()+ROW()-COLUMN()))</f>
        <v>#NAME?</v>
      </c>
      <c r="E84" s="61">
        <f>IF(LEN(INDEX(TBL_CALC[],COLUMN()-1,COLUMN()+ROW()-COLUMN()))=0, "", INDEX(TBL_CALC[],COLUMN()-1,COLUMN()+ROW()-COLUMN()))</f>
        <v>0.93669999999999998</v>
      </c>
      <c r="F84" s="61" t="e">
        <f ca="1">IF(LEN(INDEX(TBL_CALC[],COLUMN()-1,COLUMN()+ROW()-COLUMN()))=0, "", INDEX(TBL_CALC[],COLUMN()-1,COLUMN()+ROW()-COLUMN()))</f>
        <v>#NAME?</v>
      </c>
      <c r="G84" s="61" t="e">
        <f ca="1">IF(LEN(INDEX(TBL_CALC[],COLUMN()-1,COLUMN()+ROW()-COLUMN()))=0, "", INDEX(TBL_CALC[],COLUMN()-1,COLUMN()+ROW()-COLUMN()))</f>
        <v>#NAME?</v>
      </c>
      <c r="H84" s="61" t="e">
        <f ca="1">IF(LEN(INDEX(TBL_CALC[],COLUMN()-1,COLUMN()+ROW()-COLUMN()))=0, "", INDEX(TBL_CALC[],COLUMN()-1,COLUMN()+ROW()-COLUMN()))</f>
        <v>#NAME?</v>
      </c>
      <c r="I84" s="61" t="e">
        <f ca="1">IF(LEN(INDEX(TBL_CALC[],COLUMN()-1,COLUMN()+ROW()-COLUMN()))=0, "", INDEX(TBL_CALC[],COLUMN()-1,COLUMN()+ROW()-COLUMN()))</f>
        <v>#NAME?</v>
      </c>
      <c r="J84" s="61" t="e">
        <f ca="1">IF(LEN(INDEX(TBL_CALC[],COLUMN()-1,COLUMN()+ROW()-COLUMN()))=0, "", INDEX(TBL_CALC[],COLUMN()-1,COLUMN()+ROW()-COLUMN()))</f>
        <v>#NAME?</v>
      </c>
    </row>
    <row r="85" spans="1:14" s="62" customFormat="1" x14ac:dyDescent="0.25">
      <c r="A85" s="62" t="str">
        <f>INDEX(TBL_CALC[#Headers], ROW())</f>
        <v>FUTA</v>
      </c>
      <c r="B85" s="62" t="e">
        <f ca="1">IF(LEN(INDEX(TBL_CALC[],COLUMN()-1,COLUMN()+ROW()-COLUMN()))=0, "", INDEX(TBL_CALC[],COLUMN()-1,COLUMN()+ROW()-COLUMN()))</f>
        <v>#NAME?</v>
      </c>
      <c r="C85" s="62">
        <f>IF(LEN(INDEX(TBL_CALC[],COLUMN()-1,COLUMN()+ROW()-COLUMN()))=0, "", INDEX(TBL_CALC[],COLUMN()-1,COLUMN()+ROW()-COLUMN()))</f>
        <v>0.89743589743589747</v>
      </c>
      <c r="D85" s="62" t="e">
        <f ca="1">IF(LEN(INDEX(TBL_CALC[],COLUMN()-1,COLUMN()+ROW()-COLUMN()))=0, "", INDEX(TBL_CALC[],COLUMN()-1,COLUMN()+ROW()-COLUMN()))</f>
        <v>#NAME?</v>
      </c>
      <c r="E85" s="62">
        <f>IF(LEN(INDEX(TBL_CALC[],COLUMN()-1,COLUMN()+ROW()-COLUMN()))=0, "", INDEX(TBL_CALC[],COLUMN()-1,COLUMN()+ROW()-COLUMN()))</f>
        <v>0.67307692307692313</v>
      </c>
      <c r="F85" s="62" t="e">
        <f ca="1">IF(LEN(INDEX(TBL_CALC[],COLUMN()-1,COLUMN()+ROW()-COLUMN()))=0, "", INDEX(TBL_CALC[],COLUMN()-1,COLUMN()+ROW()-COLUMN()))</f>
        <v>#NAME?</v>
      </c>
      <c r="G85" s="62" t="e">
        <f ca="1">IF(LEN(INDEX(TBL_CALC[],COLUMN()-1,COLUMN()+ROW()-COLUMN()))=0, "", INDEX(TBL_CALC[],COLUMN()-1,COLUMN()+ROW()-COLUMN()))</f>
        <v>#NAME?</v>
      </c>
      <c r="H85" s="62" t="e">
        <f ca="1">IF(LEN(INDEX(TBL_CALC[],COLUMN()-1,COLUMN()+ROW()-COLUMN()))=0, "", INDEX(TBL_CALC[],COLUMN()-1,COLUMN()+ROW()-COLUMN()))</f>
        <v>#NAME?</v>
      </c>
      <c r="I85" s="62" t="e">
        <f ca="1">IF(LEN(INDEX(TBL_CALC[],COLUMN()-1,COLUMN()+ROW()-COLUMN()))=0, "", INDEX(TBL_CALC[],COLUMN()-1,COLUMN()+ROW()-COLUMN()))</f>
        <v>#NAME?</v>
      </c>
      <c r="J85" s="62" t="e">
        <f ca="1">IF(LEN(INDEX(TBL_CALC[],COLUMN()-1,COLUMN()+ROW()-COLUMN()))=0, "", INDEX(TBL_CALC[],COLUMN()-1,COLUMN()+ROW()-COLUMN()))</f>
        <v>#NAME?</v>
      </c>
    </row>
  </sheetData>
  <pageMargins left="0.7" right="0.7" top="0.75" bottom="0.75" header="0.3" footer="0.3"/>
  <pageSetup orientation="portrait" r:id="rId1"/>
  <headerFooter>
    <oddFooter>&amp;L&amp;1#&amp;"Calibri"&amp;8&amp;K000000Classified as Highly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72B3-A3C8-4429-9642-AF0FBE4BA98E}">
  <sheetPr>
    <pageSetUpPr fitToPage="1"/>
  </sheetPr>
  <dimension ref="A1:XDK448"/>
  <sheetViews>
    <sheetView zoomScaleNormal="100" workbookViewId="0">
      <pane xSplit="2" ySplit="2" topLeftCell="C3" activePane="bottomRight" state="frozen"/>
      <selection pane="topRight" activeCell="F1" sqref="F1"/>
      <selection pane="bottomLeft" activeCell="A5" sqref="A5"/>
      <selection pane="bottomRight" activeCell="J2" sqref="J2"/>
    </sheetView>
  </sheetViews>
  <sheetFormatPr defaultColWidth="8.140625" defaultRowHeight="12.75" x14ac:dyDescent="0.2"/>
  <cols>
    <col min="1" max="1" width="7.42578125" style="1" bestFit="1" customWidth="1"/>
    <col min="2" max="2" width="7.42578125" style="1" customWidth="1"/>
    <col min="3" max="3" width="8.5703125" style="1" customWidth="1"/>
    <col min="4" max="4" width="8" style="119" customWidth="1"/>
    <col min="5" max="5" width="4.85546875" style="1" customWidth="1"/>
    <col min="6" max="6" width="8" style="1" customWidth="1"/>
    <col min="7" max="7" width="9.42578125" style="1" customWidth="1"/>
    <col min="8" max="8" width="10.5703125" style="1" customWidth="1"/>
    <col min="9" max="9" width="6.7109375" style="1" customWidth="1"/>
    <col min="10" max="10" width="7.85546875" style="1" bestFit="1" customWidth="1"/>
    <col min="11" max="11" width="9.7109375" style="1" customWidth="1"/>
    <col min="12" max="12" width="5.7109375" style="1" bestFit="1" customWidth="1"/>
    <col min="13" max="13" width="5.140625" style="1" customWidth="1"/>
    <col min="14" max="14" width="8.28515625" style="1" customWidth="1"/>
    <col min="15" max="15" width="8.85546875" style="1" customWidth="1"/>
    <col min="16" max="19" width="8.140625" style="1"/>
    <col min="20" max="20" width="7.42578125" style="1" bestFit="1" customWidth="1"/>
    <col min="21" max="16384" width="8.140625" style="1"/>
  </cols>
  <sheetData>
    <row r="1" spans="1:16339" x14ac:dyDescent="0.2">
      <c r="A1" s="169" t="s">
        <v>696</v>
      </c>
      <c r="B1" s="169"/>
      <c r="C1" s="169"/>
      <c r="D1" s="169"/>
      <c r="F1" s="168" t="s">
        <v>695</v>
      </c>
      <c r="G1" s="168"/>
      <c r="H1" s="168"/>
      <c r="I1" s="168"/>
      <c r="J1" s="168"/>
      <c r="K1" s="168"/>
      <c r="L1" s="168"/>
      <c r="N1" s="166" t="s">
        <v>697</v>
      </c>
      <c r="O1" s="166"/>
      <c r="P1" s="166"/>
      <c r="Q1" s="166"/>
      <c r="R1" s="166"/>
      <c r="S1" s="166"/>
      <c r="T1" s="166"/>
      <c r="V1" s="167" t="s">
        <v>693</v>
      </c>
      <c r="W1" s="167"/>
      <c r="X1" s="167"/>
      <c r="Y1" s="167"/>
      <c r="Z1" s="167"/>
      <c r="AA1" s="167"/>
      <c r="AB1" s="167"/>
    </row>
    <row r="2" spans="1:16339" s="118" customFormat="1" x14ac:dyDescent="0.2">
      <c r="A2" s="154" t="s">
        <v>617</v>
      </c>
      <c r="B2" s="159" t="s">
        <v>611</v>
      </c>
      <c r="C2" s="155" t="s">
        <v>638</v>
      </c>
      <c r="D2" s="156" t="s">
        <v>694</v>
      </c>
      <c r="E2" s="1"/>
      <c r="F2" s="157" t="s">
        <v>619</v>
      </c>
      <c r="G2" s="157" t="s">
        <v>683</v>
      </c>
      <c r="H2" s="157" t="s">
        <v>684</v>
      </c>
      <c r="I2" s="157" t="s">
        <v>610</v>
      </c>
      <c r="J2" s="157" t="s">
        <v>632</v>
      </c>
      <c r="K2" s="157" t="s">
        <v>633</v>
      </c>
      <c r="L2" s="157" t="s">
        <v>220</v>
      </c>
      <c r="M2" s="1"/>
      <c r="N2" s="158" t="s">
        <v>691</v>
      </c>
      <c r="O2" s="158" t="s">
        <v>692</v>
      </c>
      <c r="P2" s="158" t="s">
        <v>218</v>
      </c>
      <c r="Q2" s="158" t="s">
        <v>607</v>
      </c>
      <c r="R2" s="158" t="s">
        <v>304</v>
      </c>
      <c r="S2" s="158" t="s">
        <v>608</v>
      </c>
      <c r="T2" s="158" t="s">
        <v>609</v>
      </c>
      <c r="U2" s="1"/>
      <c r="V2" s="36" t="s">
        <v>691</v>
      </c>
      <c r="W2" s="36" t="s">
        <v>692</v>
      </c>
      <c r="X2" s="36" t="s">
        <v>218</v>
      </c>
      <c r="Y2" s="36" t="s">
        <v>607</v>
      </c>
      <c r="Z2" s="36" t="s">
        <v>304</v>
      </c>
      <c r="AA2" s="36" t="s">
        <v>608</v>
      </c>
      <c r="AB2" s="36" t="s">
        <v>609</v>
      </c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</row>
    <row r="3" spans="1:16339" x14ac:dyDescent="0.2">
      <c r="A3" s="123">
        <v>18.7</v>
      </c>
      <c r="B3" s="2">
        <v>10</v>
      </c>
      <c r="C3" s="149">
        <v>0.53475935828877008</v>
      </c>
      <c r="D3" s="149">
        <f>TBL_FACTOR[[#This Row],[x/Local]]+0.025</f>
        <v>0.5597593582887701</v>
      </c>
      <c r="F3" s="1" t="s">
        <v>218</v>
      </c>
      <c r="G3" s="149">
        <v>1.4999999999999999E-2</v>
      </c>
      <c r="H3" s="149">
        <v>2.5000000000000001E-2</v>
      </c>
      <c r="I3" s="149">
        <v>0.06</v>
      </c>
      <c r="J3" s="114">
        <v>0</v>
      </c>
      <c r="K3" s="135">
        <v>1</v>
      </c>
      <c r="L3" s="135"/>
      <c r="N3" s="2">
        <v>30</v>
      </c>
      <c r="O3" s="123">
        <f>ROUNDUP(_xlfn.XLOOKUP(N3,TBL_FACTOR[Bill],TBL_FACTOR[x/Local],,-1)*TBL_PD_RATES[[#This Row],[BILL]],1)</f>
        <v>17.600000000000001</v>
      </c>
      <c r="P3" s="123">
        <f>ROUNDUP(((_xlfn.XLOOKUP(TBL_PD_RATES[[#This Row],[BILL]],TBL_FACTOR[Bill],TBL_FACTOR[x/Local],,-1))+_xlfn.XLOOKUP(TBL_PD_RATES[[#Headers],[AHSA]], TBL_MSP[MSP],TBL_MSP[By/Local]))*TBL_PD_RATES[[#This Row],[BILL]],1)</f>
        <v>18.100000000000001</v>
      </c>
      <c r="Q3" s="123">
        <f>ROUNDUP(((_xlfn.XLOOKUP(TBL_PD_RATES[[#This Row],[BILL]],TBL_FACTOR[Bill],TBL_FACTOR[x/Local],,-1))+_xlfn.XLOOKUP(TBL_PD_RATES[[#Headers],[CSU]], TBL_MSP[MSP],TBL_MSP[By/Local]))*TBL_PD_RATES[[#This Row],[BILL]],1)</f>
        <v>17.600000000000001</v>
      </c>
      <c r="R3" s="123">
        <f>ROUNDUP(((_xlfn.XLOOKUP(TBL_PD_RATES[[#This Row],[BILL]],TBL_FACTOR[Bill],TBL_FACTOR[x/Local],,-1))+_xlfn.XLOOKUP(TBL_PD_RATES[[#Headers],[MS]], TBL_MSP[MSP],TBL_MSP[By/Local]))*TBL_PD_RATES[[#This Row],[BILL]],1)</f>
        <v>17.600000000000001</v>
      </c>
      <c r="S3" s="123">
        <f>ROUNDUP(((_xlfn.XLOOKUP(TBL_PD_RATES[[#This Row],[BILL]],TBL_FACTOR[Bill],TBL_FACTOR[x/Local],,-1))+_xlfn.XLOOKUP(TBL_PD_RATES[[#Headers],[RS]], TBL_MSP[MSP],TBL_MSP[By/Local]))*TBL_PD_RATES[[#This Row],[BILL]],1)</f>
        <v>17.600000000000001</v>
      </c>
      <c r="T3" s="123">
        <f>ROUNDUP(((_xlfn.XLOOKUP(TBL_PD_RATES[[#This Row],[BILL]],TBL_FACTOR[Bill],TBL_FACTOR[x/Local],,-1))+_xlfn.XLOOKUP(TBL_PD_RATES[[#Headers],[RS]], TBL_MSP[MSP],TBL_MSP[By/Local]))*TBL_PD_RATES[[#This Row],[BILL]],1)</f>
        <v>17.600000000000001</v>
      </c>
      <c r="V3" s="2">
        <v>30</v>
      </c>
      <c r="W3" s="123">
        <f>ROUNDUP(_xlfn.XLOOKUP(V3,TBL_FACTOR[Bill],TBL_FACTOR[x/Travel],,-1)*TBL_PD_RATES12[[#This Row],[BILL]],1)</f>
        <v>18.400000000000002</v>
      </c>
      <c r="X3" s="123">
        <f>ROUNDUP(((_xlfn.XLOOKUP(TBL_PD_RATES12[[#This Row],[BILL]],TBL_FACTOR[Bill],TBL_FACTOR[x/Travel],,-1))+_xlfn.XLOOKUP(TBL_PD_RATES12[[#Headers],[AHSA]], TBL_MSP[MSP],TBL_MSP[By/Travel]))*TBL_PD_RATES12[[#This Row],[BILL]],1)</f>
        <v>19.100000000000001</v>
      </c>
      <c r="Y3" s="123">
        <f>ROUNDUP(((_xlfn.XLOOKUP(TBL_PD_RATES12[[#This Row],[BILL]],TBL_FACTOR[Bill],TBL_FACTOR[x/Travel],,-1))+_xlfn.XLOOKUP(TBL_PD_RATES12[[#Headers],[CSU]], TBL_MSP[MSP],TBL_MSP[By/Travel]))*TBL_PD_RATES12[[#This Row],[BILL]],1)</f>
        <v>18.400000000000002</v>
      </c>
      <c r="Z3" s="123">
        <f>ROUNDUP(((_xlfn.XLOOKUP(TBL_PD_RATES12[[#This Row],[BILL]],TBL_FACTOR[Bill],TBL_FACTOR[x/Travel],,-1))+_xlfn.XLOOKUP(TBL_PD_RATES12[[#Headers],[MS]], TBL_MSP[MSP],TBL_MSP[By/Travel]))*TBL_PD_RATES12[[#This Row],[BILL]],1)</f>
        <v>18.400000000000002</v>
      </c>
      <c r="AA3" s="123">
        <f>ROUNDUP(((_xlfn.XLOOKUP(TBL_PD_RATES12[[#This Row],[BILL]],TBL_FACTOR[Bill],TBL_FACTOR[x/Travel],,-1))+_xlfn.XLOOKUP(TBL_PD_RATES12[[#Headers],[RS]], TBL_MSP[MSP],TBL_MSP[By/Travel]))*TBL_PD_RATES12[[#This Row],[BILL]],1)</f>
        <v>18.400000000000002</v>
      </c>
      <c r="AB3" s="123">
        <f>ROUNDUP(((_xlfn.XLOOKUP(TBL_PD_RATES12[[#This Row],[BILL]],TBL_FACTOR[Bill],TBL_FACTOR[x/Travel],,-1))+_xlfn.XLOOKUP(TBL_PD_RATES12[[#Headers],[RS]], TBL_MSP[MSP],TBL_MSP[By/Travel]))*TBL_PD_RATES12[[#This Row],[BILL]],1)</f>
        <v>18.400000000000002</v>
      </c>
    </row>
    <row r="4" spans="1:16339" x14ac:dyDescent="0.2">
      <c r="A4" s="123">
        <v>20.200000000000003</v>
      </c>
      <c r="B4" s="2">
        <v>11</v>
      </c>
      <c r="C4" s="149">
        <v>0.54455445544554448</v>
      </c>
      <c r="D4" s="149">
        <f>TBL_FACTOR[[#This Row],[x/Local]]+0.025</f>
        <v>0.56955445544554451</v>
      </c>
      <c r="F4" s="1" t="s">
        <v>607</v>
      </c>
      <c r="G4" s="149">
        <v>0</v>
      </c>
      <c r="H4" s="149">
        <v>0</v>
      </c>
      <c r="I4" s="149">
        <v>0.06</v>
      </c>
      <c r="J4" s="114">
        <v>0</v>
      </c>
      <c r="K4" s="135">
        <v>1</v>
      </c>
      <c r="L4" s="135"/>
      <c r="N4" s="2">
        <v>31</v>
      </c>
      <c r="O4" s="123">
        <f>ROUNDUP(_xlfn.XLOOKUP(N4,TBL_FACTOR[Bill],TBL_FACTOR[x/Local],,-1)*TBL_PD_RATES[[#This Row],[BILL]],1)</f>
        <v>18.3</v>
      </c>
      <c r="P4" s="123">
        <f>ROUNDUP(((_xlfn.XLOOKUP(TBL_PD_RATES[[#This Row],[BILL]],TBL_FACTOR[Bill],TBL_FACTOR[x/Local],,-1))+_xlfn.XLOOKUP(TBL_PD_RATES[[#Headers],[AHSA]], TBL_MSP[MSP],TBL_MSP[By/Local]))*TBL_PD_RATES[[#This Row],[BILL]],1)</f>
        <v>18.8</v>
      </c>
      <c r="Q4" s="123">
        <f>ROUNDUP(((_xlfn.XLOOKUP(TBL_PD_RATES[[#This Row],[BILL]],TBL_FACTOR[Bill],TBL_FACTOR[x/Local],,-1))+_xlfn.XLOOKUP(TBL_PD_RATES[[#Headers],[CSU]], TBL_MSP[MSP],TBL_MSP[By/Local]))*TBL_PD_RATES[[#This Row],[BILL]],1)</f>
        <v>18.3</v>
      </c>
      <c r="R4" s="123">
        <f>ROUNDUP(((_xlfn.XLOOKUP(TBL_PD_RATES[[#This Row],[BILL]],TBL_FACTOR[Bill],TBL_FACTOR[x/Local],,-1))+_xlfn.XLOOKUP(TBL_PD_RATES[[#Headers],[MS]], TBL_MSP[MSP],TBL_MSP[By/Local]))*TBL_PD_RATES[[#This Row],[BILL]],1)</f>
        <v>18.3</v>
      </c>
      <c r="S4" s="123">
        <f>ROUNDUP(((_xlfn.XLOOKUP(TBL_PD_RATES[[#This Row],[BILL]],TBL_FACTOR[Bill],TBL_FACTOR[x/Local],,-1))+_xlfn.XLOOKUP(TBL_PD_RATES[[#Headers],[RS]], TBL_MSP[MSP],TBL_MSP[By/Local]))*TBL_PD_RATES[[#This Row],[BILL]],1)</f>
        <v>18.3</v>
      </c>
      <c r="T4" s="123">
        <f>ROUNDUP(((_xlfn.XLOOKUP(TBL_PD_RATES[[#This Row],[BILL]],TBL_FACTOR[Bill],TBL_FACTOR[x/Local],,-1))+_xlfn.XLOOKUP(TBL_PD_RATES[[#Headers],[RS]], TBL_MSP[MSP],TBL_MSP[By/Local]))*TBL_PD_RATES[[#This Row],[BILL]],1)</f>
        <v>18.3</v>
      </c>
      <c r="V4" s="2">
        <v>31</v>
      </c>
      <c r="W4" s="123">
        <f>ROUNDUP(_xlfn.XLOOKUP(V4,TBL_FACTOR[Bill],TBL_FACTOR[x/Travel],,-1)*TBL_PD_RATES12[[#This Row],[BILL]],1)</f>
        <v>19.100000000000001</v>
      </c>
      <c r="X4" s="123">
        <f>ROUNDUP(((_xlfn.XLOOKUP(TBL_PD_RATES12[[#This Row],[BILL]],TBL_FACTOR[Bill],TBL_FACTOR[x/Travel],,-1))+_xlfn.XLOOKUP(TBL_PD_RATES12[[#Headers],[AHSA]], TBL_MSP[MSP],TBL_MSP[By/Travel]))*TBL_PD_RATES12[[#This Row],[BILL]],1)</f>
        <v>19.900000000000002</v>
      </c>
      <c r="Y4" s="123">
        <f>ROUNDUP(((_xlfn.XLOOKUP(TBL_PD_RATES12[[#This Row],[BILL]],TBL_FACTOR[Bill],TBL_FACTOR[x/Travel],,-1))+_xlfn.XLOOKUP(TBL_PD_RATES12[[#Headers],[CSU]], TBL_MSP[MSP],TBL_MSP[By/Travel]))*TBL_PD_RATES12[[#This Row],[BILL]],1)</f>
        <v>19.100000000000001</v>
      </c>
      <c r="Z4" s="123">
        <f>ROUNDUP(((_xlfn.XLOOKUP(TBL_PD_RATES12[[#This Row],[BILL]],TBL_FACTOR[Bill],TBL_FACTOR[x/Travel],,-1))+_xlfn.XLOOKUP(TBL_PD_RATES12[[#Headers],[MS]], TBL_MSP[MSP],TBL_MSP[By/Travel]))*TBL_PD_RATES12[[#This Row],[BILL]],1)</f>
        <v>19.100000000000001</v>
      </c>
      <c r="AA4" s="123">
        <f>ROUNDUP(((_xlfn.XLOOKUP(TBL_PD_RATES12[[#This Row],[BILL]],TBL_FACTOR[Bill],TBL_FACTOR[x/Travel],,-1))+_xlfn.XLOOKUP(TBL_PD_RATES12[[#Headers],[RS]], TBL_MSP[MSP],TBL_MSP[By/Travel]))*TBL_PD_RATES12[[#This Row],[BILL]],1)</f>
        <v>19.100000000000001</v>
      </c>
      <c r="AB4" s="123">
        <f>ROUNDUP(((_xlfn.XLOOKUP(TBL_PD_RATES12[[#This Row],[BILL]],TBL_FACTOR[Bill],TBL_FACTOR[x/Travel],,-1))+_xlfn.XLOOKUP(TBL_PD_RATES12[[#Headers],[RS]], TBL_MSP[MSP],TBL_MSP[By/Travel]))*TBL_PD_RATES12[[#This Row],[BILL]],1)</f>
        <v>19.100000000000001</v>
      </c>
    </row>
    <row r="5" spans="1:16339" x14ac:dyDescent="0.2">
      <c r="A5" s="123">
        <v>21.650000000000002</v>
      </c>
      <c r="B5" s="2">
        <v>12</v>
      </c>
      <c r="C5" s="149">
        <v>0.55427251732101612</v>
      </c>
      <c r="D5" s="149">
        <f>TBL_FACTOR[[#This Row],[x/Local]]+0.025</f>
        <v>0.57927251732101614</v>
      </c>
      <c r="F5" s="1" t="s">
        <v>673</v>
      </c>
      <c r="G5" s="149">
        <v>0</v>
      </c>
      <c r="H5" s="149">
        <v>0</v>
      </c>
      <c r="I5" s="149">
        <v>0</v>
      </c>
      <c r="J5" s="114">
        <v>1</v>
      </c>
      <c r="K5" s="135"/>
      <c r="L5" s="135">
        <v>0</v>
      </c>
      <c r="N5" s="2">
        <v>32</v>
      </c>
      <c r="O5" s="123">
        <f>ROUNDUP(_xlfn.XLOOKUP(N5,TBL_FACTOR[Bill],TBL_FACTOR[x/Local],,-1)*TBL_PD_RATES[[#This Row],[BILL]],1)</f>
        <v>19</v>
      </c>
      <c r="P5" s="123">
        <f>ROUNDUP(((_xlfn.XLOOKUP(TBL_PD_RATES[[#This Row],[BILL]],TBL_FACTOR[Bill],TBL_FACTOR[x/Local],,-1))+_xlfn.XLOOKUP(TBL_PD_RATES[[#Headers],[AHSA]], TBL_MSP[MSP],TBL_MSP[By/Local]))*TBL_PD_RATES[[#This Row],[BILL]],1)</f>
        <v>19.5</v>
      </c>
      <c r="Q5" s="123">
        <f>ROUNDUP(((_xlfn.XLOOKUP(TBL_PD_RATES[[#This Row],[BILL]],TBL_FACTOR[Bill],TBL_FACTOR[x/Local],,-1))+_xlfn.XLOOKUP(TBL_PD_RATES[[#Headers],[CSU]], TBL_MSP[MSP],TBL_MSP[By/Local]))*TBL_PD_RATES[[#This Row],[BILL]],1)</f>
        <v>19</v>
      </c>
      <c r="R5" s="123">
        <f>ROUNDUP(((_xlfn.XLOOKUP(TBL_PD_RATES[[#This Row],[BILL]],TBL_FACTOR[Bill],TBL_FACTOR[x/Local],,-1))+_xlfn.XLOOKUP(TBL_PD_RATES[[#Headers],[MS]], TBL_MSP[MSP],TBL_MSP[By/Local]))*TBL_PD_RATES[[#This Row],[BILL]],1)</f>
        <v>19</v>
      </c>
      <c r="S5" s="123">
        <f>ROUNDUP(((_xlfn.XLOOKUP(TBL_PD_RATES[[#This Row],[BILL]],TBL_FACTOR[Bill],TBL_FACTOR[x/Local],,-1))+_xlfn.XLOOKUP(TBL_PD_RATES[[#Headers],[RS]], TBL_MSP[MSP],TBL_MSP[By/Local]))*TBL_PD_RATES[[#This Row],[BILL]],1)</f>
        <v>19</v>
      </c>
      <c r="T5" s="123">
        <f>ROUNDUP(((_xlfn.XLOOKUP(TBL_PD_RATES[[#This Row],[BILL]],TBL_FACTOR[Bill],TBL_FACTOR[x/Local],,-1))+_xlfn.XLOOKUP(TBL_PD_RATES[[#Headers],[RS]], TBL_MSP[MSP],TBL_MSP[By/Local]))*TBL_PD_RATES[[#This Row],[BILL]],1)</f>
        <v>19</v>
      </c>
      <c r="V5" s="2">
        <v>32</v>
      </c>
      <c r="W5" s="123">
        <f>ROUNDUP(_xlfn.XLOOKUP(V5,TBL_FACTOR[Bill],TBL_FACTOR[x/Travel],,-1)*TBL_PD_RATES12[[#This Row],[BILL]],1)</f>
        <v>19.8</v>
      </c>
      <c r="X5" s="123">
        <f>ROUNDUP(((_xlfn.XLOOKUP(TBL_PD_RATES12[[#This Row],[BILL]],TBL_FACTOR[Bill],TBL_FACTOR[x/Travel],,-1))+_xlfn.XLOOKUP(TBL_PD_RATES12[[#Headers],[AHSA]], TBL_MSP[MSP],TBL_MSP[By/Travel]))*TBL_PD_RATES12[[#This Row],[BILL]],1)</f>
        <v>20.6</v>
      </c>
      <c r="Y5" s="123">
        <f>ROUNDUP(((_xlfn.XLOOKUP(TBL_PD_RATES12[[#This Row],[BILL]],TBL_FACTOR[Bill],TBL_FACTOR[x/Travel],,-1))+_xlfn.XLOOKUP(TBL_PD_RATES12[[#Headers],[CSU]], TBL_MSP[MSP],TBL_MSP[By/Travel]))*TBL_PD_RATES12[[#This Row],[BILL]],1)</f>
        <v>19.8</v>
      </c>
      <c r="Z5" s="123">
        <f>ROUNDUP(((_xlfn.XLOOKUP(TBL_PD_RATES12[[#This Row],[BILL]],TBL_FACTOR[Bill],TBL_FACTOR[x/Travel],,-1))+_xlfn.XLOOKUP(TBL_PD_RATES12[[#Headers],[MS]], TBL_MSP[MSP],TBL_MSP[By/Travel]))*TBL_PD_RATES12[[#This Row],[BILL]],1)</f>
        <v>19.8</v>
      </c>
      <c r="AA5" s="123">
        <f>ROUNDUP(((_xlfn.XLOOKUP(TBL_PD_RATES12[[#This Row],[BILL]],TBL_FACTOR[Bill],TBL_FACTOR[x/Travel],,-1))+_xlfn.XLOOKUP(TBL_PD_RATES12[[#Headers],[RS]], TBL_MSP[MSP],TBL_MSP[By/Travel]))*TBL_PD_RATES12[[#This Row],[BILL]],1)</f>
        <v>19.8</v>
      </c>
      <c r="AB5" s="123">
        <f>ROUNDUP(((_xlfn.XLOOKUP(TBL_PD_RATES12[[#This Row],[BILL]],TBL_FACTOR[Bill],TBL_FACTOR[x/Travel],,-1))+_xlfn.XLOOKUP(TBL_PD_RATES12[[#Headers],[RS]], TBL_MSP[MSP],TBL_MSP[By/Travel]))*TBL_PD_RATES12[[#This Row],[BILL]],1)</f>
        <v>19.8</v>
      </c>
    </row>
    <row r="6" spans="1:16339" x14ac:dyDescent="0.2">
      <c r="A6" s="123">
        <v>23.150000000000002</v>
      </c>
      <c r="B6" s="2">
        <v>13</v>
      </c>
      <c r="C6" s="149">
        <v>0.56155507559395246</v>
      </c>
      <c r="D6" s="149">
        <f>TBL_FACTOR[[#This Row],[x/Local]]+0.025</f>
        <v>0.58655507559395248</v>
      </c>
      <c r="F6" s="1" t="s">
        <v>304</v>
      </c>
      <c r="G6" s="149">
        <v>0</v>
      </c>
      <c r="H6" s="149">
        <v>0</v>
      </c>
      <c r="I6" s="149">
        <v>0</v>
      </c>
      <c r="J6" s="114">
        <v>0.5</v>
      </c>
      <c r="K6" s="135"/>
      <c r="L6" s="135">
        <v>40</v>
      </c>
      <c r="N6" s="2">
        <v>33</v>
      </c>
      <c r="O6" s="123">
        <f>ROUNDUP(_xlfn.XLOOKUP(N6,TBL_FACTOR[Bill],TBL_FACTOR[x/Local],,-1)*TBL_PD_RATES[[#This Row],[BILL]],1)</f>
        <v>19.600000000000001</v>
      </c>
      <c r="P6" s="123">
        <f>ROUNDUP(((_xlfn.XLOOKUP(TBL_PD_RATES[[#This Row],[BILL]],TBL_FACTOR[Bill],TBL_FACTOR[x/Local],,-1))+_xlfn.XLOOKUP(TBL_PD_RATES[[#Headers],[AHSA]], TBL_MSP[MSP],TBL_MSP[By/Local]))*TBL_PD_RATES[[#This Row],[BILL]],1)</f>
        <v>20.100000000000001</v>
      </c>
      <c r="Q6" s="123">
        <f>ROUNDUP(((_xlfn.XLOOKUP(TBL_PD_RATES[[#This Row],[BILL]],TBL_FACTOR[Bill],TBL_FACTOR[x/Local],,-1))+_xlfn.XLOOKUP(TBL_PD_RATES[[#Headers],[CSU]], TBL_MSP[MSP],TBL_MSP[By/Local]))*TBL_PD_RATES[[#This Row],[BILL]],1)</f>
        <v>19.600000000000001</v>
      </c>
      <c r="R6" s="123">
        <f>ROUNDUP(((_xlfn.XLOOKUP(TBL_PD_RATES[[#This Row],[BILL]],TBL_FACTOR[Bill],TBL_FACTOR[x/Local],,-1))+_xlfn.XLOOKUP(TBL_PD_RATES[[#Headers],[MS]], TBL_MSP[MSP],TBL_MSP[By/Local]))*TBL_PD_RATES[[#This Row],[BILL]],1)</f>
        <v>19.600000000000001</v>
      </c>
      <c r="S6" s="123">
        <f>ROUNDUP(((_xlfn.XLOOKUP(TBL_PD_RATES[[#This Row],[BILL]],TBL_FACTOR[Bill],TBL_FACTOR[x/Local],,-1))+_xlfn.XLOOKUP(TBL_PD_RATES[[#Headers],[RS]], TBL_MSP[MSP],TBL_MSP[By/Local]))*TBL_PD_RATES[[#This Row],[BILL]],1)</f>
        <v>19.600000000000001</v>
      </c>
      <c r="T6" s="123">
        <f>ROUNDUP(((_xlfn.XLOOKUP(TBL_PD_RATES[[#This Row],[BILL]],TBL_FACTOR[Bill],TBL_FACTOR[x/Local],,-1))+_xlfn.XLOOKUP(TBL_PD_RATES[[#Headers],[RS]], TBL_MSP[MSP],TBL_MSP[By/Local]))*TBL_PD_RATES[[#This Row],[BILL]],1)</f>
        <v>19.600000000000001</v>
      </c>
      <c r="V6" s="2">
        <v>33</v>
      </c>
      <c r="W6" s="123">
        <f>ROUNDUP(_xlfn.XLOOKUP(V6,TBL_FACTOR[Bill],TBL_FACTOR[x/Travel],,-1)*TBL_PD_RATES12[[#This Row],[BILL]],1)</f>
        <v>20.5</v>
      </c>
      <c r="X6" s="123">
        <f>ROUNDUP(((_xlfn.XLOOKUP(TBL_PD_RATES12[[#This Row],[BILL]],TBL_FACTOR[Bill],TBL_FACTOR[x/Travel],,-1))+_xlfn.XLOOKUP(TBL_PD_RATES12[[#Headers],[AHSA]], TBL_MSP[MSP],TBL_MSP[By/Travel]))*TBL_PD_RATES12[[#This Row],[BILL]],1)</f>
        <v>21.3</v>
      </c>
      <c r="Y6" s="123">
        <f>ROUNDUP(((_xlfn.XLOOKUP(TBL_PD_RATES12[[#This Row],[BILL]],TBL_FACTOR[Bill],TBL_FACTOR[x/Travel],,-1))+_xlfn.XLOOKUP(TBL_PD_RATES12[[#Headers],[CSU]], TBL_MSP[MSP],TBL_MSP[By/Travel]))*TBL_PD_RATES12[[#This Row],[BILL]],1)</f>
        <v>20.5</v>
      </c>
      <c r="Z6" s="123">
        <f>ROUNDUP(((_xlfn.XLOOKUP(TBL_PD_RATES12[[#This Row],[BILL]],TBL_FACTOR[Bill],TBL_FACTOR[x/Travel],,-1))+_xlfn.XLOOKUP(TBL_PD_RATES12[[#Headers],[MS]], TBL_MSP[MSP],TBL_MSP[By/Travel]))*TBL_PD_RATES12[[#This Row],[BILL]],1)</f>
        <v>20.5</v>
      </c>
      <c r="AA6" s="123">
        <f>ROUNDUP(((_xlfn.XLOOKUP(TBL_PD_RATES12[[#This Row],[BILL]],TBL_FACTOR[Bill],TBL_FACTOR[x/Travel],,-1))+_xlfn.XLOOKUP(TBL_PD_RATES12[[#Headers],[RS]], TBL_MSP[MSP],TBL_MSP[By/Travel]))*TBL_PD_RATES12[[#This Row],[BILL]],1)</f>
        <v>20.5</v>
      </c>
      <c r="AB6" s="123">
        <f>ROUNDUP(((_xlfn.XLOOKUP(TBL_PD_RATES12[[#This Row],[BILL]],TBL_FACTOR[Bill],TBL_FACTOR[x/Travel],,-1))+_xlfn.XLOOKUP(TBL_PD_RATES12[[#Headers],[RS]], TBL_MSP[MSP],TBL_MSP[By/Travel]))*TBL_PD_RATES12[[#This Row],[BILL]],1)</f>
        <v>20.5</v>
      </c>
    </row>
    <row r="7" spans="1:16339" x14ac:dyDescent="0.2">
      <c r="A7" s="123">
        <v>24.6</v>
      </c>
      <c r="B7" s="2">
        <v>14</v>
      </c>
      <c r="C7" s="149">
        <v>0.56910569105691056</v>
      </c>
      <c r="D7" s="149">
        <f>TBL_FACTOR[[#This Row],[x/Local]]+0.025</f>
        <v>0.59410569105691058</v>
      </c>
      <c r="F7" s="1" t="s">
        <v>608</v>
      </c>
      <c r="G7" s="149">
        <v>0</v>
      </c>
      <c r="H7" s="149">
        <v>0</v>
      </c>
      <c r="I7" s="149">
        <v>0.06</v>
      </c>
      <c r="J7" s="114">
        <v>0</v>
      </c>
      <c r="K7" s="135">
        <v>1</v>
      </c>
      <c r="L7" s="135"/>
      <c r="N7" s="2">
        <v>34</v>
      </c>
      <c r="O7" s="123">
        <f>ROUNDUP(_xlfn.XLOOKUP(N7,TBL_FACTOR[Bill],TBL_FACTOR[x/Local],,-1)*TBL_PD_RATES[[#This Row],[BILL]],1)</f>
        <v>20.400000000000002</v>
      </c>
      <c r="P7" s="123">
        <f>ROUNDUP(((_xlfn.XLOOKUP(TBL_PD_RATES[[#This Row],[BILL]],TBL_FACTOR[Bill],TBL_FACTOR[x/Local],,-1))+_xlfn.XLOOKUP(TBL_PD_RATES[[#Headers],[AHSA]], TBL_MSP[MSP],TBL_MSP[By/Local]))*TBL_PD_RATES[[#This Row],[BILL]],1)</f>
        <v>20.900000000000002</v>
      </c>
      <c r="Q7" s="123">
        <f>ROUNDUP(((_xlfn.XLOOKUP(TBL_PD_RATES[[#This Row],[BILL]],TBL_FACTOR[Bill],TBL_FACTOR[x/Local],,-1))+_xlfn.XLOOKUP(TBL_PD_RATES[[#Headers],[CSU]], TBL_MSP[MSP],TBL_MSP[By/Local]))*TBL_PD_RATES[[#This Row],[BILL]],1)</f>
        <v>20.400000000000002</v>
      </c>
      <c r="R7" s="123">
        <f>ROUNDUP(((_xlfn.XLOOKUP(TBL_PD_RATES[[#This Row],[BILL]],TBL_FACTOR[Bill],TBL_FACTOR[x/Local],,-1))+_xlfn.XLOOKUP(TBL_PD_RATES[[#Headers],[MS]], TBL_MSP[MSP],TBL_MSP[By/Local]))*TBL_PD_RATES[[#This Row],[BILL]],1)</f>
        <v>20.400000000000002</v>
      </c>
      <c r="S7" s="123">
        <f>ROUNDUP(((_xlfn.XLOOKUP(TBL_PD_RATES[[#This Row],[BILL]],TBL_FACTOR[Bill],TBL_FACTOR[x/Local],,-1))+_xlfn.XLOOKUP(TBL_PD_RATES[[#Headers],[RS]], TBL_MSP[MSP],TBL_MSP[By/Local]))*TBL_PD_RATES[[#This Row],[BILL]],1)</f>
        <v>20.400000000000002</v>
      </c>
      <c r="T7" s="123">
        <f>ROUNDUP(((_xlfn.XLOOKUP(TBL_PD_RATES[[#This Row],[BILL]],TBL_FACTOR[Bill],TBL_FACTOR[x/Local],,-1))+_xlfn.XLOOKUP(TBL_PD_RATES[[#Headers],[RS]], TBL_MSP[MSP],TBL_MSP[By/Local]))*TBL_PD_RATES[[#This Row],[BILL]],1)</f>
        <v>20.400000000000002</v>
      </c>
      <c r="V7" s="2">
        <v>34</v>
      </c>
      <c r="W7" s="123">
        <f>ROUNDUP(_xlfn.XLOOKUP(V7,TBL_FACTOR[Bill],TBL_FACTOR[x/Travel],,-1)*TBL_PD_RATES12[[#This Row],[BILL]],1)</f>
        <v>21.200000000000003</v>
      </c>
      <c r="X7" s="123">
        <f>ROUNDUP(((_xlfn.XLOOKUP(TBL_PD_RATES12[[#This Row],[BILL]],TBL_FACTOR[Bill],TBL_FACTOR[x/Travel],,-1))+_xlfn.XLOOKUP(TBL_PD_RATES12[[#Headers],[AHSA]], TBL_MSP[MSP],TBL_MSP[By/Travel]))*TBL_PD_RATES12[[#This Row],[BILL]],1)</f>
        <v>22.1</v>
      </c>
      <c r="Y7" s="123">
        <f>ROUNDUP(((_xlfn.XLOOKUP(TBL_PD_RATES12[[#This Row],[BILL]],TBL_FACTOR[Bill],TBL_FACTOR[x/Travel],,-1))+_xlfn.XLOOKUP(TBL_PD_RATES12[[#Headers],[CSU]], TBL_MSP[MSP],TBL_MSP[By/Travel]))*TBL_PD_RATES12[[#This Row],[BILL]],1)</f>
        <v>21.200000000000003</v>
      </c>
      <c r="Z7" s="123">
        <f>ROUNDUP(((_xlfn.XLOOKUP(TBL_PD_RATES12[[#This Row],[BILL]],TBL_FACTOR[Bill],TBL_FACTOR[x/Travel],,-1))+_xlfn.XLOOKUP(TBL_PD_RATES12[[#Headers],[MS]], TBL_MSP[MSP],TBL_MSP[By/Travel]))*TBL_PD_RATES12[[#This Row],[BILL]],1)</f>
        <v>21.200000000000003</v>
      </c>
      <c r="AA7" s="123">
        <f>ROUNDUP(((_xlfn.XLOOKUP(TBL_PD_RATES12[[#This Row],[BILL]],TBL_FACTOR[Bill],TBL_FACTOR[x/Travel],,-1))+_xlfn.XLOOKUP(TBL_PD_RATES12[[#Headers],[RS]], TBL_MSP[MSP],TBL_MSP[By/Travel]))*TBL_PD_RATES12[[#This Row],[BILL]],1)</f>
        <v>21.200000000000003</v>
      </c>
      <c r="AB7" s="123">
        <f>ROUNDUP(((_xlfn.XLOOKUP(TBL_PD_RATES12[[#This Row],[BILL]],TBL_FACTOR[Bill],TBL_FACTOR[x/Travel],,-1))+_xlfn.XLOOKUP(TBL_PD_RATES12[[#Headers],[RS]], TBL_MSP[MSP],TBL_MSP[By/Travel]))*TBL_PD_RATES12[[#This Row],[BILL]],1)</f>
        <v>21.200000000000003</v>
      </c>
    </row>
    <row r="8" spans="1:16339" s="102" customFormat="1" x14ac:dyDescent="0.2">
      <c r="A8" s="123">
        <v>26.1</v>
      </c>
      <c r="B8" s="2">
        <v>15</v>
      </c>
      <c r="C8" s="149">
        <v>0.57471264367816088</v>
      </c>
      <c r="D8" s="149">
        <f>TBL_FACTOR[[#This Row],[x/Local]]+0.025</f>
        <v>0.59971264367816091</v>
      </c>
      <c r="E8" s="1"/>
      <c r="F8" s="1" t="s">
        <v>609</v>
      </c>
      <c r="G8" s="149">
        <v>0</v>
      </c>
      <c r="H8" s="149">
        <v>0</v>
      </c>
      <c r="I8" s="149">
        <v>0.06</v>
      </c>
      <c r="J8" s="114">
        <v>0</v>
      </c>
      <c r="K8" s="135">
        <v>1</v>
      </c>
      <c r="L8" s="135"/>
      <c r="M8" s="1"/>
      <c r="N8" s="2">
        <v>35</v>
      </c>
      <c r="O8" s="123">
        <f>ROUNDUP(_xlfn.XLOOKUP(N8,TBL_FACTOR[Bill],TBL_FACTOR[x/Local],,-1)*TBL_PD_RATES[[#This Row],[BILL]],1)</f>
        <v>21.1</v>
      </c>
      <c r="P8" s="123">
        <f>ROUNDUP(((_xlfn.XLOOKUP(TBL_PD_RATES[[#This Row],[BILL]],TBL_FACTOR[Bill],TBL_FACTOR[x/Local],,-1))+_xlfn.XLOOKUP(TBL_PD_RATES[[#Headers],[AHSA]], TBL_MSP[MSP],TBL_MSP[By/Local]))*TBL_PD_RATES[[#This Row],[BILL]],1)</f>
        <v>21.6</v>
      </c>
      <c r="Q8" s="123">
        <f>ROUNDUP(((_xlfn.XLOOKUP(TBL_PD_RATES[[#This Row],[BILL]],TBL_FACTOR[Bill],TBL_FACTOR[x/Local],,-1))+_xlfn.XLOOKUP(TBL_PD_RATES[[#Headers],[CSU]], TBL_MSP[MSP],TBL_MSP[By/Local]))*TBL_PD_RATES[[#This Row],[BILL]],1)</f>
        <v>21.1</v>
      </c>
      <c r="R8" s="123">
        <f>ROUNDUP(((_xlfn.XLOOKUP(TBL_PD_RATES[[#This Row],[BILL]],TBL_FACTOR[Bill],TBL_FACTOR[x/Local],,-1))+_xlfn.XLOOKUP(TBL_PD_RATES[[#Headers],[MS]], TBL_MSP[MSP],TBL_MSP[By/Local]))*TBL_PD_RATES[[#This Row],[BILL]],1)</f>
        <v>21.1</v>
      </c>
      <c r="S8" s="123">
        <f>ROUNDUP(((_xlfn.XLOOKUP(TBL_PD_RATES[[#This Row],[BILL]],TBL_FACTOR[Bill],TBL_FACTOR[x/Local],,-1))+_xlfn.XLOOKUP(TBL_PD_RATES[[#Headers],[RS]], TBL_MSP[MSP],TBL_MSP[By/Local]))*TBL_PD_RATES[[#This Row],[BILL]],1)</f>
        <v>21.1</v>
      </c>
      <c r="T8" s="123">
        <f>ROUNDUP(((_xlfn.XLOOKUP(TBL_PD_RATES[[#This Row],[BILL]],TBL_FACTOR[Bill],TBL_FACTOR[x/Local],,-1))+_xlfn.XLOOKUP(TBL_PD_RATES[[#Headers],[RS]], TBL_MSP[MSP],TBL_MSP[By/Local]))*TBL_PD_RATES[[#This Row],[BILL]],1)</f>
        <v>21.1</v>
      </c>
      <c r="U8" s="1"/>
      <c r="V8" s="2">
        <v>35</v>
      </c>
      <c r="W8" s="123">
        <f>ROUNDUP(_xlfn.XLOOKUP(V8,TBL_FACTOR[Bill],TBL_FACTOR[x/Travel],,-1)*TBL_PD_RATES12[[#This Row],[BILL]],1)</f>
        <v>22</v>
      </c>
      <c r="X8" s="123">
        <f>ROUNDUP(((_xlfn.XLOOKUP(TBL_PD_RATES12[[#This Row],[BILL]],TBL_FACTOR[Bill],TBL_FACTOR[x/Travel],,-1))+_xlfn.XLOOKUP(TBL_PD_RATES12[[#Headers],[AHSA]], TBL_MSP[MSP],TBL_MSP[By/Travel]))*TBL_PD_RATES12[[#This Row],[BILL]],1)</f>
        <v>22.8</v>
      </c>
      <c r="Y8" s="123">
        <f>ROUNDUP(((_xlfn.XLOOKUP(TBL_PD_RATES12[[#This Row],[BILL]],TBL_FACTOR[Bill],TBL_FACTOR[x/Travel],,-1))+_xlfn.XLOOKUP(TBL_PD_RATES12[[#Headers],[CSU]], TBL_MSP[MSP],TBL_MSP[By/Travel]))*TBL_PD_RATES12[[#This Row],[BILL]],1)</f>
        <v>22</v>
      </c>
      <c r="Z8" s="123">
        <f>ROUNDUP(((_xlfn.XLOOKUP(TBL_PD_RATES12[[#This Row],[BILL]],TBL_FACTOR[Bill],TBL_FACTOR[x/Travel],,-1))+_xlfn.XLOOKUP(TBL_PD_RATES12[[#Headers],[MS]], TBL_MSP[MSP],TBL_MSP[By/Travel]))*TBL_PD_RATES12[[#This Row],[BILL]],1)</f>
        <v>22</v>
      </c>
      <c r="AA8" s="123">
        <f>ROUNDUP(((_xlfn.XLOOKUP(TBL_PD_RATES12[[#This Row],[BILL]],TBL_FACTOR[Bill],TBL_FACTOR[x/Travel],,-1))+_xlfn.XLOOKUP(TBL_PD_RATES12[[#Headers],[RS]], TBL_MSP[MSP],TBL_MSP[By/Travel]))*TBL_PD_RATES12[[#This Row],[BILL]],1)</f>
        <v>22</v>
      </c>
      <c r="AB8" s="123">
        <f>ROUNDUP(((_xlfn.XLOOKUP(TBL_PD_RATES12[[#This Row],[BILL]],TBL_FACTOR[Bill],TBL_FACTOR[x/Travel],,-1))+_xlfn.XLOOKUP(TBL_PD_RATES12[[#Headers],[RS]], TBL_MSP[MSP],TBL_MSP[By/Travel]))*TBL_PD_RATES12[[#This Row],[BILL]],1)</f>
        <v>22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</row>
    <row r="9" spans="1:16339" x14ac:dyDescent="0.2">
      <c r="A9" s="123">
        <v>27.55</v>
      </c>
      <c r="B9" s="2">
        <v>16</v>
      </c>
      <c r="C9" s="149">
        <v>0.58076225045372043</v>
      </c>
      <c r="D9" s="149">
        <f>TBL_FACTOR[[#This Row],[x/Local]]+0.025</f>
        <v>0.60576225045372045</v>
      </c>
      <c r="N9" s="2">
        <v>36</v>
      </c>
      <c r="O9" s="123">
        <f>ROUNDUP(_xlfn.XLOOKUP(N9,TBL_FACTOR[Bill],TBL_FACTOR[x/Local],,-1)*TBL_PD_RATES[[#This Row],[BILL]],1)</f>
        <v>21.700000000000003</v>
      </c>
      <c r="P9" s="123">
        <f>ROUNDUP(((_xlfn.XLOOKUP(TBL_PD_RATES[[#This Row],[BILL]],TBL_FACTOR[Bill],TBL_FACTOR[x/Local],,-1))+_xlfn.XLOOKUP(TBL_PD_RATES[[#Headers],[AHSA]], TBL_MSP[MSP],TBL_MSP[By/Local]))*TBL_PD_RATES[[#This Row],[BILL]],1)</f>
        <v>22.200000000000003</v>
      </c>
      <c r="Q9" s="123">
        <f>ROUNDUP(((_xlfn.XLOOKUP(TBL_PD_RATES[[#This Row],[BILL]],TBL_FACTOR[Bill],TBL_FACTOR[x/Local],,-1))+_xlfn.XLOOKUP(TBL_PD_RATES[[#Headers],[CSU]], TBL_MSP[MSP],TBL_MSP[By/Local]))*TBL_PD_RATES[[#This Row],[BILL]],1)</f>
        <v>21.700000000000003</v>
      </c>
      <c r="R9" s="123">
        <f>ROUNDUP(((_xlfn.XLOOKUP(TBL_PD_RATES[[#This Row],[BILL]],TBL_FACTOR[Bill],TBL_FACTOR[x/Local],,-1))+_xlfn.XLOOKUP(TBL_PD_RATES[[#Headers],[MS]], TBL_MSP[MSP],TBL_MSP[By/Local]))*TBL_PD_RATES[[#This Row],[BILL]],1)</f>
        <v>21.700000000000003</v>
      </c>
      <c r="S9" s="123">
        <f>ROUNDUP(((_xlfn.XLOOKUP(TBL_PD_RATES[[#This Row],[BILL]],TBL_FACTOR[Bill],TBL_FACTOR[x/Local],,-1))+_xlfn.XLOOKUP(TBL_PD_RATES[[#Headers],[RS]], TBL_MSP[MSP],TBL_MSP[By/Local]))*TBL_PD_RATES[[#This Row],[BILL]],1)</f>
        <v>21.700000000000003</v>
      </c>
      <c r="T9" s="123">
        <f>ROUNDUP(((_xlfn.XLOOKUP(TBL_PD_RATES[[#This Row],[BILL]],TBL_FACTOR[Bill],TBL_FACTOR[x/Local],,-1))+_xlfn.XLOOKUP(TBL_PD_RATES[[#Headers],[RS]], TBL_MSP[MSP],TBL_MSP[By/Local]))*TBL_PD_RATES[[#This Row],[BILL]],1)</f>
        <v>21.700000000000003</v>
      </c>
      <c r="V9" s="2">
        <v>36</v>
      </c>
      <c r="W9" s="123">
        <f>ROUNDUP(_xlfn.XLOOKUP(V9,TBL_FACTOR[Bill],TBL_FACTOR[x/Travel],,-1)*TBL_PD_RATES12[[#This Row],[BILL]],1)</f>
        <v>22.6</v>
      </c>
      <c r="X9" s="123">
        <f>ROUNDUP(((_xlfn.XLOOKUP(TBL_PD_RATES12[[#This Row],[BILL]],TBL_FACTOR[Bill],TBL_FACTOR[x/Travel],,-1))+_xlfn.XLOOKUP(TBL_PD_RATES12[[#Headers],[AHSA]], TBL_MSP[MSP],TBL_MSP[By/Travel]))*TBL_PD_RATES12[[#This Row],[BILL]],1)</f>
        <v>23.5</v>
      </c>
      <c r="Y9" s="123">
        <f>ROUNDUP(((_xlfn.XLOOKUP(TBL_PD_RATES12[[#This Row],[BILL]],TBL_FACTOR[Bill],TBL_FACTOR[x/Travel],,-1))+_xlfn.XLOOKUP(TBL_PD_RATES12[[#Headers],[CSU]], TBL_MSP[MSP],TBL_MSP[By/Travel]))*TBL_PD_RATES12[[#This Row],[BILL]],1)</f>
        <v>22.6</v>
      </c>
      <c r="Z9" s="123">
        <f>ROUNDUP(((_xlfn.XLOOKUP(TBL_PD_RATES12[[#This Row],[BILL]],TBL_FACTOR[Bill],TBL_FACTOR[x/Travel],,-1))+_xlfn.XLOOKUP(TBL_PD_RATES12[[#Headers],[MS]], TBL_MSP[MSP],TBL_MSP[By/Travel]))*TBL_PD_RATES12[[#This Row],[BILL]],1)</f>
        <v>22.6</v>
      </c>
      <c r="AA9" s="123">
        <f>ROUNDUP(((_xlfn.XLOOKUP(TBL_PD_RATES12[[#This Row],[BILL]],TBL_FACTOR[Bill],TBL_FACTOR[x/Travel],,-1))+_xlfn.XLOOKUP(TBL_PD_RATES12[[#Headers],[RS]], TBL_MSP[MSP],TBL_MSP[By/Travel]))*TBL_PD_RATES12[[#This Row],[BILL]],1)</f>
        <v>22.6</v>
      </c>
      <c r="AB9" s="123">
        <f>ROUNDUP(((_xlfn.XLOOKUP(TBL_PD_RATES12[[#This Row],[BILL]],TBL_FACTOR[Bill],TBL_FACTOR[x/Travel],,-1))+_xlfn.XLOOKUP(TBL_PD_RATES12[[#Headers],[RS]], TBL_MSP[MSP],TBL_MSP[By/Travel]))*TBL_PD_RATES12[[#This Row],[BILL]],1)</f>
        <v>22.6</v>
      </c>
    </row>
    <row r="10" spans="1:16339" x14ac:dyDescent="0.2">
      <c r="A10" s="123">
        <v>29.05</v>
      </c>
      <c r="B10" s="2">
        <v>17</v>
      </c>
      <c r="C10" s="149">
        <v>0.58519793459552494</v>
      </c>
      <c r="D10" s="149">
        <f>TBL_FACTOR[[#This Row],[x/Local]]+0.025</f>
        <v>0.61019793459552496</v>
      </c>
      <c r="N10" s="2">
        <v>37</v>
      </c>
      <c r="O10" s="123">
        <f>ROUNDUP(_xlfn.XLOOKUP(N10,TBL_FACTOR[Bill],TBL_FACTOR[x/Local],,-1)*TBL_PD_RATES[[#This Row],[BILL]],1)</f>
        <v>22.400000000000002</v>
      </c>
      <c r="P10" s="123">
        <f>ROUNDUP(((_xlfn.XLOOKUP(TBL_PD_RATES[[#This Row],[BILL]],TBL_FACTOR[Bill],TBL_FACTOR[x/Local],,-1))+_xlfn.XLOOKUP(TBL_PD_RATES[[#Headers],[AHSA]], TBL_MSP[MSP],TBL_MSP[By/Local]))*TBL_PD_RATES[[#This Row],[BILL]],1)</f>
        <v>23</v>
      </c>
      <c r="Q10" s="123">
        <f>ROUNDUP(((_xlfn.XLOOKUP(TBL_PD_RATES[[#This Row],[BILL]],TBL_FACTOR[Bill],TBL_FACTOR[x/Local],,-1))+_xlfn.XLOOKUP(TBL_PD_RATES[[#Headers],[CSU]], TBL_MSP[MSP],TBL_MSP[By/Local]))*TBL_PD_RATES[[#This Row],[BILL]],1)</f>
        <v>22.400000000000002</v>
      </c>
      <c r="R10" s="123">
        <f>ROUNDUP(((_xlfn.XLOOKUP(TBL_PD_RATES[[#This Row],[BILL]],TBL_FACTOR[Bill],TBL_FACTOR[x/Local],,-1))+_xlfn.XLOOKUP(TBL_PD_RATES[[#Headers],[MS]], TBL_MSP[MSP],TBL_MSP[By/Local]))*TBL_PD_RATES[[#This Row],[BILL]],1)</f>
        <v>22.400000000000002</v>
      </c>
      <c r="S10" s="123">
        <f>ROUNDUP(((_xlfn.XLOOKUP(TBL_PD_RATES[[#This Row],[BILL]],TBL_FACTOR[Bill],TBL_FACTOR[x/Local],,-1))+_xlfn.XLOOKUP(TBL_PD_RATES[[#Headers],[RS]], TBL_MSP[MSP],TBL_MSP[By/Local]))*TBL_PD_RATES[[#This Row],[BILL]],1)</f>
        <v>22.400000000000002</v>
      </c>
      <c r="T10" s="123">
        <f>ROUNDUP(((_xlfn.XLOOKUP(TBL_PD_RATES[[#This Row],[BILL]],TBL_FACTOR[Bill],TBL_FACTOR[x/Local],,-1))+_xlfn.XLOOKUP(TBL_PD_RATES[[#Headers],[RS]], TBL_MSP[MSP],TBL_MSP[By/Local]))*TBL_PD_RATES[[#This Row],[BILL]],1)</f>
        <v>22.400000000000002</v>
      </c>
      <c r="V10" s="2">
        <v>37</v>
      </c>
      <c r="W10" s="123">
        <f>ROUNDUP(_xlfn.XLOOKUP(V10,TBL_FACTOR[Bill],TBL_FACTOR[x/Travel],,-1)*TBL_PD_RATES12[[#This Row],[BILL]],1)</f>
        <v>23.3</v>
      </c>
      <c r="X10" s="123">
        <f>ROUNDUP(((_xlfn.XLOOKUP(TBL_PD_RATES12[[#This Row],[BILL]],TBL_FACTOR[Bill],TBL_FACTOR[x/Travel],,-1))+_xlfn.XLOOKUP(TBL_PD_RATES12[[#Headers],[AHSA]], TBL_MSP[MSP],TBL_MSP[By/Travel]))*TBL_PD_RATES12[[#This Row],[BILL]],1)</f>
        <v>24.3</v>
      </c>
      <c r="Y10" s="123">
        <f>ROUNDUP(((_xlfn.XLOOKUP(TBL_PD_RATES12[[#This Row],[BILL]],TBL_FACTOR[Bill],TBL_FACTOR[x/Travel],,-1))+_xlfn.XLOOKUP(TBL_PD_RATES12[[#Headers],[CSU]], TBL_MSP[MSP],TBL_MSP[By/Travel]))*TBL_PD_RATES12[[#This Row],[BILL]],1)</f>
        <v>23.3</v>
      </c>
      <c r="Z10" s="123">
        <f>ROUNDUP(((_xlfn.XLOOKUP(TBL_PD_RATES12[[#This Row],[BILL]],TBL_FACTOR[Bill],TBL_FACTOR[x/Travel],,-1))+_xlfn.XLOOKUP(TBL_PD_RATES12[[#Headers],[MS]], TBL_MSP[MSP],TBL_MSP[By/Travel]))*TBL_PD_RATES12[[#This Row],[BILL]],1)</f>
        <v>23.3</v>
      </c>
      <c r="AA10" s="123">
        <f>ROUNDUP(((_xlfn.XLOOKUP(TBL_PD_RATES12[[#This Row],[BILL]],TBL_FACTOR[Bill],TBL_FACTOR[x/Travel],,-1))+_xlfn.XLOOKUP(TBL_PD_RATES12[[#Headers],[RS]], TBL_MSP[MSP],TBL_MSP[By/Travel]))*TBL_PD_RATES12[[#This Row],[BILL]],1)</f>
        <v>23.3</v>
      </c>
      <c r="AB10" s="123">
        <f>ROUNDUP(((_xlfn.XLOOKUP(TBL_PD_RATES12[[#This Row],[BILL]],TBL_FACTOR[Bill],TBL_FACTOR[x/Travel],,-1))+_xlfn.XLOOKUP(TBL_PD_RATES12[[#Headers],[RS]], TBL_MSP[MSP],TBL_MSP[By/Travel]))*TBL_PD_RATES12[[#This Row],[BILL]],1)</f>
        <v>23.3</v>
      </c>
    </row>
    <row r="11" spans="1:16339" x14ac:dyDescent="0.2">
      <c r="A11" s="123">
        <v>30.5</v>
      </c>
      <c r="B11" s="2">
        <v>18</v>
      </c>
      <c r="C11" s="149">
        <v>0.5901639344262295</v>
      </c>
      <c r="D11" s="149">
        <f>TBL_FACTOR[[#This Row],[x/Local]]+0.025</f>
        <v>0.61516393442622952</v>
      </c>
      <c r="N11" s="2">
        <v>38</v>
      </c>
      <c r="O11" s="123">
        <f>ROUNDUP(_xlfn.XLOOKUP(N11,TBL_FACTOR[Bill],TBL_FACTOR[x/Local],,-1)*TBL_PD_RATES[[#This Row],[BILL]],1)</f>
        <v>23.1</v>
      </c>
      <c r="P11" s="123">
        <f>ROUNDUP(((_xlfn.XLOOKUP(TBL_PD_RATES[[#This Row],[BILL]],TBL_FACTOR[Bill],TBL_FACTOR[x/Local],,-1))+_xlfn.XLOOKUP(TBL_PD_RATES[[#Headers],[AHSA]], TBL_MSP[MSP],TBL_MSP[By/Local]))*TBL_PD_RATES[[#This Row],[BILL]],1)</f>
        <v>23.700000000000003</v>
      </c>
      <c r="Q11" s="123">
        <f>ROUNDUP(((_xlfn.XLOOKUP(TBL_PD_RATES[[#This Row],[BILL]],TBL_FACTOR[Bill],TBL_FACTOR[x/Local],,-1))+_xlfn.XLOOKUP(TBL_PD_RATES[[#Headers],[CSU]], TBL_MSP[MSP],TBL_MSP[By/Local]))*TBL_PD_RATES[[#This Row],[BILL]],1)</f>
        <v>23.1</v>
      </c>
      <c r="R11" s="123">
        <f>ROUNDUP(((_xlfn.XLOOKUP(TBL_PD_RATES[[#This Row],[BILL]],TBL_FACTOR[Bill],TBL_FACTOR[x/Local],,-1))+_xlfn.XLOOKUP(TBL_PD_RATES[[#Headers],[MS]], TBL_MSP[MSP],TBL_MSP[By/Local]))*TBL_PD_RATES[[#This Row],[BILL]],1)</f>
        <v>23.1</v>
      </c>
      <c r="S11" s="123">
        <f>ROUNDUP(((_xlfn.XLOOKUP(TBL_PD_RATES[[#This Row],[BILL]],TBL_FACTOR[Bill],TBL_FACTOR[x/Local],,-1))+_xlfn.XLOOKUP(TBL_PD_RATES[[#Headers],[RS]], TBL_MSP[MSP],TBL_MSP[By/Local]))*TBL_PD_RATES[[#This Row],[BILL]],1)</f>
        <v>23.1</v>
      </c>
      <c r="T11" s="123">
        <f>ROUNDUP(((_xlfn.XLOOKUP(TBL_PD_RATES[[#This Row],[BILL]],TBL_FACTOR[Bill],TBL_FACTOR[x/Local],,-1))+_xlfn.XLOOKUP(TBL_PD_RATES[[#Headers],[RS]], TBL_MSP[MSP],TBL_MSP[By/Local]))*TBL_PD_RATES[[#This Row],[BILL]],1)</f>
        <v>23.1</v>
      </c>
      <c r="V11" s="2">
        <v>38</v>
      </c>
      <c r="W11" s="123">
        <f>ROUNDUP(_xlfn.XLOOKUP(V11,TBL_FACTOR[Bill],TBL_FACTOR[x/Travel],,-1)*TBL_PD_RATES12[[#This Row],[BILL]],1)</f>
        <v>24.1</v>
      </c>
      <c r="X11" s="123">
        <f>ROUNDUP(((_xlfn.XLOOKUP(TBL_PD_RATES12[[#This Row],[BILL]],TBL_FACTOR[Bill],TBL_FACTOR[x/Travel],,-1))+_xlfn.XLOOKUP(TBL_PD_RATES12[[#Headers],[AHSA]], TBL_MSP[MSP],TBL_MSP[By/Travel]))*TBL_PD_RATES12[[#This Row],[BILL]],1)</f>
        <v>25</v>
      </c>
      <c r="Y11" s="123">
        <f>ROUNDUP(((_xlfn.XLOOKUP(TBL_PD_RATES12[[#This Row],[BILL]],TBL_FACTOR[Bill],TBL_FACTOR[x/Travel],,-1))+_xlfn.XLOOKUP(TBL_PD_RATES12[[#Headers],[CSU]], TBL_MSP[MSP],TBL_MSP[By/Travel]))*TBL_PD_RATES12[[#This Row],[BILL]],1)</f>
        <v>24.1</v>
      </c>
      <c r="Z11" s="123">
        <f>ROUNDUP(((_xlfn.XLOOKUP(TBL_PD_RATES12[[#This Row],[BILL]],TBL_FACTOR[Bill],TBL_FACTOR[x/Travel],,-1))+_xlfn.XLOOKUP(TBL_PD_RATES12[[#Headers],[MS]], TBL_MSP[MSP],TBL_MSP[By/Travel]))*TBL_PD_RATES12[[#This Row],[BILL]],1)</f>
        <v>24.1</v>
      </c>
      <c r="AA11" s="123">
        <f>ROUNDUP(((_xlfn.XLOOKUP(TBL_PD_RATES12[[#This Row],[BILL]],TBL_FACTOR[Bill],TBL_FACTOR[x/Travel],,-1))+_xlfn.XLOOKUP(TBL_PD_RATES12[[#Headers],[RS]], TBL_MSP[MSP],TBL_MSP[By/Travel]))*TBL_PD_RATES12[[#This Row],[BILL]],1)</f>
        <v>24.1</v>
      </c>
      <c r="AB11" s="123">
        <f>ROUNDUP(((_xlfn.XLOOKUP(TBL_PD_RATES12[[#This Row],[BILL]],TBL_FACTOR[Bill],TBL_FACTOR[x/Travel],,-1))+_xlfn.XLOOKUP(TBL_PD_RATES12[[#Headers],[RS]], TBL_MSP[MSP],TBL_MSP[By/Travel]))*TBL_PD_RATES12[[#This Row],[BILL]],1)</f>
        <v>24.1</v>
      </c>
    </row>
    <row r="12" spans="1:16339" x14ac:dyDescent="0.2">
      <c r="A12" s="123">
        <v>32</v>
      </c>
      <c r="B12" s="2">
        <v>19</v>
      </c>
      <c r="C12" s="149">
        <v>0.59375</v>
      </c>
      <c r="D12" s="149">
        <f>TBL_FACTOR[[#This Row],[x/Local]]+0.025</f>
        <v>0.61875000000000002</v>
      </c>
      <c r="N12" s="2">
        <v>39</v>
      </c>
      <c r="O12" s="123">
        <f>ROUNDUP(_xlfn.XLOOKUP(N12,TBL_FACTOR[Bill],TBL_FACTOR[x/Local],,-1)*TBL_PD_RATES[[#This Row],[BILL]],1)</f>
        <v>23.700000000000003</v>
      </c>
      <c r="P12" s="123">
        <f>ROUNDUP(((_xlfn.XLOOKUP(TBL_PD_RATES[[#This Row],[BILL]],TBL_FACTOR[Bill],TBL_FACTOR[x/Local],,-1))+_xlfn.XLOOKUP(TBL_PD_RATES[[#Headers],[AHSA]], TBL_MSP[MSP],TBL_MSP[By/Local]))*TBL_PD_RATES[[#This Row],[BILL]],1)</f>
        <v>24.3</v>
      </c>
      <c r="Q12" s="123">
        <f>ROUNDUP(((_xlfn.XLOOKUP(TBL_PD_RATES[[#This Row],[BILL]],TBL_FACTOR[Bill],TBL_FACTOR[x/Local],,-1))+_xlfn.XLOOKUP(TBL_PD_RATES[[#Headers],[CSU]], TBL_MSP[MSP],TBL_MSP[By/Local]))*TBL_PD_RATES[[#This Row],[BILL]],1)</f>
        <v>23.700000000000003</v>
      </c>
      <c r="R12" s="123">
        <f>ROUNDUP(((_xlfn.XLOOKUP(TBL_PD_RATES[[#This Row],[BILL]],TBL_FACTOR[Bill],TBL_FACTOR[x/Local],,-1))+_xlfn.XLOOKUP(TBL_PD_RATES[[#Headers],[MS]], TBL_MSP[MSP],TBL_MSP[By/Local]))*TBL_PD_RATES[[#This Row],[BILL]],1)</f>
        <v>23.700000000000003</v>
      </c>
      <c r="S12" s="123">
        <f>ROUNDUP(((_xlfn.XLOOKUP(TBL_PD_RATES[[#This Row],[BILL]],TBL_FACTOR[Bill],TBL_FACTOR[x/Local],,-1))+_xlfn.XLOOKUP(TBL_PD_RATES[[#Headers],[RS]], TBL_MSP[MSP],TBL_MSP[By/Local]))*TBL_PD_RATES[[#This Row],[BILL]],1)</f>
        <v>23.700000000000003</v>
      </c>
      <c r="T12" s="123">
        <f>ROUNDUP(((_xlfn.XLOOKUP(TBL_PD_RATES[[#This Row],[BILL]],TBL_FACTOR[Bill],TBL_FACTOR[x/Local],,-1))+_xlfn.XLOOKUP(TBL_PD_RATES[[#Headers],[RS]], TBL_MSP[MSP],TBL_MSP[By/Local]))*TBL_PD_RATES[[#This Row],[BILL]],1)</f>
        <v>23.700000000000003</v>
      </c>
      <c r="V12" s="2">
        <v>39</v>
      </c>
      <c r="W12" s="123">
        <f>ROUNDUP(_xlfn.XLOOKUP(V12,TBL_FACTOR[Bill],TBL_FACTOR[x/Travel],,-1)*TBL_PD_RATES12[[#This Row],[BILL]],1)</f>
        <v>24.700000000000003</v>
      </c>
      <c r="X12" s="123">
        <f>ROUNDUP(((_xlfn.XLOOKUP(TBL_PD_RATES12[[#This Row],[BILL]],TBL_FACTOR[Bill],TBL_FACTOR[x/Travel],,-1))+_xlfn.XLOOKUP(TBL_PD_RATES12[[#Headers],[AHSA]], TBL_MSP[MSP],TBL_MSP[By/Travel]))*TBL_PD_RATES12[[#This Row],[BILL]],1)</f>
        <v>25.700000000000003</v>
      </c>
      <c r="Y12" s="123">
        <f>ROUNDUP(((_xlfn.XLOOKUP(TBL_PD_RATES12[[#This Row],[BILL]],TBL_FACTOR[Bill],TBL_FACTOR[x/Travel],,-1))+_xlfn.XLOOKUP(TBL_PD_RATES12[[#Headers],[CSU]], TBL_MSP[MSP],TBL_MSP[By/Travel]))*TBL_PD_RATES12[[#This Row],[BILL]],1)</f>
        <v>24.700000000000003</v>
      </c>
      <c r="Z12" s="123">
        <f>ROUNDUP(((_xlfn.XLOOKUP(TBL_PD_RATES12[[#This Row],[BILL]],TBL_FACTOR[Bill],TBL_FACTOR[x/Travel],,-1))+_xlfn.XLOOKUP(TBL_PD_RATES12[[#Headers],[MS]], TBL_MSP[MSP],TBL_MSP[By/Travel]))*TBL_PD_RATES12[[#This Row],[BILL]],1)</f>
        <v>24.700000000000003</v>
      </c>
      <c r="AA12" s="123">
        <f>ROUNDUP(((_xlfn.XLOOKUP(TBL_PD_RATES12[[#This Row],[BILL]],TBL_FACTOR[Bill],TBL_FACTOR[x/Travel],,-1))+_xlfn.XLOOKUP(TBL_PD_RATES12[[#Headers],[RS]], TBL_MSP[MSP],TBL_MSP[By/Travel]))*TBL_PD_RATES12[[#This Row],[BILL]],1)</f>
        <v>24.700000000000003</v>
      </c>
      <c r="AB12" s="123">
        <f>ROUNDUP(((_xlfn.XLOOKUP(TBL_PD_RATES12[[#This Row],[BILL]],TBL_FACTOR[Bill],TBL_FACTOR[x/Travel],,-1))+_xlfn.XLOOKUP(TBL_PD_RATES12[[#Headers],[RS]], TBL_MSP[MSP],TBL_MSP[By/Travel]))*TBL_PD_RATES12[[#This Row],[BILL]],1)</f>
        <v>24.700000000000003</v>
      </c>
    </row>
    <row r="13" spans="1:16339" s="102" customFormat="1" x14ac:dyDescent="0.2">
      <c r="A13" s="123">
        <v>33.450000000000003</v>
      </c>
      <c r="B13" s="2">
        <v>20</v>
      </c>
      <c r="C13" s="149">
        <v>0.59790732436472349</v>
      </c>
      <c r="D13" s="149">
        <f>TBL_FACTOR[[#This Row],[x/Local]]+0.025</f>
        <v>0.62290732436472351</v>
      </c>
      <c r="E13" s="1"/>
      <c r="F13" s="1"/>
      <c r="G13" s="1"/>
      <c r="H13" s="1"/>
      <c r="I13" s="1"/>
      <c r="J13" s="1"/>
      <c r="K13" s="1"/>
      <c r="L13" s="1"/>
      <c r="M13" s="1"/>
      <c r="N13" s="2">
        <v>40</v>
      </c>
      <c r="O13" s="123">
        <f>ROUNDUP(_xlfn.XLOOKUP(N13,TBL_FACTOR[Bill],TBL_FACTOR[x/Local],,-1)*TBL_PD_RATES[[#This Row],[BILL]],1)</f>
        <v>24.400000000000002</v>
      </c>
      <c r="P13" s="123">
        <f>ROUNDUP(((_xlfn.XLOOKUP(TBL_PD_RATES[[#This Row],[BILL]],TBL_FACTOR[Bill],TBL_FACTOR[x/Local],,-1))+_xlfn.XLOOKUP(TBL_PD_RATES[[#Headers],[AHSA]], TBL_MSP[MSP],TBL_MSP[By/Local]))*TBL_PD_RATES[[#This Row],[BILL]],1)</f>
        <v>25</v>
      </c>
      <c r="Q13" s="123">
        <f>ROUNDUP(((_xlfn.XLOOKUP(TBL_PD_RATES[[#This Row],[BILL]],TBL_FACTOR[Bill],TBL_FACTOR[x/Local],,-1))+_xlfn.XLOOKUP(TBL_PD_RATES[[#Headers],[CSU]], TBL_MSP[MSP],TBL_MSP[By/Local]))*TBL_PD_RATES[[#This Row],[BILL]],1)</f>
        <v>24.400000000000002</v>
      </c>
      <c r="R13" s="123">
        <f>ROUNDUP(((_xlfn.XLOOKUP(TBL_PD_RATES[[#This Row],[BILL]],TBL_FACTOR[Bill],TBL_FACTOR[x/Local],,-1))+_xlfn.XLOOKUP(TBL_PD_RATES[[#Headers],[MS]], TBL_MSP[MSP],TBL_MSP[By/Local]))*TBL_PD_RATES[[#This Row],[BILL]],1)</f>
        <v>24.400000000000002</v>
      </c>
      <c r="S13" s="123">
        <f>ROUNDUP(((_xlfn.XLOOKUP(TBL_PD_RATES[[#This Row],[BILL]],TBL_FACTOR[Bill],TBL_FACTOR[x/Local],,-1))+_xlfn.XLOOKUP(TBL_PD_RATES[[#Headers],[RS]], TBL_MSP[MSP],TBL_MSP[By/Local]))*TBL_PD_RATES[[#This Row],[BILL]],1)</f>
        <v>24.400000000000002</v>
      </c>
      <c r="T13" s="123">
        <f>ROUNDUP(((_xlfn.XLOOKUP(TBL_PD_RATES[[#This Row],[BILL]],TBL_FACTOR[Bill],TBL_FACTOR[x/Local],,-1))+_xlfn.XLOOKUP(TBL_PD_RATES[[#Headers],[RS]], TBL_MSP[MSP],TBL_MSP[By/Local]))*TBL_PD_RATES[[#This Row],[BILL]],1)</f>
        <v>24.400000000000002</v>
      </c>
      <c r="U13" s="1"/>
      <c r="V13" s="2">
        <v>40</v>
      </c>
      <c r="W13" s="123">
        <f>ROUNDUP(_xlfn.XLOOKUP(V13,TBL_FACTOR[Bill],TBL_FACTOR[x/Travel],,-1)*TBL_PD_RATES12[[#This Row],[BILL]],1)</f>
        <v>25.400000000000002</v>
      </c>
      <c r="X13" s="123">
        <f>ROUNDUP(((_xlfn.XLOOKUP(TBL_PD_RATES12[[#This Row],[BILL]],TBL_FACTOR[Bill],TBL_FACTOR[x/Travel],,-1))+_xlfn.XLOOKUP(TBL_PD_RATES12[[#Headers],[AHSA]], TBL_MSP[MSP],TBL_MSP[By/Travel]))*TBL_PD_RATES12[[#This Row],[BILL]],1)</f>
        <v>26.400000000000002</v>
      </c>
      <c r="Y13" s="123">
        <f>ROUNDUP(((_xlfn.XLOOKUP(TBL_PD_RATES12[[#This Row],[BILL]],TBL_FACTOR[Bill],TBL_FACTOR[x/Travel],,-1))+_xlfn.XLOOKUP(TBL_PD_RATES12[[#Headers],[CSU]], TBL_MSP[MSP],TBL_MSP[By/Travel]))*TBL_PD_RATES12[[#This Row],[BILL]],1)</f>
        <v>25.400000000000002</v>
      </c>
      <c r="Z13" s="123">
        <f>ROUNDUP(((_xlfn.XLOOKUP(TBL_PD_RATES12[[#This Row],[BILL]],TBL_FACTOR[Bill],TBL_FACTOR[x/Travel],,-1))+_xlfn.XLOOKUP(TBL_PD_RATES12[[#Headers],[MS]], TBL_MSP[MSP],TBL_MSP[By/Travel]))*TBL_PD_RATES12[[#This Row],[BILL]],1)</f>
        <v>25.400000000000002</v>
      </c>
      <c r="AA13" s="123">
        <f>ROUNDUP(((_xlfn.XLOOKUP(TBL_PD_RATES12[[#This Row],[BILL]],TBL_FACTOR[Bill],TBL_FACTOR[x/Travel],,-1))+_xlfn.XLOOKUP(TBL_PD_RATES12[[#Headers],[RS]], TBL_MSP[MSP],TBL_MSP[By/Travel]))*TBL_PD_RATES12[[#This Row],[BILL]],1)</f>
        <v>25.400000000000002</v>
      </c>
      <c r="AB13" s="123">
        <f>ROUNDUP(((_xlfn.XLOOKUP(TBL_PD_RATES12[[#This Row],[BILL]],TBL_FACTOR[Bill],TBL_FACTOR[x/Travel],,-1))+_xlfn.XLOOKUP(TBL_PD_RATES12[[#Headers],[RS]], TBL_MSP[MSP],TBL_MSP[By/Travel]))*TBL_PD_RATES12[[#This Row],[BILL]],1)</f>
        <v>25.400000000000002</v>
      </c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</row>
    <row r="14" spans="1:16339" x14ac:dyDescent="0.2">
      <c r="A14" s="123">
        <v>34.950000000000003</v>
      </c>
      <c r="B14" s="2">
        <v>21</v>
      </c>
      <c r="C14" s="149">
        <v>0.60085836909871237</v>
      </c>
      <c r="D14" s="149">
        <f>TBL_FACTOR[[#This Row],[x/Local]]+0.025</f>
        <v>0.6258583690987124</v>
      </c>
      <c r="N14" s="2">
        <v>41</v>
      </c>
      <c r="O14" s="123">
        <f>ROUNDUP(_xlfn.XLOOKUP(N14,TBL_FACTOR[Bill],TBL_FACTOR[x/Local],,-1)*TBL_PD_RATES[[#This Row],[BILL]],1)</f>
        <v>25.1</v>
      </c>
      <c r="P14" s="123">
        <f>ROUNDUP(((_xlfn.XLOOKUP(TBL_PD_RATES[[#This Row],[BILL]],TBL_FACTOR[Bill],TBL_FACTOR[x/Local],,-1))+_xlfn.XLOOKUP(TBL_PD_RATES[[#Headers],[AHSA]], TBL_MSP[MSP],TBL_MSP[By/Local]))*TBL_PD_RATES[[#This Row],[BILL]],1)</f>
        <v>25.8</v>
      </c>
      <c r="Q14" s="123">
        <f>ROUNDUP(((_xlfn.XLOOKUP(TBL_PD_RATES[[#This Row],[BILL]],TBL_FACTOR[Bill],TBL_FACTOR[x/Local],,-1))+_xlfn.XLOOKUP(TBL_PD_RATES[[#Headers],[CSU]], TBL_MSP[MSP],TBL_MSP[By/Local]))*TBL_PD_RATES[[#This Row],[BILL]],1)</f>
        <v>25.1</v>
      </c>
      <c r="R14" s="123">
        <f>ROUNDUP(((_xlfn.XLOOKUP(TBL_PD_RATES[[#This Row],[BILL]],TBL_FACTOR[Bill],TBL_FACTOR[x/Local],,-1))+_xlfn.XLOOKUP(TBL_PD_RATES[[#Headers],[MS]], TBL_MSP[MSP],TBL_MSP[By/Local]))*TBL_PD_RATES[[#This Row],[BILL]],1)</f>
        <v>25.1</v>
      </c>
      <c r="S14" s="123">
        <f>ROUNDUP(((_xlfn.XLOOKUP(TBL_PD_RATES[[#This Row],[BILL]],TBL_FACTOR[Bill],TBL_FACTOR[x/Local],,-1))+_xlfn.XLOOKUP(TBL_PD_RATES[[#Headers],[RS]], TBL_MSP[MSP],TBL_MSP[By/Local]))*TBL_PD_RATES[[#This Row],[BILL]],1)</f>
        <v>25.1</v>
      </c>
      <c r="T14" s="123">
        <f>ROUNDUP(((_xlfn.XLOOKUP(TBL_PD_RATES[[#This Row],[BILL]],TBL_FACTOR[Bill],TBL_FACTOR[x/Local],,-1))+_xlfn.XLOOKUP(TBL_PD_RATES[[#Headers],[RS]], TBL_MSP[MSP],TBL_MSP[By/Local]))*TBL_PD_RATES[[#This Row],[BILL]],1)</f>
        <v>25.1</v>
      </c>
      <c r="V14" s="2">
        <v>41</v>
      </c>
      <c r="W14" s="123">
        <f>ROUNDUP(_xlfn.XLOOKUP(V14,TBL_FACTOR[Bill],TBL_FACTOR[x/Travel],,-1)*TBL_PD_RATES12[[#This Row],[BILL]],1)</f>
        <v>26.200000000000003</v>
      </c>
      <c r="X14" s="123">
        <f>ROUNDUP(((_xlfn.XLOOKUP(TBL_PD_RATES12[[#This Row],[BILL]],TBL_FACTOR[Bill],TBL_FACTOR[x/Travel],,-1))+_xlfn.XLOOKUP(TBL_PD_RATES12[[#Headers],[AHSA]], TBL_MSP[MSP],TBL_MSP[By/Travel]))*TBL_PD_RATES12[[#This Row],[BILL]],1)</f>
        <v>27.200000000000003</v>
      </c>
      <c r="Y14" s="123">
        <f>ROUNDUP(((_xlfn.XLOOKUP(TBL_PD_RATES12[[#This Row],[BILL]],TBL_FACTOR[Bill],TBL_FACTOR[x/Travel],,-1))+_xlfn.XLOOKUP(TBL_PD_RATES12[[#Headers],[CSU]], TBL_MSP[MSP],TBL_MSP[By/Travel]))*TBL_PD_RATES12[[#This Row],[BILL]],1)</f>
        <v>26.200000000000003</v>
      </c>
      <c r="Z14" s="123">
        <f>ROUNDUP(((_xlfn.XLOOKUP(TBL_PD_RATES12[[#This Row],[BILL]],TBL_FACTOR[Bill],TBL_FACTOR[x/Travel],,-1))+_xlfn.XLOOKUP(TBL_PD_RATES12[[#Headers],[MS]], TBL_MSP[MSP],TBL_MSP[By/Travel]))*TBL_PD_RATES12[[#This Row],[BILL]],1)</f>
        <v>26.200000000000003</v>
      </c>
      <c r="AA14" s="123">
        <f>ROUNDUP(((_xlfn.XLOOKUP(TBL_PD_RATES12[[#This Row],[BILL]],TBL_FACTOR[Bill],TBL_FACTOR[x/Travel],,-1))+_xlfn.XLOOKUP(TBL_PD_RATES12[[#Headers],[RS]], TBL_MSP[MSP],TBL_MSP[By/Travel]))*TBL_PD_RATES12[[#This Row],[BILL]],1)</f>
        <v>26.200000000000003</v>
      </c>
      <c r="AB14" s="123">
        <f>ROUNDUP(((_xlfn.XLOOKUP(TBL_PD_RATES12[[#This Row],[BILL]],TBL_FACTOR[Bill],TBL_FACTOR[x/Travel],,-1))+_xlfn.XLOOKUP(TBL_PD_RATES12[[#Headers],[RS]], TBL_MSP[MSP],TBL_MSP[By/Travel]))*TBL_PD_RATES12[[#This Row],[BILL]],1)</f>
        <v>26.200000000000003</v>
      </c>
    </row>
    <row r="15" spans="1:16339" x14ac:dyDescent="0.2">
      <c r="A15" s="123">
        <v>36.4</v>
      </c>
      <c r="B15" s="2">
        <v>22</v>
      </c>
      <c r="C15" s="149">
        <v>0.60439560439560447</v>
      </c>
      <c r="D15" s="149">
        <f>TBL_FACTOR[[#This Row],[x/Local]]+0.025</f>
        <v>0.62939560439560449</v>
      </c>
      <c r="N15" s="2">
        <v>42</v>
      </c>
      <c r="O15" s="123">
        <f>ROUNDUP(_xlfn.XLOOKUP(N15,TBL_FACTOR[Bill],TBL_FACTOR[x/Local],,-1)*TBL_PD_RATES[[#This Row],[BILL]],1)</f>
        <v>25.8</v>
      </c>
      <c r="P15" s="123">
        <f>ROUNDUP(((_xlfn.XLOOKUP(TBL_PD_RATES[[#This Row],[BILL]],TBL_FACTOR[Bill],TBL_FACTOR[x/Local],,-1))+_xlfn.XLOOKUP(TBL_PD_RATES[[#Headers],[AHSA]], TBL_MSP[MSP],TBL_MSP[By/Local]))*TBL_PD_RATES[[#This Row],[BILL]],1)</f>
        <v>26.400000000000002</v>
      </c>
      <c r="Q15" s="123">
        <f>ROUNDUP(((_xlfn.XLOOKUP(TBL_PD_RATES[[#This Row],[BILL]],TBL_FACTOR[Bill],TBL_FACTOR[x/Local],,-1))+_xlfn.XLOOKUP(TBL_PD_RATES[[#Headers],[CSU]], TBL_MSP[MSP],TBL_MSP[By/Local]))*TBL_PD_RATES[[#This Row],[BILL]],1)</f>
        <v>25.8</v>
      </c>
      <c r="R15" s="123">
        <f>ROUNDUP(((_xlfn.XLOOKUP(TBL_PD_RATES[[#This Row],[BILL]],TBL_FACTOR[Bill],TBL_FACTOR[x/Local],,-1))+_xlfn.XLOOKUP(TBL_PD_RATES[[#Headers],[MS]], TBL_MSP[MSP],TBL_MSP[By/Local]))*TBL_PD_RATES[[#This Row],[BILL]],1)</f>
        <v>25.8</v>
      </c>
      <c r="S15" s="123">
        <f>ROUNDUP(((_xlfn.XLOOKUP(TBL_PD_RATES[[#This Row],[BILL]],TBL_FACTOR[Bill],TBL_FACTOR[x/Local],,-1))+_xlfn.XLOOKUP(TBL_PD_RATES[[#Headers],[RS]], TBL_MSP[MSP],TBL_MSP[By/Local]))*TBL_PD_RATES[[#This Row],[BILL]],1)</f>
        <v>25.8</v>
      </c>
      <c r="T15" s="123">
        <f>ROUNDUP(((_xlfn.XLOOKUP(TBL_PD_RATES[[#This Row],[BILL]],TBL_FACTOR[Bill],TBL_FACTOR[x/Local],,-1))+_xlfn.XLOOKUP(TBL_PD_RATES[[#Headers],[RS]], TBL_MSP[MSP],TBL_MSP[By/Local]))*TBL_PD_RATES[[#This Row],[BILL]],1)</f>
        <v>25.8</v>
      </c>
      <c r="V15" s="2">
        <v>42</v>
      </c>
      <c r="W15" s="123">
        <f>ROUNDUP(_xlfn.XLOOKUP(V15,TBL_FACTOR[Bill],TBL_FACTOR[x/Travel],,-1)*TBL_PD_RATES12[[#This Row],[BILL]],1)</f>
        <v>26.8</v>
      </c>
      <c r="X15" s="123">
        <f>ROUNDUP(((_xlfn.XLOOKUP(TBL_PD_RATES12[[#This Row],[BILL]],TBL_FACTOR[Bill],TBL_FACTOR[x/Travel],,-1))+_xlfn.XLOOKUP(TBL_PD_RATES12[[#Headers],[AHSA]], TBL_MSP[MSP],TBL_MSP[By/Travel]))*TBL_PD_RATES12[[#This Row],[BILL]],1)</f>
        <v>27.900000000000002</v>
      </c>
      <c r="Y15" s="123">
        <f>ROUNDUP(((_xlfn.XLOOKUP(TBL_PD_RATES12[[#This Row],[BILL]],TBL_FACTOR[Bill],TBL_FACTOR[x/Travel],,-1))+_xlfn.XLOOKUP(TBL_PD_RATES12[[#Headers],[CSU]], TBL_MSP[MSP],TBL_MSP[By/Travel]))*TBL_PD_RATES12[[#This Row],[BILL]],1)</f>
        <v>26.8</v>
      </c>
      <c r="Z15" s="123">
        <f>ROUNDUP(((_xlfn.XLOOKUP(TBL_PD_RATES12[[#This Row],[BILL]],TBL_FACTOR[Bill],TBL_FACTOR[x/Travel],,-1))+_xlfn.XLOOKUP(TBL_PD_RATES12[[#Headers],[MS]], TBL_MSP[MSP],TBL_MSP[By/Travel]))*TBL_PD_RATES12[[#This Row],[BILL]],1)</f>
        <v>26.8</v>
      </c>
      <c r="AA15" s="123">
        <f>ROUNDUP(((_xlfn.XLOOKUP(TBL_PD_RATES12[[#This Row],[BILL]],TBL_FACTOR[Bill],TBL_FACTOR[x/Travel],,-1))+_xlfn.XLOOKUP(TBL_PD_RATES12[[#Headers],[RS]], TBL_MSP[MSP],TBL_MSP[By/Travel]))*TBL_PD_RATES12[[#This Row],[BILL]],1)</f>
        <v>26.8</v>
      </c>
      <c r="AB15" s="123">
        <f>ROUNDUP(((_xlfn.XLOOKUP(TBL_PD_RATES12[[#This Row],[BILL]],TBL_FACTOR[Bill],TBL_FACTOR[x/Travel],,-1))+_xlfn.XLOOKUP(TBL_PD_RATES12[[#Headers],[RS]], TBL_MSP[MSP],TBL_MSP[By/Travel]))*TBL_PD_RATES12[[#This Row],[BILL]],1)</f>
        <v>26.8</v>
      </c>
    </row>
    <row r="16" spans="1:16339" x14ac:dyDescent="0.2">
      <c r="A16" s="123">
        <v>37.9</v>
      </c>
      <c r="B16" s="2">
        <v>23</v>
      </c>
      <c r="C16" s="149">
        <v>0.60686015831134565</v>
      </c>
      <c r="D16" s="149">
        <f>TBL_FACTOR[[#This Row],[x/Local]]+0.025</f>
        <v>0.63186015831134568</v>
      </c>
      <c r="N16" s="2">
        <v>43</v>
      </c>
      <c r="O16" s="123">
        <f>ROUNDUP(_xlfn.XLOOKUP(N16,TBL_FACTOR[Bill],TBL_FACTOR[x/Local],,-1)*TBL_PD_RATES[[#This Row],[BILL]],1)</f>
        <v>26.5</v>
      </c>
      <c r="P16" s="123">
        <f>ROUNDUP(((_xlfn.XLOOKUP(TBL_PD_RATES[[#This Row],[BILL]],TBL_FACTOR[Bill],TBL_FACTOR[x/Local],,-1))+_xlfn.XLOOKUP(TBL_PD_RATES[[#Headers],[AHSA]], TBL_MSP[MSP],TBL_MSP[By/Local]))*TBL_PD_RATES[[#This Row],[BILL]],1)</f>
        <v>27.1</v>
      </c>
      <c r="Q16" s="123">
        <f>ROUNDUP(((_xlfn.XLOOKUP(TBL_PD_RATES[[#This Row],[BILL]],TBL_FACTOR[Bill],TBL_FACTOR[x/Local],,-1))+_xlfn.XLOOKUP(TBL_PD_RATES[[#Headers],[CSU]], TBL_MSP[MSP],TBL_MSP[By/Local]))*TBL_PD_RATES[[#This Row],[BILL]],1)</f>
        <v>26.5</v>
      </c>
      <c r="R16" s="123">
        <f>ROUNDUP(((_xlfn.XLOOKUP(TBL_PD_RATES[[#This Row],[BILL]],TBL_FACTOR[Bill],TBL_FACTOR[x/Local],,-1))+_xlfn.XLOOKUP(TBL_PD_RATES[[#Headers],[MS]], TBL_MSP[MSP],TBL_MSP[By/Local]))*TBL_PD_RATES[[#This Row],[BILL]],1)</f>
        <v>26.5</v>
      </c>
      <c r="S16" s="123">
        <f>ROUNDUP(((_xlfn.XLOOKUP(TBL_PD_RATES[[#This Row],[BILL]],TBL_FACTOR[Bill],TBL_FACTOR[x/Local],,-1))+_xlfn.XLOOKUP(TBL_PD_RATES[[#Headers],[RS]], TBL_MSP[MSP],TBL_MSP[By/Local]))*TBL_PD_RATES[[#This Row],[BILL]],1)</f>
        <v>26.5</v>
      </c>
      <c r="T16" s="123">
        <f>ROUNDUP(((_xlfn.XLOOKUP(TBL_PD_RATES[[#This Row],[BILL]],TBL_FACTOR[Bill],TBL_FACTOR[x/Local],,-1))+_xlfn.XLOOKUP(TBL_PD_RATES[[#Headers],[RS]], TBL_MSP[MSP],TBL_MSP[By/Local]))*TBL_PD_RATES[[#This Row],[BILL]],1)</f>
        <v>26.5</v>
      </c>
      <c r="V16" s="2">
        <v>43</v>
      </c>
      <c r="W16" s="123">
        <f>ROUNDUP(_xlfn.XLOOKUP(V16,TBL_FACTOR[Bill],TBL_FACTOR[x/Travel],,-1)*TBL_PD_RATES12[[#This Row],[BILL]],1)</f>
        <v>27.6</v>
      </c>
      <c r="X16" s="123">
        <f>ROUNDUP(((_xlfn.XLOOKUP(TBL_PD_RATES12[[#This Row],[BILL]],TBL_FACTOR[Bill],TBL_FACTOR[x/Travel],,-1))+_xlfn.XLOOKUP(TBL_PD_RATES12[[#Headers],[AHSA]], TBL_MSP[MSP],TBL_MSP[By/Travel]))*TBL_PD_RATES12[[#This Row],[BILL]],1)</f>
        <v>28.6</v>
      </c>
      <c r="Y16" s="123">
        <f>ROUNDUP(((_xlfn.XLOOKUP(TBL_PD_RATES12[[#This Row],[BILL]],TBL_FACTOR[Bill],TBL_FACTOR[x/Travel],,-1))+_xlfn.XLOOKUP(TBL_PD_RATES12[[#Headers],[CSU]], TBL_MSP[MSP],TBL_MSP[By/Travel]))*TBL_PD_RATES12[[#This Row],[BILL]],1)</f>
        <v>27.6</v>
      </c>
      <c r="Z16" s="123">
        <f>ROUNDUP(((_xlfn.XLOOKUP(TBL_PD_RATES12[[#This Row],[BILL]],TBL_FACTOR[Bill],TBL_FACTOR[x/Travel],,-1))+_xlfn.XLOOKUP(TBL_PD_RATES12[[#Headers],[MS]], TBL_MSP[MSP],TBL_MSP[By/Travel]))*TBL_PD_RATES12[[#This Row],[BILL]],1)</f>
        <v>27.6</v>
      </c>
      <c r="AA16" s="123">
        <f>ROUNDUP(((_xlfn.XLOOKUP(TBL_PD_RATES12[[#This Row],[BILL]],TBL_FACTOR[Bill],TBL_FACTOR[x/Travel],,-1))+_xlfn.XLOOKUP(TBL_PD_RATES12[[#Headers],[RS]], TBL_MSP[MSP],TBL_MSP[By/Travel]))*TBL_PD_RATES12[[#This Row],[BILL]],1)</f>
        <v>27.6</v>
      </c>
      <c r="AB16" s="123">
        <f>ROUNDUP(((_xlfn.XLOOKUP(TBL_PD_RATES12[[#This Row],[BILL]],TBL_FACTOR[Bill],TBL_FACTOR[x/Travel],,-1))+_xlfn.XLOOKUP(TBL_PD_RATES12[[#Headers],[RS]], TBL_MSP[MSP],TBL_MSP[By/Travel]))*TBL_PD_RATES12[[#This Row],[BILL]],1)</f>
        <v>27.6</v>
      </c>
    </row>
    <row r="17" spans="1:16339" x14ac:dyDescent="0.2">
      <c r="A17" s="123">
        <v>39.35</v>
      </c>
      <c r="B17" s="2">
        <v>24</v>
      </c>
      <c r="C17" s="149">
        <v>0.60991105463786521</v>
      </c>
      <c r="D17" s="149">
        <f>TBL_FACTOR[[#This Row],[x/Local]]+0.025</f>
        <v>0.63491105463786524</v>
      </c>
      <c r="N17" s="2">
        <v>44</v>
      </c>
      <c r="O17" s="123">
        <f>ROUNDUP(_xlfn.XLOOKUP(N17,TBL_FACTOR[Bill],TBL_FACTOR[x/Local],,-1)*TBL_PD_RATES[[#This Row],[BILL]],1)</f>
        <v>27.200000000000003</v>
      </c>
      <c r="P17" s="123">
        <f>ROUNDUP(((_xlfn.XLOOKUP(TBL_PD_RATES[[#This Row],[BILL]],TBL_FACTOR[Bill],TBL_FACTOR[x/Local],,-1))+_xlfn.XLOOKUP(TBL_PD_RATES[[#Headers],[AHSA]], TBL_MSP[MSP],TBL_MSP[By/Local]))*TBL_PD_RATES[[#This Row],[BILL]],1)</f>
        <v>27.8</v>
      </c>
      <c r="Q17" s="123">
        <f>ROUNDUP(((_xlfn.XLOOKUP(TBL_PD_RATES[[#This Row],[BILL]],TBL_FACTOR[Bill],TBL_FACTOR[x/Local],,-1))+_xlfn.XLOOKUP(TBL_PD_RATES[[#Headers],[CSU]], TBL_MSP[MSP],TBL_MSP[By/Local]))*TBL_PD_RATES[[#This Row],[BILL]],1)</f>
        <v>27.200000000000003</v>
      </c>
      <c r="R17" s="123">
        <f>ROUNDUP(((_xlfn.XLOOKUP(TBL_PD_RATES[[#This Row],[BILL]],TBL_FACTOR[Bill],TBL_FACTOR[x/Local],,-1))+_xlfn.XLOOKUP(TBL_PD_RATES[[#Headers],[MS]], TBL_MSP[MSP],TBL_MSP[By/Local]))*TBL_PD_RATES[[#This Row],[BILL]],1)</f>
        <v>27.200000000000003</v>
      </c>
      <c r="S17" s="123">
        <f>ROUNDUP(((_xlfn.XLOOKUP(TBL_PD_RATES[[#This Row],[BILL]],TBL_FACTOR[Bill],TBL_FACTOR[x/Local],,-1))+_xlfn.XLOOKUP(TBL_PD_RATES[[#Headers],[RS]], TBL_MSP[MSP],TBL_MSP[By/Local]))*TBL_PD_RATES[[#This Row],[BILL]],1)</f>
        <v>27.200000000000003</v>
      </c>
      <c r="T17" s="123">
        <f>ROUNDUP(((_xlfn.XLOOKUP(TBL_PD_RATES[[#This Row],[BILL]],TBL_FACTOR[Bill],TBL_FACTOR[x/Local],,-1))+_xlfn.XLOOKUP(TBL_PD_RATES[[#Headers],[RS]], TBL_MSP[MSP],TBL_MSP[By/Local]))*TBL_PD_RATES[[#This Row],[BILL]],1)</f>
        <v>27.200000000000003</v>
      </c>
      <c r="V17" s="2">
        <v>44</v>
      </c>
      <c r="W17" s="123">
        <f>ROUNDUP(_xlfn.XLOOKUP(V17,TBL_FACTOR[Bill],TBL_FACTOR[x/Travel],,-1)*TBL_PD_RATES12[[#This Row],[BILL]],1)</f>
        <v>28.3</v>
      </c>
      <c r="X17" s="123">
        <f>ROUNDUP(((_xlfn.XLOOKUP(TBL_PD_RATES12[[#This Row],[BILL]],TBL_FACTOR[Bill],TBL_FACTOR[x/Travel],,-1))+_xlfn.XLOOKUP(TBL_PD_RATES12[[#Headers],[AHSA]], TBL_MSP[MSP],TBL_MSP[By/Travel]))*TBL_PD_RATES12[[#This Row],[BILL]],1)</f>
        <v>29.400000000000002</v>
      </c>
      <c r="Y17" s="123">
        <f>ROUNDUP(((_xlfn.XLOOKUP(TBL_PD_RATES12[[#This Row],[BILL]],TBL_FACTOR[Bill],TBL_FACTOR[x/Travel],,-1))+_xlfn.XLOOKUP(TBL_PD_RATES12[[#Headers],[CSU]], TBL_MSP[MSP],TBL_MSP[By/Travel]))*TBL_PD_RATES12[[#This Row],[BILL]],1)</f>
        <v>28.3</v>
      </c>
      <c r="Z17" s="123">
        <f>ROUNDUP(((_xlfn.XLOOKUP(TBL_PD_RATES12[[#This Row],[BILL]],TBL_FACTOR[Bill],TBL_FACTOR[x/Travel],,-1))+_xlfn.XLOOKUP(TBL_PD_RATES12[[#Headers],[MS]], TBL_MSP[MSP],TBL_MSP[By/Travel]))*TBL_PD_RATES12[[#This Row],[BILL]],1)</f>
        <v>28.3</v>
      </c>
      <c r="AA17" s="123">
        <f>ROUNDUP(((_xlfn.XLOOKUP(TBL_PD_RATES12[[#This Row],[BILL]],TBL_FACTOR[Bill],TBL_FACTOR[x/Travel],,-1))+_xlfn.XLOOKUP(TBL_PD_RATES12[[#Headers],[RS]], TBL_MSP[MSP],TBL_MSP[By/Travel]))*TBL_PD_RATES12[[#This Row],[BILL]],1)</f>
        <v>28.3</v>
      </c>
      <c r="AB17" s="123">
        <f>ROUNDUP(((_xlfn.XLOOKUP(TBL_PD_RATES12[[#This Row],[BILL]],TBL_FACTOR[Bill],TBL_FACTOR[x/Travel],,-1))+_xlfn.XLOOKUP(TBL_PD_RATES12[[#Headers],[RS]], TBL_MSP[MSP],TBL_MSP[By/Travel]))*TBL_PD_RATES12[[#This Row],[BILL]],1)</f>
        <v>28.3</v>
      </c>
    </row>
    <row r="18" spans="1:16339" s="102" customFormat="1" x14ac:dyDescent="0.2">
      <c r="A18" s="123">
        <v>40.85</v>
      </c>
      <c r="B18" s="2">
        <v>25</v>
      </c>
      <c r="C18" s="149">
        <v>0.61199510403916768</v>
      </c>
      <c r="D18" s="149">
        <f>TBL_FACTOR[[#This Row],[x/Local]]+0.025</f>
        <v>0.6369951040391677</v>
      </c>
      <c r="E18" s="1"/>
      <c r="F18" s="1"/>
      <c r="G18" s="1"/>
      <c r="H18" s="1"/>
      <c r="I18" s="1"/>
      <c r="J18" s="1"/>
      <c r="K18" s="1"/>
      <c r="L18" s="1"/>
      <c r="M18" s="1"/>
      <c r="N18" s="2">
        <v>45</v>
      </c>
      <c r="O18" s="123">
        <f>ROUNDUP(_xlfn.XLOOKUP(N18,TBL_FACTOR[Bill],TBL_FACTOR[x/Local],,-1)*TBL_PD_RATES[[#This Row],[BILL]],1)</f>
        <v>27.8</v>
      </c>
      <c r="P18" s="123">
        <f>ROUNDUP(((_xlfn.XLOOKUP(TBL_PD_RATES[[#This Row],[BILL]],TBL_FACTOR[Bill],TBL_FACTOR[x/Local],,-1))+_xlfn.XLOOKUP(TBL_PD_RATES[[#Headers],[AHSA]], TBL_MSP[MSP],TBL_MSP[By/Local]))*TBL_PD_RATES[[#This Row],[BILL]],1)</f>
        <v>28.5</v>
      </c>
      <c r="Q18" s="123">
        <f>ROUNDUP(((_xlfn.XLOOKUP(TBL_PD_RATES[[#This Row],[BILL]],TBL_FACTOR[Bill],TBL_FACTOR[x/Local],,-1))+_xlfn.XLOOKUP(TBL_PD_RATES[[#Headers],[CSU]], TBL_MSP[MSP],TBL_MSP[By/Local]))*TBL_PD_RATES[[#This Row],[BILL]],1)</f>
        <v>27.8</v>
      </c>
      <c r="R18" s="123">
        <f>ROUNDUP(((_xlfn.XLOOKUP(TBL_PD_RATES[[#This Row],[BILL]],TBL_FACTOR[Bill],TBL_FACTOR[x/Local],,-1))+_xlfn.XLOOKUP(TBL_PD_RATES[[#Headers],[MS]], TBL_MSP[MSP],TBL_MSP[By/Local]))*TBL_PD_RATES[[#This Row],[BILL]],1)</f>
        <v>27.8</v>
      </c>
      <c r="S18" s="123">
        <f>ROUNDUP(((_xlfn.XLOOKUP(TBL_PD_RATES[[#This Row],[BILL]],TBL_FACTOR[Bill],TBL_FACTOR[x/Local],,-1))+_xlfn.XLOOKUP(TBL_PD_RATES[[#Headers],[RS]], TBL_MSP[MSP],TBL_MSP[By/Local]))*TBL_PD_RATES[[#This Row],[BILL]],1)</f>
        <v>27.8</v>
      </c>
      <c r="T18" s="123">
        <f>ROUNDUP(((_xlfn.XLOOKUP(TBL_PD_RATES[[#This Row],[BILL]],TBL_FACTOR[Bill],TBL_FACTOR[x/Local],,-1))+_xlfn.XLOOKUP(TBL_PD_RATES[[#Headers],[RS]], TBL_MSP[MSP],TBL_MSP[By/Local]))*TBL_PD_RATES[[#This Row],[BILL]],1)</f>
        <v>27.8</v>
      </c>
      <c r="U18" s="1"/>
      <c r="V18" s="2">
        <v>45</v>
      </c>
      <c r="W18" s="123">
        <f>ROUNDUP(_xlfn.XLOOKUP(V18,TBL_FACTOR[Bill],TBL_FACTOR[x/Travel],,-1)*TBL_PD_RATES12[[#This Row],[BILL]],1)</f>
        <v>28.900000000000002</v>
      </c>
      <c r="X18" s="123">
        <f>ROUNDUP(((_xlfn.XLOOKUP(TBL_PD_RATES12[[#This Row],[BILL]],TBL_FACTOR[Bill],TBL_FACTOR[x/Travel],,-1))+_xlfn.XLOOKUP(TBL_PD_RATES12[[#Headers],[AHSA]], TBL_MSP[MSP],TBL_MSP[By/Travel]))*TBL_PD_RATES12[[#This Row],[BILL]],1)</f>
        <v>30</v>
      </c>
      <c r="Y18" s="123">
        <f>ROUNDUP(((_xlfn.XLOOKUP(TBL_PD_RATES12[[#This Row],[BILL]],TBL_FACTOR[Bill],TBL_FACTOR[x/Travel],,-1))+_xlfn.XLOOKUP(TBL_PD_RATES12[[#Headers],[CSU]], TBL_MSP[MSP],TBL_MSP[By/Travel]))*TBL_PD_RATES12[[#This Row],[BILL]],1)</f>
        <v>28.900000000000002</v>
      </c>
      <c r="Z18" s="123">
        <f>ROUNDUP(((_xlfn.XLOOKUP(TBL_PD_RATES12[[#This Row],[BILL]],TBL_FACTOR[Bill],TBL_FACTOR[x/Travel],,-1))+_xlfn.XLOOKUP(TBL_PD_RATES12[[#Headers],[MS]], TBL_MSP[MSP],TBL_MSP[By/Travel]))*TBL_PD_RATES12[[#This Row],[BILL]],1)</f>
        <v>28.900000000000002</v>
      </c>
      <c r="AA18" s="123">
        <f>ROUNDUP(((_xlfn.XLOOKUP(TBL_PD_RATES12[[#This Row],[BILL]],TBL_FACTOR[Bill],TBL_FACTOR[x/Travel],,-1))+_xlfn.XLOOKUP(TBL_PD_RATES12[[#Headers],[RS]], TBL_MSP[MSP],TBL_MSP[By/Travel]))*TBL_PD_RATES12[[#This Row],[BILL]],1)</f>
        <v>28.900000000000002</v>
      </c>
      <c r="AB18" s="123">
        <f>ROUNDUP(((_xlfn.XLOOKUP(TBL_PD_RATES12[[#This Row],[BILL]],TBL_FACTOR[Bill],TBL_FACTOR[x/Travel],,-1))+_xlfn.XLOOKUP(TBL_PD_RATES12[[#Headers],[RS]], TBL_MSP[MSP],TBL_MSP[By/Travel]))*TBL_PD_RATES12[[#This Row],[BILL]],1)</f>
        <v>28.900000000000002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</row>
    <row r="19" spans="1:16339" x14ac:dyDescent="0.2">
      <c r="A19" s="123">
        <v>42.300000000000004</v>
      </c>
      <c r="B19" s="2">
        <v>26</v>
      </c>
      <c r="C19" s="149">
        <v>0.61465721040189125</v>
      </c>
      <c r="D19" s="149">
        <f>TBL_FACTOR[[#This Row],[x/Local]]+0.025</f>
        <v>0.63965721040189127</v>
      </c>
      <c r="N19" s="2">
        <v>46</v>
      </c>
      <c r="O19" s="123">
        <f>ROUNDUP(_xlfn.XLOOKUP(N19,TBL_FACTOR[Bill],TBL_FACTOR[x/Local],,-1)*TBL_PD_RATES[[#This Row],[BILL]],1)</f>
        <v>28.5</v>
      </c>
      <c r="P19" s="123">
        <f>ROUNDUP(((_xlfn.XLOOKUP(TBL_PD_RATES[[#This Row],[BILL]],TBL_FACTOR[Bill],TBL_FACTOR[x/Local],,-1))+_xlfn.XLOOKUP(TBL_PD_RATES[[#Headers],[AHSA]], TBL_MSP[MSP],TBL_MSP[By/Local]))*TBL_PD_RATES[[#This Row],[BILL]],1)</f>
        <v>29.200000000000003</v>
      </c>
      <c r="Q19" s="123">
        <f>ROUNDUP(((_xlfn.XLOOKUP(TBL_PD_RATES[[#This Row],[BILL]],TBL_FACTOR[Bill],TBL_FACTOR[x/Local],,-1))+_xlfn.XLOOKUP(TBL_PD_RATES[[#Headers],[CSU]], TBL_MSP[MSP],TBL_MSP[By/Local]))*TBL_PD_RATES[[#This Row],[BILL]],1)</f>
        <v>28.5</v>
      </c>
      <c r="R19" s="123">
        <f>ROUNDUP(((_xlfn.XLOOKUP(TBL_PD_RATES[[#This Row],[BILL]],TBL_FACTOR[Bill],TBL_FACTOR[x/Local],,-1))+_xlfn.XLOOKUP(TBL_PD_RATES[[#Headers],[MS]], TBL_MSP[MSP],TBL_MSP[By/Local]))*TBL_PD_RATES[[#This Row],[BILL]],1)</f>
        <v>28.5</v>
      </c>
      <c r="S19" s="123">
        <f>ROUNDUP(((_xlfn.XLOOKUP(TBL_PD_RATES[[#This Row],[BILL]],TBL_FACTOR[Bill],TBL_FACTOR[x/Local],,-1))+_xlfn.XLOOKUP(TBL_PD_RATES[[#Headers],[RS]], TBL_MSP[MSP],TBL_MSP[By/Local]))*TBL_PD_RATES[[#This Row],[BILL]],1)</f>
        <v>28.5</v>
      </c>
      <c r="T19" s="123">
        <f>ROUNDUP(((_xlfn.XLOOKUP(TBL_PD_RATES[[#This Row],[BILL]],TBL_FACTOR[Bill],TBL_FACTOR[x/Local],,-1))+_xlfn.XLOOKUP(TBL_PD_RATES[[#Headers],[RS]], TBL_MSP[MSP],TBL_MSP[By/Local]))*TBL_PD_RATES[[#This Row],[BILL]],1)</f>
        <v>28.5</v>
      </c>
      <c r="V19" s="2">
        <v>46</v>
      </c>
      <c r="W19" s="123">
        <f>ROUNDUP(_xlfn.XLOOKUP(V19,TBL_FACTOR[Bill],TBL_FACTOR[x/Travel],,-1)*TBL_PD_RATES12[[#This Row],[BILL]],1)</f>
        <v>29.700000000000003</v>
      </c>
      <c r="X19" s="123">
        <f>ROUNDUP(((_xlfn.XLOOKUP(TBL_PD_RATES12[[#This Row],[BILL]],TBL_FACTOR[Bill],TBL_FACTOR[x/Travel],,-1))+_xlfn.XLOOKUP(TBL_PD_RATES12[[#Headers],[AHSA]], TBL_MSP[MSP],TBL_MSP[By/Travel]))*TBL_PD_RATES12[[#This Row],[BILL]],1)</f>
        <v>30.8</v>
      </c>
      <c r="Y19" s="123">
        <f>ROUNDUP(((_xlfn.XLOOKUP(TBL_PD_RATES12[[#This Row],[BILL]],TBL_FACTOR[Bill],TBL_FACTOR[x/Travel],,-1))+_xlfn.XLOOKUP(TBL_PD_RATES12[[#Headers],[CSU]], TBL_MSP[MSP],TBL_MSP[By/Travel]))*TBL_PD_RATES12[[#This Row],[BILL]],1)</f>
        <v>29.700000000000003</v>
      </c>
      <c r="Z19" s="123">
        <f>ROUNDUP(((_xlfn.XLOOKUP(TBL_PD_RATES12[[#This Row],[BILL]],TBL_FACTOR[Bill],TBL_FACTOR[x/Travel],,-1))+_xlfn.XLOOKUP(TBL_PD_RATES12[[#Headers],[MS]], TBL_MSP[MSP],TBL_MSP[By/Travel]))*TBL_PD_RATES12[[#This Row],[BILL]],1)</f>
        <v>29.700000000000003</v>
      </c>
      <c r="AA19" s="123">
        <f>ROUNDUP(((_xlfn.XLOOKUP(TBL_PD_RATES12[[#This Row],[BILL]],TBL_FACTOR[Bill],TBL_FACTOR[x/Travel],,-1))+_xlfn.XLOOKUP(TBL_PD_RATES12[[#Headers],[RS]], TBL_MSP[MSP],TBL_MSP[By/Travel]))*TBL_PD_RATES12[[#This Row],[BILL]],1)</f>
        <v>29.700000000000003</v>
      </c>
      <c r="AB19" s="123">
        <f>ROUNDUP(((_xlfn.XLOOKUP(TBL_PD_RATES12[[#This Row],[BILL]],TBL_FACTOR[Bill],TBL_FACTOR[x/Travel],,-1))+_xlfn.XLOOKUP(TBL_PD_RATES12[[#Headers],[RS]], TBL_MSP[MSP],TBL_MSP[By/Travel]))*TBL_PD_RATES12[[#This Row],[BILL]],1)</f>
        <v>29.700000000000003</v>
      </c>
    </row>
    <row r="20" spans="1:16339" x14ac:dyDescent="0.2">
      <c r="A20" s="123">
        <v>43.800000000000004</v>
      </c>
      <c r="B20" s="2">
        <v>27</v>
      </c>
      <c r="C20" s="149">
        <v>0.61643835616438358</v>
      </c>
      <c r="D20" s="149">
        <f>TBL_FACTOR[[#This Row],[x/Local]]+0.025</f>
        <v>0.64143835616438361</v>
      </c>
      <c r="N20" s="2">
        <v>47</v>
      </c>
      <c r="O20" s="123">
        <f>ROUNDUP(_xlfn.XLOOKUP(N20,TBL_FACTOR[Bill],TBL_FACTOR[x/Local],,-1)*TBL_PD_RATES[[#This Row],[BILL]],1)</f>
        <v>29.200000000000003</v>
      </c>
      <c r="P20" s="123">
        <f>ROUNDUP(((_xlfn.XLOOKUP(TBL_PD_RATES[[#This Row],[BILL]],TBL_FACTOR[Bill],TBL_FACTOR[x/Local],,-1))+_xlfn.XLOOKUP(TBL_PD_RATES[[#Headers],[AHSA]], TBL_MSP[MSP],TBL_MSP[By/Local]))*TBL_PD_RATES[[#This Row],[BILL]],1)</f>
        <v>29.900000000000002</v>
      </c>
      <c r="Q20" s="123">
        <f>ROUNDUP(((_xlfn.XLOOKUP(TBL_PD_RATES[[#This Row],[BILL]],TBL_FACTOR[Bill],TBL_FACTOR[x/Local],,-1))+_xlfn.XLOOKUP(TBL_PD_RATES[[#Headers],[CSU]], TBL_MSP[MSP],TBL_MSP[By/Local]))*TBL_PD_RATES[[#This Row],[BILL]],1)</f>
        <v>29.200000000000003</v>
      </c>
      <c r="R20" s="123">
        <f>ROUNDUP(((_xlfn.XLOOKUP(TBL_PD_RATES[[#This Row],[BILL]],TBL_FACTOR[Bill],TBL_FACTOR[x/Local],,-1))+_xlfn.XLOOKUP(TBL_PD_RATES[[#Headers],[MS]], TBL_MSP[MSP],TBL_MSP[By/Local]))*TBL_PD_RATES[[#This Row],[BILL]],1)</f>
        <v>29.200000000000003</v>
      </c>
      <c r="S20" s="123">
        <f>ROUNDUP(((_xlfn.XLOOKUP(TBL_PD_RATES[[#This Row],[BILL]],TBL_FACTOR[Bill],TBL_FACTOR[x/Local],,-1))+_xlfn.XLOOKUP(TBL_PD_RATES[[#Headers],[RS]], TBL_MSP[MSP],TBL_MSP[By/Local]))*TBL_PD_RATES[[#This Row],[BILL]],1)</f>
        <v>29.200000000000003</v>
      </c>
      <c r="T20" s="123">
        <f>ROUNDUP(((_xlfn.XLOOKUP(TBL_PD_RATES[[#This Row],[BILL]],TBL_FACTOR[Bill],TBL_FACTOR[x/Local],,-1))+_xlfn.XLOOKUP(TBL_PD_RATES[[#Headers],[RS]], TBL_MSP[MSP],TBL_MSP[By/Local]))*TBL_PD_RATES[[#This Row],[BILL]],1)</f>
        <v>29.200000000000003</v>
      </c>
      <c r="V20" s="2">
        <v>47</v>
      </c>
      <c r="W20" s="123">
        <f>ROUNDUP(_xlfn.XLOOKUP(V20,TBL_FACTOR[Bill],TBL_FACTOR[x/Travel],,-1)*TBL_PD_RATES12[[#This Row],[BILL]],1)</f>
        <v>30.400000000000002</v>
      </c>
      <c r="X20" s="123">
        <f>ROUNDUP(((_xlfn.XLOOKUP(TBL_PD_RATES12[[#This Row],[BILL]],TBL_FACTOR[Bill],TBL_FACTOR[x/Travel],,-1))+_xlfn.XLOOKUP(TBL_PD_RATES12[[#Headers],[AHSA]], TBL_MSP[MSP],TBL_MSP[By/Travel]))*TBL_PD_RATES12[[#This Row],[BILL]],1)</f>
        <v>31.6</v>
      </c>
      <c r="Y20" s="123">
        <f>ROUNDUP(((_xlfn.XLOOKUP(TBL_PD_RATES12[[#This Row],[BILL]],TBL_FACTOR[Bill],TBL_FACTOR[x/Travel],,-1))+_xlfn.XLOOKUP(TBL_PD_RATES12[[#Headers],[CSU]], TBL_MSP[MSP],TBL_MSP[By/Travel]))*TBL_PD_RATES12[[#This Row],[BILL]],1)</f>
        <v>30.400000000000002</v>
      </c>
      <c r="Z20" s="123">
        <f>ROUNDUP(((_xlfn.XLOOKUP(TBL_PD_RATES12[[#This Row],[BILL]],TBL_FACTOR[Bill],TBL_FACTOR[x/Travel],,-1))+_xlfn.XLOOKUP(TBL_PD_RATES12[[#Headers],[MS]], TBL_MSP[MSP],TBL_MSP[By/Travel]))*TBL_PD_RATES12[[#This Row],[BILL]],1)</f>
        <v>30.400000000000002</v>
      </c>
      <c r="AA20" s="123">
        <f>ROUNDUP(((_xlfn.XLOOKUP(TBL_PD_RATES12[[#This Row],[BILL]],TBL_FACTOR[Bill],TBL_FACTOR[x/Travel],,-1))+_xlfn.XLOOKUP(TBL_PD_RATES12[[#Headers],[RS]], TBL_MSP[MSP],TBL_MSP[By/Travel]))*TBL_PD_RATES12[[#This Row],[BILL]],1)</f>
        <v>30.400000000000002</v>
      </c>
      <c r="AB20" s="123">
        <f>ROUNDUP(((_xlfn.XLOOKUP(TBL_PD_RATES12[[#This Row],[BILL]],TBL_FACTOR[Bill],TBL_FACTOR[x/Travel],,-1))+_xlfn.XLOOKUP(TBL_PD_RATES12[[#Headers],[RS]], TBL_MSP[MSP],TBL_MSP[By/Travel]))*TBL_PD_RATES12[[#This Row],[BILL]],1)</f>
        <v>30.400000000000002</v>
      </c>
    </row>
    <row r="21" spans="1:16339" x14ac:dyDescent="0.2">
      <c r="A21" s="123">
        <v>45.25</v>
      </c>
      <c r="B21" s="2">
        <v>28</v>
      </c>
      <c r="C21" s="149">
        <v>0.61878453038674031</v>
      </c>
      <c r="D21" s="149">
        <f>TBL_FACTOR[[#This Row],[x/Local]]+0.025</f>
        <v>0.64378453038674033</v>
      </c>
      <c r="N21" s="2">
        <v>48</v>
      </c>
      <c r="O21" s="123">
        <f>ROUNDUP(_xlfn.XLOOKUP(N21,TBL_FACTOR[Bill],TBL_FACTOR[x/Local],,-1)*TBL_PD_RATES[[#This Row],[BILL]],1)</f>
        <v>29.8</v>
      </c>
      <c r="P21" s="123">
        <f>ROUNDUP(((_xlfn.XLOOKUP(TBL_PD_RATES[[#This Row],[BILL]],TBL_FACTOR[Bill],TBL_FACTOR[x/Local],,-1))+_xlfn.XLOOKUP(TBL_PD_RATES[[#Headers],[AHSA]], TBL_MSP[MSP],TBL_MSP[By/Local]))*TBL_PD_RATES[[#This Row],[BILL]],1)</f>
        <v>30.5</v>
      </c>
      <c r="Q21" s="123">
        <f>ROUNDUP(((_xlfn.XLOOKUP(TBL_PD_RATES[[#This Row],[BILL]],TBL_FACTOR[Bill],TBL_FACTOR[x/Local],,-1))+_xlfn.XLOOKUP(TBL_PD_RATES[[#Headers],[CSU]], TBL_MSP[MSP],TBL_MSP[By/Local]))*TBL_PD_RATES[[#This Row],[BILL]],1)</f>
        <v>29.8</v>
      </c>
      <c r="R21" s="123">
        <f>ROUNDUP(((_xlfn.XLOOKUP(TBL_PD_RATES[[#This Row],[BILL]],TBL_FACTOR[Bill],TBL_FACTOR[x/Local],,-1))+_xlfn.XLOOKUP(TBL_PD_RATES[[#Headers],[MS]], TBL_MSP[MSP],TBL_MSP[By/Local]))*TBL_PD_RATES[[#This Row],[BILL]],1)</f>
        <v>29.8</v>
      </c>
      <c r="S21" s="123">
        <f>ROUNDUP(((_xlfn.XLOOKUP(TBL_PD_RATES[[#This Row],[BILL]],TBL_FACTOR[Bill],TBL_FACTOR[x/Local],,-1))+_xlfn.XLOOKUP(TBL_PD_RATES[[#Headers],[RS]], TBL_MSP[MSP],TBL_MSP[By/Local]))*TBL_PD_RATES[[#This Row],[BILL]],1)</f>
        <v>29.8</v>
      </c>
      <c r="T21" s="123">
        <f>ROUNDUP(((_xlfn.XLOOKUP(TBL_PD_RATES[[#This Row],[BILL]],TBL_FACTOR[Bill],TBL_FACTOR[x/Local],,-1))+_xlfn.XLOOKUP(TBL_PD_RATES[[#Headers],[RS]], TBL_MSP[MSP],TBL_MSP[By/Local]))*TBL_PD_RATES[[#This Row],[BILL]],1)</f>
        <v>29.8</v>
      </c>
      <c r="V21" s="2">
        <v>48</v>
      </c>
      <c r="W21" s="123">
        <f>ROUNDUP(_xlfn.XLOOKUP(V21,TBL_FACTOR[Bill],TBL_FACTOR[x/Travel],,-1)*TBL_PD_RATES12[[#This Row],[BILL]],1)</f>
        <v>31</v>
      </c>
      <c r="X21" s="123">
        <f>ROUNDUP(((_xlfn.XLOOKUP(TBL_PD_RATES12[[#This Row],[BILL]],TBL_FACTOR[Bill],TBL_FACTOR[x/Travel],,-1))+_xlfn.XLOOKUP(TBL_PD_RATES12[[#Headers],[AHSA]], TBL_MSP[MSP],TBL_MSP[By/Travel]))*TBL_PD_RATES12[[#This Row],[BILL]],1)</f>
        <v>32.200000000000003</v>
      </c>
      <c r="Y21" s="123">
        <f>ROUNDUP(((_xlfn.XLOOKUP(TBL_PD_RATES12[[#This Row],[BILL]],TBL_FACTOR[Bill],TBL_FACTOR[x/Travel],,-1))+_xlfn.XLOOKUP(TBL_PD_RATES12[[#Headers],[CSU]], TBL_MSP[MSP],TBL_MSP[By/Travel]))*TBL_PD_RATES12[[#This Row],[BILL]],1)</f>
        <v>31</v>
      </c>
      <c r="Z21" s="123">
        <f>ROUNDUP(((_xlfn.XLOOKUP(TBL_PD_RATES12[[#This Row],[BILL]],TBL_FACTOR[Bill],TBL_FACTOR[x/Travel],,-1))+_xlfn.XLOOKUP(TBL_PD_RATES12[[#Headers],[MS]], TBL_MSP[MSP],TBL_MSP[By/Travel]))*TBL_PD_RATES12[[#This Row],[BILL]],1)</f>
        <v>31</v>
      </c>
      <c r="AA21" s="123">
        <f>ROUNDUP(((_xlfn.XLOOKUP(TBL_PD_RATES12[[#This Row],[BILL]],TBL_FACTOR[Bill],TBL_FACTOR[x/Travel],,-1))+_xlfn.XLOOKUP(TBL_PD_RATES12[[#Headers],[RS]], TBL_MSP[MSP],TBL_MSP[By/Travel]))*TBL_PD_RATES12[[#This Row],[BILL]],1)</f>
        <v>31</v>
      </c>
      <c r="AB21" s="123">
        <f>ROUNDUP(((_xlfn.XLOOKUP(TBL_PD_RATES12[[#This Row],[BILL]],TBL_FACTOR[Bill],TBL_FACTOR[x/Travel],,-1))+_xlfn.XLOOKUP(TBL_PD_RATES12[[#Headers],[RS]], TBL_MSP[MSP],TBL_MSP[By/Travel]))*TBL_PD_RATES12[[#This Row],[BILL]],1)</f>
        <v>31</v>
      </c>
    </row>
    <row r="22" spans="1:16339" x14ac:dyDescent="0.2">
      <c r="A22" s="123">
        <v>46.75</v>
      </c>
      <c r="B22" s="2">
        <v>29</v>
      </c>
      <c r="C22" s="149">
        <v>0.6203208556149733</v>
      </c>
      <c r="D22" s="149">
        <f>TBL_FACTOR[[#This Row],[x/Local]]+0.025</f>
        <v>0.64532085561497332</v>
      </c>
      <c r="N22" s="2">
        <v>49</v>
      </c>
      <c r="O22" s="123">
        <f>ROUNDUP(_xlfn.XLOOKUP(N22,TBL_FACTOR[Bill],TBL_FACTOR[x/Local],,-1)*TBL_PD_RATES[[#This Row],[BILL]],1)</f>
        <v>30.5</v>
      </c>
      <c r="P22" s="123">
        <f>ROUNDUP(((_xlfn.XLOOKUP(TBL_PD_RATES[[#This Row],[BILL]],TBL_FACTOR[Bill],TBL_FACTOR[x/Local],,-1))+_xlfn.XLOOKUP(TBL_PD_RATES[[#Headers],[AHSA]], TBL_MSP[MSP],TBL_MSP[By/Local]))*TBL_PD_RATES[[#This Row],[BILL]],1)</f>
        <v>31.3</v>
      </c>
      <c r="Q22" s="123">
        <f>ROUNDUP(((_xlfn.XLOOKUP(TBL_PD_RATES[[#This Row],[BILL]],TBL_FACTOR[Bill],TBL_FACTOR[x/Local],,-1))+_xlfn.XLOOKUP(TBL_PD_RATES[[#Headers],[CSU]], TBL_MSP[MSP],TBL_MSP[By/Local]))*TBL_PD_RATES[[#This Row],[BILL]],1)</f>
        <v>30.5</v>
      </c>
      <c r="R22" s="123">
        <f>ROUNDUP(((_xlfn.XLOOKUP(TBL_PD_RATES[[#This Row],[BILL]],TBL_FACTOR[Bill],TBL_FACTOR[x/Local],,-1))+_xlfn.XLOOKUP(TBL_PD_RATES[[#Headers],[MS]], TBL_MSP[MSP],TBL_MSP[By/Local]))*TBL_PD_RATES[[#This Row],[BILL]],1)</f>
        <v>30.5</v>
      </c>
      <c r="S22" s="123">
        <f>ROUNDUP(((_xlfn.XLOOKUP(TBL_PD_RATES[[#This Row],[BILL]],TBL_FACTOR[Bill],TBL_FACTOR[x/Local],,-1))+_xlfn.XLOOKUP(TBL_PD_RATES[[#Headers],[RS]], TBL_MSP[MSP],TBL_MSP[By/Local]))*TBL_PD_RATES[[#This Row],[BILL]],1)</f>
        <v>30.5</v>
      </c>
      <c r="T22" s="123">
        <f>ROUNDUP(((_xlfn.XLOOKUP(TBL_PD_RATES[[#This Row],[BILL]],TBL_FACTOR[Bill],TBL_FACTOR[x/Local],,-1))+_xlfn.XLOOKUP(TBL_PD_RATES[[#Headers],[RS]], TBL_MSP[MSP],TBL_MSP[By/Local]))*TBL_PD_RATES[[#This Row],[BILL]],1)</f>
        <v>30.5</v>
      </c>
      <c r="V22" s="2">
        <v>49</v>
      </c>
      <c r="W22" s="123">
        <f>ROUNDUP(_xlfn.XLOOKUP(V22,TBL_FACTOR[Bill],TBL_FACTOR[x/Travel],,-1)*TBL_PD_RATES12[[#This Row],[BILL]],1)</f>
        <v>31.8</v>
      </c>
      <c r="X22" s="123">
        <f>ROUNDUP(((_xlfn.XLOOKUP(TBL_PD_RATES12[[#This Row],[BILL]],TBL_FACTOR[Bill],TBL_FACTOR[x/Travel],,-1))+_xlfn.XLOOKUP(TBL_PD_RATES12[[#Headers],[AHSA]], TBL_MSP[MSP],TBL_MSP[By/Travel]))*TBL_PD_RATES12[[#This Row],[BILL]],1)</f>
        <v>33</v>
      </c>
      <c r="Y22" s="123">
        <f>ROUNDUP(((_xlfn.XLOOKUP(TBL_PD_RATES12[[#This Row],[BILL]],TBL_FACTOR[Bill],TBL_FACTOR[x/Travel],,-1))+_xlfn.XLOOKUP(TBL_PD_RATES12[[#Headers],[CSU]], TBL_MSP[MSP],TBL_MSP[By/Travel]))*TBL_PD_RATES12[[#This Row],[BILL]],1)</f>
        <v>31.8</v>
      </c>
      <c r="Z22" s="123">
        <f>ROUNDUP(((_xlfn.XLOOKUP(TBL_PD_RATES12[[#This Row],[BILL]],TBL_FACTOR[Bill],TBL_FACTOR[x/Travel],,-1))+_xlfn.XLOOKUP(TBL_PD_RATES12[[#Headers],[MS]], TBL_MSP[MSP],TBL_MSP[By/Travel]))*TBL_PD_RATES12[[#This Row],[BILL]],1)</f>
        <v>31.8</v>
      </c>
      <c r="AA22" s="123">
        <f>ROUNDUP(((_xlfn.XLOOKUP(TBL_PD_RATES12[[#This Row],[BILL]],TBL_FACTOR[Bill],TBL_FACTOR[x/Travel],,-1))+_xlfn.XLOOKUP(TBL_PD_RATES12[[#Headers],[RS]], TBL_MSP[MSP],TBL_MSP[By/Travel]))*TBL_PD_RATES12[[#This Row],[BILL]],1)</f>
        <v>31.8</v>
      </c>
      <c r="AB22" s="123">
        <f>ROUNDUP(((_xlfn.XLOOKUP(TBL_PD_RATES12[[#This Row],[BILL]],TBL_FACTOR[Bill],TBL_FACTOR[x/Travel],,-1))+_xlfn.XLOOKUP(TBL_PD_RATES12[[#Headers],[RS]], TBL_MSP[MSP],TBL_MSP[By/Travel]))*TBL_PD_RATES12[[#This Row],[BILL]],1)</f>
        <v>31.8</v>
      </c>
    </row>
    <row r="23" spans="1:16339" s="102" customFormat="1" x14ac:dyDescent="0.2">
      <c r="A23" s="123">
        <v>48.2</v>
      </c>
      <c r="B23" s="2">
        <v>30</v>
      </c>
      <c r="C23" s="149">
        <v>0.62240663900414939</v>
      </c>
      <c r="D23" s="149">
        <f>TBL_FACTOR[[#This Row],[x/Local]]+0.025</f>
        <v>0.64740663900414941</v>
      </c>
      <c r="E23" s="1"/>
      <c r="F23" s="1"/>
      <c r="G23" s="1"/>
      <c r="H23" s="1"/>
      <c r="I23" s="1"/>
      <c r="J23" s="1"/>
      <c r="K23" s="1"/>
      <c r="L23" s="1"/>
      <c r="M23" s="1"/>
      <c r="N23" s="2">
        <v>50</v>
      </c>
      <c r="O23" s="123">
        <f>ROUNDUP(_xlfn.XLOOKUP(N23,TBL_FACTOR[Bill],TBL_FACTOR[x/Local],,-1)*TBL_PD_RATES[[#This Row],[BILL]],1)</f>
        <v>31.200000000000003</v>
      </c>
      <c r="P23" s="123">
        <f>ROUNDUP(((_xlfn.XLOOKUP(TBL_PD_RATES[[#This Row],[BILL]],TBL_FACTOR[Bill],TBL_FACTOR[x/Local],,-1))+_xlfn.XLOOKUP(TBL_PD_RATES[[#Headers],[AHSA]], TBL_MSP[MSP],TBL_MSP[By/Local]))*TBL_PD_RATES[[#This Row],[BILL]],1)</f>
        <v>32</v>
      </c>
      <c r="Q23" s="123">
        <f>ROUNDUP(((_xlfn.XLOOKUP(TBL_PD_RATES[[#This Row],[BILL]],TBL_FACTOR[Bill],TBL_FACTOR[x/Local],,-1))+_xlfn.XLOOKUP(TBL_PD_RATES[[#Headers],[CSU]], TBL_MSP[MSP],TBL_MSP[By/Local]))*TBL_PD_RATES[[#This Row],[BILL]],1)</f>
        <v>31.200000000000003</v>
      </c>
      <c r="R23" s="123">
        <f>ROUNDUP(((_xlfn.XLOOKUP(TBL_PD_RATES[[#This Row],[BILL]],TBL_FACTOR[Bill],TBL_FACTOR[x/Local],,-1))+_xlfn.XLOOKUP(TBL_PD_RATES[[#Headers],[MS]], TBL_MSP[MSP],TBL_MSP[By/Local]))*TBL_PD_RATES[[#This Row],[BILL]],1)</f>
        <v>31.200000000000003</v>
      </c>
      <c r="S23" s="123">
        <f>ROUNDUP(((_xlfn.XLOOKUP(TBL_PD_RATES[[#This Row],[BILL]],TBL_FACTOR[Bill],TBL_FACTOR[x/Local],,-1))+_xlfn.XLOOKUP(TBL_PD_RATES[[#Headers],[RS]], TBL_MSP[MSP],TBL_MSP[By/Local]))*TBL_PD_RATES[[#This Row],[BILL]],1)</f>
        <v>31.200000000000003</v>
      </c>
      <c r="T23" s="123">
        <f>ROUNDUP(((_xlfn.XLOOKUP(TBL_PD_RATES[[#This Row],[BILL]],TBL_FACTOR[Bill],TBL_FACTOR[x/Local],,-1))+_xlfn.XLOOKUP(TBL_PD_RATES[[#Headers],[RS]], TBL_MSP[MSP],TBL_MSP[By/Local]))*TBL_PD_RATES[[#This Row],[BILL]],1)</f>
        <v>31.200000000000003</v>
      </c>
      <c r="U23" s="1"/>
      <c r="V23" s="2">
        <v>50</v>
      </c>
      <c r="W23" s="123">
        <f>ROUNDUP(_xlfn.XLOOKUP(V23,TBL_FACTOR[Bill],TBL_FACTOR[x/Travel],,-1)*TBL_PD_RATES12[[#This Row],[BILL]],1)</f>
        <v>32.5</v>
      </c>
      <c r="X23" s="123">
        <f>ROUNDUP(((_xlfn.XLOOKUP(TBL_PD_RATES12[[#This Row],[BILL]],TBL_FACTOR[Bill],TBL_FACTOR[x/Travel],,-1))+_xlfn.XLOOKUP(TBL_PD_RATES12[[#Headers],[AHSA]], TBL_MSP[MSP],TBL_MSP[By/Travel]))*TBL_PD_RATES12[[#This Row],[BILL]],1)</f>
        <v>33.700000000000003</v>
      </c>
      <c r="Y23" s="123">
        <f>ROUNDUP(((_xlfn.XLOOKUP(TBL_PD_RATES12[[#This Row],[BILL]],TBL_FACTOR[Bill],TBL_FACTOR[x/Travel],,-1))+_xlfn.XLOOKUP(TBL_PD_RATES12[[#Headers],[CSU]], TBL_MSP[MSP],TBL_MSP[By/Travel]))*TBL_PD_RATES12[[#This Row],[BILL]],1)</f>
        <v>32.5</v>
      </c>
      <c r="Z23" s="123">
        <f>ROUNDUP(((_xlfn.XLOOKUP(TBL_PD_RATES12[[#This Row],[BILL]],TBL_FACTOR[Bill],TBL_FACTOR[x/Travel],,-1))+_xlfn.XLOOKUP(TBL_PD_RATES12[[#Headers],[MS]], TBL_MSP[MSP],TBL_MSP[By/Travel]))*TBL_PD_RATES12[[#This Row],[BILL]],1)</f>
        <v>32.5</v>
      </c>
      <c r="AA23" s="123">
        <f>ROUNDUP(((_xlfn.XLOOKUP(TBL_PD_RATES12[[#This Row],[BILL]],TBL_FACTOR[Bill],TBL_FACTOR[x/Travel],,-1))+_xlfn.XLOOKUP(TBL_PD_RATES12[[#Headers],[RS]], TBL_MSP[MSP],TBL_MSP[By/Travel]))*TBL_PD_RATES12[[#This Row],[BILL]],1)</f>
        <v>32.5</v>
      </c>
      <c r="AB23" s="123">
        <f>ROUNDUP(((_xlfn.XLOOKUP(TBL_PD_RATES12[[#This Row],[BILL]],TBL_FACTOR[Bill],TBL_FACTOR[x/Travel],,-1))+_xlfn.XLOOKUP(TBL_PD_RATES12[[#Headers],[RS]], TBL_MSP[MSP],TBL_MSP[By/Travel]))*TBL_PD_RATES12[[#This Row],[BILL]],1)</f>
        <v>32.5</v>
      </c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</row>
    <row r="24" spans="1:16339" x14ac:dyDescent="0.2">
      <c r="A24" s="123">
        <v>49.7</v>
      </c>
      <c r="B24" s="2">
        <v>31</v>
      </c>
      <c r="C24" s="149">
        <v>0.6237424547283702</v>
      </c>
      <c r="D24" s="149">
        <f>TBL_FACTOR[[#This Row],[x/Local]]+0.025</f>
        <v>0.64874245472837022</v>
      </c>
      <c r="F24" s="119"/>
      <c r="N24" s="2">
        <v>51</v>
      </c>
      <c r="O24" s="123">
        <f>ROUNDUP(_xlfn.XLOOKUP(N24,TBL_FACTOR[Bill],TBL_FACTOR[x/Local],,-1)*TBL_PD_RATES[[#This Row],[BILL]],1)</f>
        <v>31.900000000000002</v>
      </c>
      <c r="P24" s="123">
        <f>ROUNDUP(((_xlfn.XLOOKUP(TBL_PD_RATES[[#This Row],[BILL]],TBL_FACTOR[Bill],TBL_FACTOR[x/Local],,-1))+_xlfn.XLOOKUP(TBL_PD_RATES[[#Headers],[AHSA]], TBL_MSP[MSP],TBL_MSP[By/Local]))*TBL_PD_RATES[[#This Row],[BILL]],1)</f>
        <v>32.6</v>
      </c>
      <c r="Q24" s="123">
        <f>ROUNDUP(((_xlfn.XLOOKUP(TBL_PD_RATES[[#This Row],[BILL]],TBL_FACTOR[Bill],TBL_FACTOR[x/Local],,-1))+_xlfn.XLOOKUP(TBL_PD_RATES[[#Headers],[CSU]], TBL_MSP[MSP],TBL_MSP[By/Local]))*TBL_PD_RATES[[#This Row],[BILL]],1)</f>
        <v>31.900000000000002</v>
      </c>
      <c r="R24" s="123">
        <f>ROUNDUP(((_xlfn.XLOOKUP(TBL_PD_RATES[[#This Row],[BILL]],TBL_FACTOR[Bill],TBL_FACTOR[x/Local],,-1))+_xlfn.XLOOKUP(TBL_PD_RATES[[#Headers],[MS]], TBL_MSP[MSP],TBL_MSP[By/Local]))*TBL_PD_RATES[[#This Row],[BILL]],1)</f>
        <v>31.900000000000002</v>
      </c>
      <c r="S24" s="123">
        <f>ROUNDUP(((_xlfn.XLOOKUP(TBL_PD_RATES[[#This Row],[BILL]],TBL_FACTOR[Bill],TBL_FACTOR[x/Local],,-1))+_xlfn.XLOOKUP(TBL_PD_RATES[[#Headers],[RS]], TBL_MSP[MSP],TBL_MSP[By/Local]))*TBL_PD_RATES[[#This Row],[BILL]],1)</f>
        <v>31.900000000000002</v>
      </c>
      <c r="T24" s="123">
        <f>ROUNDUP(((_xlfn.XLOOKUP(TBL_PD_RATES[[#This Row],[BILL]],TBL_FACTOR[Bill],TBL_FACTOR[x/Local],,-1))+_xlfn.XLOOKUP(TBL_PD_RATES[[#Headers],[RS]], TBL_MSP[MSP],TBL_MSP[By/Local]))*TBL_PD_RATES[[#This Row],[BILL]],1)</f>
        <v>31.900000000000002</v>
      </c>
      <c r="V24" s="2">
        <v>51</v>
      </c>
      <c r="W24" s="123">
        <f>ROUNDUP(_xlfn.XLOOKUP(V24,TBL_FACTOR[Bill],TBL_FACTOR[x/Travel],,-1)*TBL_PD_RATES12[[#This Row],[BILL]],1)</f>
        <v>33.1</v>
      </c>
      <c r="X24" s="123">
        <f>ROUNDUP(((_xlfn.XLOOKUP(TBL_PD_RATES12[[#This Row],[BILL]],TBL_FACTOR[Bill],TBL_FACTOR[x/Travel],,-1))+_xlfn.XLOOKUP(TBL_PD_RATES12[[#Headers],[AHSA]], TBL_MSP[MSP],TBL_MSP[By/Travel]))*TBL_PD_RATES12[[#This Row],[BILL]],1)</f>
        <v>34.4</v>
      </c>
      <c r="Y24" s="123">
        <f>ROUNDUP(((_xlfn.XLOOKUP(TBL_PD_RATES12[[#This Row],[BILL]],TBL_FACTOR[Bill],TBL_FACTOR[x/Travel],,-1))+_xlfn.XLOOKUP(TBL_PD_RATES12[[#Headers],[CSU]], TBL_MSP[MSP],TBL_MSP[By/Travel]))*TBL_PD_RATES12[[#This Row],[BILL]],1)</f>
        <v>33.1</v>
      </c>
      <c r="Z24" s="123">
        <f>ROUNDUP(((_xlfn.XLOOKUP(TBL_PD_RATES12[[#This Row],[BILL]],TBL_FACTOR[Bill],TBL_FACTOR[x/Travel],,-1))+_xlfn.XLOOKUP(TBL_PD_RATES12[[#Headers],[MS]], TBL_MSP[MSP],TBL_MSP[By/Travel]))*TBL_PD_RATES12[[#This Row],[BILL]],1)</f>
        <v>33.1</v>
      </c>
      <c r="AA24" s="123">
        <f>ROUNDUP(((_xlfn.XLOOKUP(TBL_PD_RATES12[[#This Row],[BILL]],TBL_FACTOR[Bill],TBL_FACTOR[x/Travel],,-1))+_xlfn.XLOOKUP(TBL_PD_RATES12[[#Headers],[RS]], TBL_MSP[MSP],TBL_MSP[By/Travel]))*TBL_PD_RATES12[[#This Row],[BILL]],1)</f>
        <v>33.1</v>
      </c>
      <c r="AB24" s="123">
        <f>ROUNDUP(((_xlfn.XLOOKUP(TBL_PD_RATES12[[#This Row],[BILL]],TBL_FACTOR[Bill],TBL_FACTOR[x/Travel],,-1))+_xlfn.XLOOKUP(TBL_PD_RATES12[[#Headers],[RS]], TBL_MSP[MSP],TBL_MSP[By/Travel]))*TBL_PD_RATES12[[#This Row],[BILL]],1)</f>
        <v>33.1</v>
      </c>
    </row>
    <row r="25" spans="1:16339" x14ac:dyDescent="0.2">
      <c r="A25" s="123">
        <v>51.150000000000006</v>
      </c>
      <c r="B25" s="2">
        <v>32</v>
      </c>
      <c r="C25" s="149">
        <v>0.62561094819159324</v>
      </c>
      <c r="D25" s="149">
        <f>TBL_FACTOR[[#This Row],[x/Local]]+0.025</f>
        <v>0.65061094819159326</v>
      </c>
      <c r="N25" s="2">
        <v>52</v>
      </c>
      <c r="O25" s="123">
        <f>ROUNDUP(_xlfn.XLOOKUP(N25,TBL_FACTOR[Bill],TBL_FACTOR[x/Local],,-1)*TBL_PD_RATES[[#This Row],[BILL]],1)</f>
        <v>32.6</v>
      </c>
      <c r="P25" s="123">
        <f>ROUNDUP(((_xlfn.XLOOKUP(TBL_PD_RATES[[#This Row],[BILL]],TBL_FACTOR[Bill],TBL_FACTOR[x/Local],,-1))+_xlfn.XLOOKUP(TBL_PD_RATES[[#Headers],[AHSA]], TBL_MSP[MSP],TBL_MSP[By/Local]))*TBL_PD_RATES[[#This Row],[BILL]],1)</f>
        <v>33.4</v>
      </c>
      <c r="Q25" s="123">
        <f>ROUNDUP(((_xlfn.XLOOKUP(TBL_PD_RATES[[#This Row],[BILL]],TBL_FACTOR[Bill],TBL_FACTOR[x/Local],,-1))+_xlfn.XLOOKUP(TBL_PD_RATES[[#Headers],[CSU]], TBL_MSP[MSP],TBL_MSP[By/Local]))*TBL_PD_RATES[[#This Row],[BILL]],1)</f>
        <v>32.6</v>
      </c>
      <c r="R25" s="123">
        <f>ROUNDUP(((_xlfn.XLOOKUP(TBL_PD_RATES[[#This Row],[BILL]],TBL_FACTOR[Bill],TBL_FACTOR[x/Local],,-1))+_xlfn.XLOOKUP(TBL_PD_RATES[[#Headers],[MS]], TBL_MSP[MSP],TBL_MSP[By/Local]))*TBL_PD_RATES[[#This Row],[BILL]],1)</f>
        <v>32.6</v>
      </c>
      <c r="S25" s="123">
        <f>ROUNDUP(((_xlfn.XLOOKUP(TBL_PD_RATES[[#This Row],[BILL]],TBL_FACTOR[Bill],TBL_FACTOR[x/Local],,-1))+_xlfn.XLOOKUP(TBL_PD_RATES[[#Headers],[RS]], TBL_MSP[MSP],TBL_MSP[By/Local]))*TBL_PD_RATES[[#This Row],[BILL]],1)</f>
        <v>32.6</v>
      </c>
      <c r="T25" s="123">
        <f>ROUNDUP(((_xlfn.XLOOKUP(TBL_PD_RATES[[#This Row],[BILL]],TBL_FACTOR[Bill],TBL_FACTOR[x/Local],,-1))+_xlfn.XLOOKUP(TBL_PD_RATES[[#Headers],[RS]], TBL_MSP[MSP],TBL_MSP[By/Local]))*TBL_PD_RATES[[#This Row],[BILL]],1)</f>
        <v>32.6</v>
      </c>
      <c r="V25" s="2">
        <v>52</v>
      </c>
      <c r="W25" s="123">
        <f>ROUNDUP(_xlfn.XLOOKUP(V25,TBL_FACTOR[Bill],TBL_FACTOR[x/Travel],,-1)*TBL_PD_RATES12[[#This Row],[BILL]],1)</f>
        <v>33.9</v>
      </c>
      <c r="X25" s="123">
        <f>ROUNDUP(((_xlfn.XLOOKUP(TBL_PD_RATES12[[#This Row],[BILL]],TBL_FACTOR[Bill],TBL_FACTOR[x/Travel],,-1))+_xlfn.XLOOKUP(TBL_PD_RATES12[[#Headers],[AHSA]], TBL_MSP[MSP],TBL_MSP[By/Travel]))*TBL_PD_RATES12[[#This Row],[BILL]],1)</f>
        <v>35.200000000000003</v>
      </c>
      <c r="Y25" s="123">
        <f>ROUNDUP(((_xlfn.XLOOKUP(TBL_PD_RATES12[[#This Row],[BILL]],TBL_FACTOR[Bill],TBL_FACTOR[x/Travel],,-1))+_xlfn.XLOOKUP(TBL_PD_RATES12[[#Headers],[CSU]], TBL_MSP[MSP],TBL_MSP[By/Travel]))*TBL_PD_RATES12[[#This Row],[BILL]],1)</f>
        <v>33.9</v>
      </c>
      <c r="Z25" s="123">
        <f>ROUNDUP(((_xlfn.XLOOKUP(TBL_PD_RATES12[[#This Row],[BILL]],TBL_FACTOR[Bill],TBL_FACTOR[x/Travel],,-1))+_xlfn.XLOOKUP(TBL_PD_RATES12[[#Headers],[MS]], TBL_MSP[MSP],TBL_MSP[By/Travel]))*TBL_PD_RATES12[[#This Row],[BILL]],1)</f>
        <v>33.9</v>
      </c>
      <c r="AA25" s="123">
        <f>ROUNDUP(((_xlfn.XLOOKUP(TBL_PD_RATES12[[#This Row],[BILL]],TBL_FACTOR[Bill],TBL_FACTOR[x/Travel],,-1))+_xlfn.XLOOKUP(TBL_PD_RATES12[[#Headers],[RS]], TBL_MSP[MSP],TBL_MSP[By/Travel]))*TBL_PD_RATES12[[#This Row],[BILL]],1)</f>
        <v>33.9</v>
      </c>
      <c r="AB25" s="123">
        <f>ROUNDUP(((_xlfn.XLOOKUP(TBL_PD_RATES12[[#This Row],[BILL]],TBL_FACTOR[Bill],TBL_FACTOR[x/Travel],,-1))+_xlfn.XLOOKUP(TBL_PD_RATES12[[#Headers],[RS]], TBL_MSP[MSP],TBL_MSP[By/Travel]))*TBL_PD_RATES12[[#This Row],[BILL]],1)</f>
        <v>33.9</v>
      </c>
    </row>
    <row r="26" spans="1:16339" x14ac:dyDescent="0.2">
      <c r="A26" s="123">
        <v>52.650000000000006</v>
      </c>
      <c r="B26" s="2">
        <v>33</v>
      </c>
      <c r="C26" s="149">
        <v>0.62678062678062674</v>
      </c>
      <c r="D26" s="149">
        <f>TBL_FACTOR[[#This Row],[x/Local]]+0.025</f>
        <v>0.65178062678062676</v>
      </c>
      <c r="N26" s="2">
        <v>53</v>
      </c>
      <c r="O26" s="123">
        <f>ROUNDUP(_xlfn.XLOOKUP(N26,TBL_FACTOR[Bill],TBL_FACTOR[x/Local],,-1)*TBL_PD_RATES[[#This Row],[BILL]],1)</f>
        <v>33.300000000000004</v>
      </c>
      <c r="P26" s="123">
        <f>ROUNDUP(((_xlfn.XLOOKUP(TBL_PD_RATES[[#This Row],[BILL]],TBL_FACTOR[Bill],TBL_FACTOR[x/Local],,-1))+_xlfn.XLOOKUP(TBL_PD_RATES[[#Headers],[AHSA]], TBL_MSP[MSP],TBL_MSP[By/Local]))*TBL_PD_RATES[[#This Row],[BILL]],1)</f>
        <v>34.1</v>
      </c>
      <c r="Q26" s="123">
        <f>ROUNDUP(((_xlfn.XLOOKUP(TBL_PD_RATES[[#This Row],[BILL]],TBL_FACTOR[Bill],TBL_FACTOR[x/Local],,-1))+_xlfn.XLOOKUP(TBL_PD_RATES[[#Headers],[CSU]], TBL_MSP[MSP],TBL_MSP[By/Local]))*TBL_PD_RATES[[#This Row],[BILL]],1)</f>
        <v>33.300000000000004</v>
      </c>
      <c r="R26" s="123">
        <f>ROUNDUP(((_xlfn.XLOOKUP(TBL_PD_RATES[[#This Row],[BILL]],TBL_FACTOR[Bill],TBL_FACTOR[x/Local],,-1))+_xlfn.XLOOKUP(TBL_PD_RATES[[#Headers],[MS]], TBL_MSP[MSP],TBL_MSP[By/Local]))*TBL_PD_RATES[[#This Row],[BILL]],1)</f>
        <v>33.300000000000004</v>
      </c>
      <c r="S26" s="123">
        <f>ROUNDUP(((_xlfn.XLOOKUP(TBL_PD_RATES[[#This Row],[BILL]],TBL_FACTOR[Bill],TBL_FACTOR[x/Local],,-1))+_xlfn.XLOOKUP(TBL_PD_RATES[[#Headers],[RS]], TBL_MSP[MSP],TBL_MSP[By/Local]))*TBL_PD_RATES[[#This Row],[BILL]],1)</f>
        <v>33.300000000000004</v>
      </c>
      <c r="T26" s="123">
        <f>ROUNDUP(((_xlfn.XLOOKUP(TBL_PD_RATES[[#This Row],[BILL]],TBL_FACTOR[Bill],TBL_FACTOR[x/Local],,-1))+_xlfn.XLOOKUP(TBL_PD_RATES[[#Headers],[RS]], TBL_MSP[MSP],TBL_MSP[By/Local]))*TBL_PD_RATES[[#This Row],[BILL]],1)</f>
        <v>33.300000000000004</v>
      </c>
      <c r="V26" s="2">
        <v>53</v>
      </c>
      <c r="W26" s="123">
        <f>ROUNDUP(_xlfn.XLOOKUP(V26,TBL_FACTOR[Bill],TBL_FACTOR[x/Travel],,-1)*TBL_PD_RATES12[[#This Row],[BILL]],1)</f>
        <v>34.6</v>
      </c>
      <c r="X26" s="123">
        <f>ROUNDUP(((_xlfn.XLOOKUP(TBL_PD_RATES12[[#This Row],[BILL]],TBL_FACTOR[Bill],TBL_FACTOR[x/Travel],,-1))+_xlfn.XLOOKUP(TBL_PD_RATES12[[#Headers],[AHSA]], TBL_MSP[MSP],TBL_MSP[By/Travel]))*TBL_PD_RATES12[[#This Row],[BILL]],1)</f>
        <v>35.9</v>
      </c>
      <c r="Y26" s="123">
        <f>ROUNDUP(((_xlfn.XLOOKUP(TBL_PD_RATES12[[#This Row],[BILL]],TBL_FACTOR[Bill],TBL_FACTOR[x/Travel],,-1))+_xlfn.XLOOKUP(TBL_PD_RATES12[[#Headers],[CSU]], TBL_MSP[MSP],TBL_MSP[By/Travel]))*TBL_PD_RATES12[[#This Row],[BILL]],1)</f>
        <v>34.6</v>
      </c>
      <c r="Z26" s="123">
        <f>ROUNDUP(((_xlfn.XLOOKUP(TBL_PD_RATES12[[#This Row],[BILL]],TBL_FACTOR[Bill],TBL_FACTOR[x/Travel],,-1))+_xlfn.XLOOKUP(TBL_PD_RATES12[[#Headers],[MS]], TBL_MSP[MSP],TBL_MSP[By/Travel]))*TBL_PD_RATES12[[#This Row],[BILL]],1)</f>
        <v>34.6</v>
      </c>
      <c r="AA26" s="123">
        <f>ROUNDUP(((_xlfn.XLOOKUP(TBL_PD_RATES12[[#This Row],[BILL]],TBL_FACTOR[Bill],TBL_FACTOR[x/Travel],,-1))+_xlfn.XLOOKUP(TBL_PD_RATES12[[#Headers],[RS]], TBL_MSP[MSP],TBL_MSP[By/Travel]))*TBL_PD_RATES12[[#This Row],[BILL]],1)</f>
        <v>34.6</v>
      </c>
      <c r="AB26" s="123">
        <f>ROUNDUP(((_xlfn.XLOOKUP(TBL_PD_RATES12[[#This Row],[BILL]],TBL_FACTOR[Bill],TBL_FACTOR[x/Travel],,-1))+_xlfn.XLOOKUP(TBL_PD_RATES12[[#Headers],[RS]], TBL_MSP[MSP],TBL_MSP[By/Travel]))*TBL_PD_RATES12[[#This Row],[BILL]],1)</f>
        <v>34.6</v>
      </c>
    </row>
    <row r="27" spans="1:16339" x14ac:dyDescent="0.2">
      <c r="A27" s="123">
        <v>54.1</v>
      </c>
      <c r="B27" s="2">
        <v>34</v>
      </c>
      <c r="C27" s="149">
        <v>0.6284658040665434</v>
      </c>
      <c r="D27" s="149">
        <f>TBL_FACTOR[[#This Row],[x/Local]]+0.025</f>
        <v>0.65346580406654342</v>
      </c>
      <c r="N27" s="2">
        <v>54</v>
      </c>
      <c r="O27" s="123">
        <f>ROUNDUP(_xlfn.XLOOKUP(N27,TBL_FACTOR[Bill],TBL_FACTOR[x/Local],,-1)*TBL_PD_RATES[[#This Row],[BILL]],1)</f>
        <v>33.9</v>
      </c>
      <c r="P27" s="123">
        <f>ROUNDUP(((_xlfn.XLOOKUP(TBL_PD_RATES[[#This Row],[BILL]],TBL_FACTOR[Bill],TBL_FACTOR[x/Local],,-1))+_xlfn.XLOOKUP(TBL_PD_RATES[[#Headers],[AHSA]], TBL_MSP[MSP],TBL_MSP[By/Local]))*TBL_PD_RATES[[#This Row],[BILL]],1)</f>
        <v>34.700000000000003</v>
      </c>
      <c r="Q27" s="123">
        <f>ROUNDUP(((_xlfn.XLOOKUP(TBL_PD_RATES[[#This Row],[BILL]],TBL_FACTOR[Bill],TBL_FACTOR[x/Local],,-1))+_xlfn.XLOOKUP(TBL_PD_RATES[[#Headers],[CSU]], TBL_MSP[MSP],TBL_MSP[By/Local]))*TBL_PD_RATES[[#This Row],[BILL]],1)</f>
        <v>33.9</v>
      </c>
      <c r="R27" s="123">
        <f>ROUNDUP(((_xlfn.XLOOKUP(TBL_PD_RATES[[#This Row],[BILL]],TBL_FACTOR[Bill],TBL_FACTOR[x/Local],,-1))+_xlfn.XLOOKUP(TBL_PD_RATES[[#Headers],[MS]], TBL_MSP[MSP],TBL_MSP[By/Local]))*TBL_PD_RATES[[#This Row],[BILL]],1)</f>
        <v>33.9</v>
      </c>
      <c r="S27" s="123">
        <f>ROUNDUP(((_xlfn.XLOOKUP(TBL_PD_RATES[[#This Row],[BILL]],TBL_FACTOR[Bill],TBL_FACTOR[x/Local],,-1))+_xlfn.XLOOKUP(TBL_PD_RATES[[#Headers],[RS]], TBL_MSP[MSP],TBL_MSP[By/Local]))*TBL_PD_RATES[[#This Row],[BILL]],1)</f>
        <v>33.9</v>
      </c>
      <c r="T27" s="123">
        <f>ROUNDUP(((_xlfn.XLOOKUP(TBL_PD_RATES[[#This Row],[BILL]],TBL_FACTOR[Bill],TBL_FACTOR[x/Local],,-1))+_xlfn.XLOOKUP(TBL_PD_RATES[[#Headers],[RS]], TBL_MSP[MSP],TBL_MSP[By/Local]))*TBL_PD_RATES[[#This Row],[BILL]],1)</f>
        <v>33.9</v>
      </c>
      <c r="V27" s="2">
        <v>54</v>
      </c>
      <c r="W27" s="123">
        <f>ROUNDUP(_xlfn.XLOOKUP(V27,TBL_FACTOR[Bill],TBL_FACTOR[x/Travel],,-1)*TBL_PD_RATES12[[#This Row],[BILL]],1)</f>
        <v>35.200000000000003</v>
      </c>
      <c r="X27" s="123">
        <f>ROUNDUP(((_xlfn.XLOOKUP(TBL_PD_RATES12[[#This Row],[BILL]],TBL_FACTOR[Bill],TBL_FACTOR[x/Travel],,-1))+_xlfn.XLOOKUP(TBL_PD_RATES12[[#Headers],[AHSA]], TBL_MSP[MSP],TBL_MSP[By/Travel]))*TBL_PD_RATES12[[#This Row],[BILL]],1)</f>
        <v>36.6</v>
      </c>
      <c r="Y27" s="123">
        <f>ROUNDUP(((_xlfn.XLOOKUP(TBL_PD_RATES12[[#This Row],[BILL]],TBL_FACTOR[Bill],TBL_FACTOR[x/Travel],,-1))+_xlfn.XLOOKUP(TBL_PD_RATES12[[#Headers],[CSU]], TBL_MSP[MSP],TBL_MSP[By/Travel]))*TBL_PD_RATES12[[#This Row],[BILL]],1)</f>
        <v>35.200000000000003</v>
      </c>
      <c r="Z27" s="123">
        <f>ROUNDUP(((_xlfn.XLOOKUP(TBL_PD_RATES12[[#This Row],[BILL]],TBL_FACTOR[Bill],TBL_FACTOR[x/Travel],,-1))+_xlfn.XLOOKUP(TBL_PD_RATES12[[#Headers],[MS]], TBL_MSP[MSP],TBL_MSP[By/Travel]))*TBL_PD_RATES12[[#This Row],[BILL]],1)</f>
        <v>35.200000000000003</v>
      </c>
      <c r="AA27" s="123">
        <f>ROUNDUP(((_xlfn.XLOOKUP(TBL_PD_RATES12[[#This Row],[BILL]],TBL_FACTOR[Bill],TBL_FACTOR[x/Travel],,-1))+_xlfn.XLOOKUP(TBL_PD_RATES12[[#Headers],[RS]], TBL_MSP[MSP],TBL_MSP[By/Travel]))*TBL_PD_RATES12[[#This Row],[BILL]],1)</f>
        <v>35.200000000000003</v>
      </c>
      <c r="AB27" s="123">
        <f>ROUNDUP(((_xlfn.XLOOKUP(TBL_PD_RATES12[[#This Row],[BILL]],TBL_FACTOR[Bill],TBL_FACTOR[x/Travel],,-1))+_xlfn.XLOOKUP(TBL_PD_RATES12[[#Headers],[RS]], TBL_MSP[MSP],TBL_MSP[By/Travel]))*TBL_PD_RATES12[[#This Row],[BILL]],1)</f>
        <v>35.200000000000003</v>
      </c>
    </row>
    <row r="28" spans="1:16339" s="102" customFormat="1" x14ac:dyDescent="0.2">
      <c r="A28" s="123">
        <v>55.6</v>
      </c>
      <c r="B28" s="2">
        <v>35</v>
      </c>
      <c r="C28" s="149">
        <v>0.62949640287769781</v>
      </c>
      <c r="D28" s="149">
        <f>TBL_FACTOR[[#This Row],[x/Local]]+0.025</f>
        <v>0.65449640287769784</v>
      </c>
      <c r="E28" s="1"/>
      <c r="F28" s="1"/>
      <c r="G28" s="1"/>
      <c r="H28" s="1"/>
      <c r="I28" s="1"/>
      <c r="J28" s="1"/>
      <c r="K28" s="1"/>
      <c r="L28" s="1"/>
      <c r="M28" s="1"/>
      <c r="N28" s="2">
        <v>55</v>
      </c>
      <c r="O28" s="123">
        <f>ROUNDUP(_xlfn.XLOOKUP(N28,TBL_FACTOR[Bill],TBL_FACTOR[x/Local],,-1)*TBL_PD_RATES[[#This Row],[BILL]],1)</f>
        <v>34.6</v>
      </c>
      <c r="P28" s="123">
        <f>ROUNDUP(((_xlfn.XLOOKUP(TBL_PD_RATES[[#This Row],[BILL]],TBL_FACTOR[Bill],TBL_FACTOR[x/Local],,-1))+_xlfn.XLOOKUP(TBL_PD_RATES[[#Headers],[AHSA]], TBL_MSP[MSP],TBL_MSP[By/Local]))*TBL_PD_RATES[[#This Row],[BILL]],1)</f>
        <v>35.4</v>
      </c>
      <c r="Q28" s="123">
        <f>ROUNDUP(((_xlfn.XLOOKUP(TBL_PD_RATES[[#This Row],[BILL]],TBL_FACTOR[Bill],TBL_FACTOR[x/Local],,-1))+_xlfn.XLOOKUP(TBL_PD_RATES[[#Headers],[CSU]], TBL_MSP[MSP],TBL_MSP[By/Local]))*TBL_PD_RATES[[#This Row],[BILL]],1)</f>
        <v>34.6</v>
      </c>
      <c r="R28" s="123">
        <f>ROUNDUP(((_xlfn.XLOOKUP(TBL_PD_RATES[[#This Row],[BILL]],TBL_FACTOR[Bill],TBL_FACTOR[x/Local],,-1))+_xlfn.XLOOKUP(TBL_PD_RATES[[#Headers],[MS]], TBL_MSP[MSP],TBL_MSP[By/Local]))*TBL_PD_RATES[[#This Row],[BILL]],1)</f>
        <v>34.6</v>
      </c>
      <c r="S28" s="123">
        <f>ROUNDUP(((_xlfn.XLOOKUP(TBL_PD_RATES[[#This Row],[BILL]],TBL_FACTOR[Bill],TBL_FACTOR[x/Local],,-1))+_xlfn.XLOOKUP(TBL_PD_RATES[[#Headers],[RS]], TBL_MSP[MSP],TBL_MSP[By/Local]))*TBL_PD_RATES[[#This Row],[BILL]],1)</f>
        <v>34.6</v>
      </c>
      <c r="T28" s="123">
        <f>ROUNDUP(((_xlfn.XLOOKUP(TBL_PD_RATES[[#This Row],[BILL]],TBL_FACTOR[Bill],TBL_FACTOR[x/Local],,-1))+_xlfn.XLOOKUP(TBL_PD_RATES[[#Headers],[RS]], TBL_MSP[MSP],TBL_MSP[By/Local]))*TBL_PD_RATES[[#This Row],[BILL]],1)</f>
        <v>34.6</v>
      </c>
      <c r="U28" s="1"/>
      <c r="V28" s="2">
        <v>55</v>
      </c>
      <c r="W28" s="123">
        <f>ROUNDUP(_xlfn.XLOOKUP(V28,TBL_FACTOR[Bill],TBL_FACTOR[x/Travel],,-1)*TBL_PD_RATES12[[#This Row],[BILL]],1)</f>
        <v>36</v>
      </c>
      <c r="X28" s="123">
        <f>ROUNDUP(((_xlfn.XLOOKUP(TBL_PD_RATES12[[#This Row],[BILL]],TBL_FACTOR[Bill],TBL_FACTOR[x/Travel],,-1))+_xlfn.XLOOKUP(TBL_PD_RATES12[[#Headers],[AHSA]], TBL_MSP[MSP],TBL_MSP[By/Travel]))*TBL_PD_RATES12[[#This Row],[BILL]],1)</f>
        <v>37.4</v>
      </c>
      <c r="Y28" s="123">
        <f>ROUNDUP(((_xlfn.XLOOKUP(TBL_PD_RATES12[[#This Row],[BILL]],TBL_FACTOR[Bill],TBL_FACTOR[x/Travel],,-1))+_xlfn.XLOOKUP(TBL_PD_RATES12[[#Headers],[CSU]], TBL_MSP[MSP],TBL_MSP[By/Travel]))*TBL_PD_RATES12[[#This Row],[BILL]],1)</f>
        <v>36</v>
      </c>
      <c r="Z28" s="123">
        <f>ROUNDUP(((_xlfn.XLOOKUP(TBL_PD_RATES12[[#This Row],[BILL]],TBL_FACTOR[Bill],TBL_FACTOR[x/Travel],,-1))+_xlfn.XLOOKUP(TBL_PD_RATES12[[#Headers],[MS]], TBL_MSP[MSP],TBL_MSP[By/Travel]))*TBL_PD_RATES12[[#This Row],[BILL]],1)</f>
        <v>36</v>
      </c>
      <c r="AA28" s="123">
        <f>ROUNDUP(((_xlfn.XLOOKUP(TBL_PD_RATES12[[#This Row],[BILL]],TBL_FACTOR[Bill],TBL_FACTOR[x/Travel],,-1))+_xlfn.XLOOKUP(TBL_PD_RATES12[[#Headers],[RS]], TBL_MSP[MSP],TBL_MSP[By/Travel]))*TBL_PD_RATES12[[#This Row],[BILL]],1)</f>
        <v>36</v>
      </c>
      <c r="AB28" s="123">
        <f>ROUNDUP(((_xlfn.XLOOKUP(TBL_PD_RATES12[[#This Row],[BILL]],TBL_FACTOR[Bill],TBL_FACTOR[x/Travel],,-1))+_xlfn.XLOOKUP(TBL_PD_RATES12[[#Headers],[RS]], TBL_MSP[MSP],TBL_MSP[By/Travel]))*TBL_PD_RATES12[[#This Row],[BILL]],1)</f>
        <v>36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</row>
    <row r="29" spans="1:16339" x14ac:dyDescent="0.2">
      <c r="A29" s="123">
        <v>57.050000000000004</v>
      </c>
      <c r="B29" s="2">
        <v>36</v>
      </c>
      <c r="C29" s="149">
        <v>0.63102541630148989</v>
      </c>
      <c r="D29" s="149">
        <f>TBL_FACTOR[[#This Row],[x/Local]]+0.025</f>
        <v>0.65602541630148992</v>
      </c>
      <c r="N29" s="2">
        <v>56</v>
      </c>
      <c r="O29" s="123">
        <f>ROUNDUP(_xlfn.XLOOKUP(N29,TBL_FACTOR[Bill],TBL_FACTOR[x/Local],,-1)*TBL_PD_RATES[[#This Row],[BILL]],1)</f>
        <v>35.300000000000004</v>
      </c>
      <c r="P29" s="123">
        <f>ROUNDUP(((_xlfn.XLOOKUP(TBL_PD_RATES[[#This Row],[BILL]],TBL_FACTOR[Bill],TBL_FACTOR[x/Local],,-1))+_xlfn.XLOOKUP(TBL_PD_RATES[[#Headers],[AHSA]], TBL_MSP[MSP],TBL_MSP[By/Local]))*TBL_PD_RATES[[#This Row],[BILL]],1)</f>
        <v>36.1</v>
      </c>
      <c r="Q29" s="123">
        <f>ROUNDUP(((_xlfn.XLOOKUP(TBL_PD_RATES[[#This Row],[BILL]],TBL_FACTOR[Bill],TBL_FACTOR[x/Local],,-1))+_xlfn.XLOOKUP(TBL_PD_RATES[[#Headers],[CSU]], TBL_MSP[MSP],TBL_MSP[By/Local]))*TBL_PD_RATES[[#This Row],[BILL]],1)</f>
        <v>35.300000000000004</v>
      </c>
      <c r="R29" s="123">
        <f>ROUNDUP(((_xlfn.XLOOKUP(TBL_PD_RATES[[#This Row],[BILL]],TBL_FACTOR[Bill],TBL_FACTOR[x/Local],,-1))+_xlfn.XLOOKUP(TBL_PD_RATES[[#Headers],[MS]], TBL_MSP[MSP],TBL_MSP[By/Local]))*TBL_PD_RATES[[#This Row],[BILL]],1)</f>
        <v>35.300000000000004</v>
      </c>
      <c r="S29" s="123">
        <f>ROUNDUP(((_xlfn.XLOOKUP(TBL_PD_RATES[[#This Row],[BILL]],TBL_FACTOR[Bill],TBL_FACTOR[x/Local],,-1))+_xlfn.XLOOKUP(TBL_PD_RATES[[#Headers],[RS]], TBL_MSP[MSP],TBL_MSP[By/Local]))*TBL_PD_RATES[[#This Row],[BILL]],1)</f>
        <v>35.300000000000004</v>
      </c>
      <c r="T29" s="123">
        <f>ROUNDUP(((_xlfn.XLOOKUP(TBL_PD_RATES[[#This Row],[BILL]],TBL_FACTOR[Bill],TBL_FACTOR[x/Local],,-1))+_xlfn.XLOOKUP(TBL_PD_RATES[[#Headers],[RS]], TBL_MSP[MSP],TBL_MSP[By/Local]))*TBL_PD_RATES[[#This Row],[BILL]],1)</f>
        <v>35.300000000000004</v>
      </c>
      <c r="V29" s="2">
        <v>56</v>
      </c>
      <c r="W29" s="123">
        <f>ROUNDUP(_xlfn.XLOOKUP(V29,TBL_FACTOR[Bill],TBL_FACTOR[x/Travel],,-1)*TBL_PD_RATES12[[#This Row],[BILL]],1)</f>
        <v>36.700000000000003</v>
      </c>
      <c r="X29" s="123">
        <f>ROUNDUP(((_xlfn.XLOOKUP(TBL_PD_RATES12[[#This Row],[BILL]],TBL_FACTOR[Bill],TBL_FACTOR[x/Travel],,-1))+_xlfn.XLOOKUP(TBL_PD_RATES12[[#Headers],[AHSA]], TBL_MSP[MSP],TBL_MSP[By/Travel]))*TBL_PD_RATES12[[#This Row],[BILL]],1)</f>
        <v>38.1</v>
      </c>
      <c r="Y29" s="123">
        <f>ROUNDUP(((_xlfn.XLOOKUP(TBL_PD_RATES12[[#This Row],[BILL]],TBL_FACTOR[Bill],TBL_FACTOR[x/Travel],,-1))+_xlfn.XLOOKUP(TBL_PD_RATES12[[#Headers],[CSU]], TBL_MSP[MSP],TBL_MSP[By/Travel]))*TBL_PD_RATES12[[#This Row],[BILL]],1)</f>
        <v>36.700000000000003</v>
      </c>
      <c r="Z29" s="123">
        <f>ROUNDUP(((_xlfn.XLOOKUP(TBL_PD_RATES12[[#This Row],[BILL]],TBL_FACTOR[Bill],TBL_FACTOR[x/Travel],,-1))+_xlfn.XLOOKUP(TBL_PD_RATES12[[#Headers],[MS]], TBL_MSP[MSP],TBL_MSP[By/Travel]))*TBL_PD_RATES12[[#This Row],[BILL]],1)</f>
        <v>36.700000000000003</v>
      </c>
      <c r="AA29" s="123">
        <f>ROUNDUP(((_xlfn.XLOOKUP(TBL_PD_RATES12[[#This Row],[BILL]],TBL_FACTOR[Bill],TBL_FACTOR[x/Travel],,-1))+_xlfn.XLOOKUP(TBL_PD_RATES12[[#Headers],[RS]], TBL_MSP[MSP],TBL_MSP[By/Travel]))*TBL_PD_RATES12[[#This Row],[BILL]],1)</f>
        <v>36.700000000000003</v>
      </c>
      <c r="AB29" s="123">
        <f>ROUNDUP(((_xlfn.XLOOKUP(TBL_PD_RATES12[[#This Row],[BILL]],TBL_FACTOR[Bill],TBL_FACTOR[x/Travel],,-1))+_xlfn.XLOOKUP(TBL_PD_RATES12[[#Headers],[RS]], TBL_MSP[MSP],TBL_MSP[By/Travel]))*TBL_PD_RATES12[[#This Row],[BILL]],1)</f>
        <v>36.700000000000003</v>
      </c>
    </row>
    <row r="30" spans="1:16339" x14ac:dyDescent="0.2">
      <c r="A30" s="123">
        <v>58.550000000000004</v>
      </c>
      <c r="B30" s="2">
        <v>37</v>
      </c>
      <c r="C30" s="149">
        <v>0.63193851409052093</v>
      </c>
      <c r="D30" s="149">
        <f>TBL_FACTOR[[#This Row],[x/Local]]+0.025</f>
        <v>0.65693851409052095</v>
      </c>
      <c r="N30" s="2">
        <v>57</v>
      </c>
      <c r="O30" s="123">
        <f>ROUNDUP(_xlfn.XLOOKUP(N30,TBL_FACTOR[Bill],TBL_FACTOR[x/Local],,-1)*TBL_PD_RATES[[#This Row],[BILL]],1)</f>
        <v>35.9</v>
      </c>
      <c r="P30" s="123">
        <f>ROUNDUP(((_xlfn.XLOOKUP(TBL_PD_RATES[[#This Row],[BILL]],TBL_FACTOR[Bill],TBL_FACTOR[x/Local],,-1))+_xlfn.XLOOKUP(TBL_PD_RATES[[#Headers],[AHSA]], TBL_MSP[MSP],TBL_MSP[By/Local]))*TBL_PD_RATES[[#This Row],[BILL]],1)</f>
        <v>36.800000000000004</v>
      </c>
      <c r="Q30" s="123">
        <f>ROUNDUP(((_xlfn.XLOOKUP(TBL_PD_RATES[[#This Row],[BILL]],TBL_FACTOR[Bill],TBL_FACTOR[x/Local],,-1))+_xlfn.XLOOKUP(TBL_PD_RATES[[#Headers],[CSU]], TBL_MSP[MSP],TBL_MSP[By/Local]))*TBL_PD_RATES[[#This Row],[BILL]],1)</f>
        <v>35.9</v>
      </c>
      <c r="R30" s="123">
        <f>ROUNDUP(((_xlfn.XLOOKUP(TBL_PD_RATES[[#This Row],[BILL]],TBL_FACTOR[Bill],TBL_FACTOR[x/Local],,-1))+_xlfn.XLOOKUP(TBL_PD_RATES[[#Headers],[MS]], TBL_MSP[MSP],TBL_MSP[By/Local]))*TBL_PD_RATES[[#This Row],[BILL]],1)</f>
        <v>35.9</v>
      </c>
      <c r="S30" s="123">
        <f>ROUNDUP(((_xlfn.XLOOKUP(TBL_PD_RATES[[#This Row],[BILL]],TBL_FACTOR[Bill],TBL_FACTOR[x/Local],,-1))+_xlfn.XLOOKUP(TBL_PD_RATES[[#Headers],[RS]], TBL_MSP[MSP],TBL_MSP[By/Local]))*TBL_PD_RATES[[#This Row],[BILL]],1)</f>
        <v>35.9</v>
      </c>
      <c r="T30" s="123">
        <f>ROUNDUP(((_xlfn.XLOOKUP(TBL_PD_RATES[[#This Row],[BILL]],TBL_FACTOR[Bill],TBL_FACTOR[x/Local],,-1))+_xlfn.XLOOKUP(TBL_PD_RATES[[#Headers],[RS]], TBL_MSP[MSP],TBL_MSP[By/Local]))*TBL_PD_RATES[[#This Row],[BILL]],1)</f>
        <v>35.9</v>
      </c>
      <c r="V30" s="2">
        <v>57</v>
      </c>
      <c r="W30" s="123">
        <f>ROUNDUP(_xlfn.XLOOKUP(V30,TBL_FACTOR[Bill],TBL_FACTOR[x/Travel],,-1)*TBL_PD_RATES12[[#This Row],[BILL]],1)</f>
        <v>37.4</v>
      </c>
      <c r="X30" s="123">
        <f>ROUNDUP(((_xlfn.XLOOKUP(TBL_PD_RATES12[[#This Row],[BILL]],TBL_FACTOR[Bill],TBL_FACTOR[x/Travel],,-1))+_xlfn.XLOOKUP(TBL_PD_RATES12[[#Headers],[AHSA]], TBL_MSP[MSP],TBL_MSP[By/Travel]))*TBL_PD_RATES12[[#This Row],[BILL]],1)</f>
        <v>38.800000000000004</v>
      </c>
      <c r="Y30" s="123">
        <f>ROUNDUP(((_xlfn.XLOOKUP(TBL_PD_RATES12[[#This Row],[BILL]],TBL_FACTOR[Bill],TBL_FACTOR[x/Travel],,-1))+_xlfn.XLOOKUP(TBL_PD_RATES12[[#Headers],[CSU]], TBL_MSP[MSP],TBL_MSP[By/Travel]))*TBL_PD_RATES12[[#This Row],[BILL]],1)</f>
        <v>37.4</v>
      </c>
      <c r="Z30" s="123">
        <f>ROUNDUP(((_xlfn.XLOOKUP(TBL_PD_RATES12[[#This Row],[BILL]],TBL_FACTOR[Bill],TBL_FACTOR[x/Travel],,-1))+_xlfn.XLOOKUP(TBL_PD_RATES12[[#Headers],[MS]], TBL_MSP[MSP],TBL_MSP[By/Travel]))*TBL_PD_RATES12[[#This Row],[BILL]],1)</f>
        <v>37.4</v>
      </c>
      <c r="AA30" s="123">
        <f>ROUNDUP(((_xlfn.XLOOKUP(TBL_PD_RATES12[[#This Row],[BILL]],TBL_FACTOR[Bill],TBL_FACTOR[x/Travel],,-1))+_xlfn.XLOOKUP(TBL_PD_RATES12[[#Headers],[RS]], TBL_MSP[MSP],TBL_MSP[By/Travel]))*TBL_PD_RATES12[[#This Row],[BILL]],1)</f>
        <v>37.4</v>
      </c>
      <c r="AB30" s="123">
        <f>ROUNDUP(((_xlfn.XLOOKUP(TBL_PD_RATES12[[#This Row],[BILL]],TBL_FACTOR[Bill],TBL_FACTOR[x/Travel],,-1))+_xlfn.XLOOKUP(TBL_PD_RATES12[[#Headers],[RS]], TBL_MSP[MSP],TBL_MSP[By/Travel]))*TBL_PD_RATES12[[#This Row],[BILL]],1)</f>
        <v>37.4</v>
      </c>
    </row>
    <row r="31" spans="1:16339" x14ac:dyDescent="0.2">
      <c r="A31" s="123">
        <v>60</v>
      </c>
      <c r="B31" s="2">
        <v>38</v>
      </c>
      <c r="C31" s="149">
        <v>0.6333333333333333</v>
      </c>
      <c r="D31" s="149">
        <f>TBL_FACTOR[[#This Row],[x/Local]]+0.025</f>
        <v>0.65833333333333333</v>
      </c>
      <c r="N31" s="2">
        <v>58</v>
      </c>
      <c r="O31" s="123">
        <f>ROUNDUP(_xlfn.XLOOKUP(N31,TBL_FACTOR[Bill],TBL_FACTOR[x/Local],,-1)*TBL_PD_RATES[[#This Row],[BILL]],1)</f>
        <v>36.6</v>
      </c>
      <c r="P31" s="123">
        <f>ROUNDUP(((_xlfn.XLOOKUP(TBL_PD_RATES[[#This Row],[BILL]],TBL_FACTOR[Bill],TBL_FACTOR[x/Local],,-1))+_xlfn.XLOOKUP(TBL_PD_RATES[[#Headers],[AHSA]], TBL_MSP[MSP],TBL_MSP[By/Local]))*TBL_PD_RATES[[#This Row],[BILL]],1)</f>
        <v>37.5</v>
      </c>
      <c r="Q31" s="123">
        <f>ROUNDUP(((_xlfn.XLOOKUP(TBL_PD_RATES[[#This Row],[BILL]],TBL_FACTOR[Bill],TBL_FACTOR[x/Local],,-1))+_xlfn.XLOOKUP(TBL_PD_RATES[[#Headers],[CSU]], TBL_MSP[MSP],TBL_MSP[By/Local]))*TBL_PD_RATES[[#This Row],[BILL]],1)</f>
        <v>36.6</v>
      </c>
      <c r="R31" s="123">
        <f>ROUNDUP(((_xlfn.XLOOKUP(TBL_PD_RATES[[#This Row],[BILL]],TBL_FACTOR[Bill],TBL_FACTOR[x/Local],,-1))+_xlfn.XLOOKUP(TBL_PD_RATES[[#Headers],[MS]], TBL_MSP[MSP],TBL_MSP[By/Local]))*TBL_PD_RATES[[#This Row],[BILL]],1)</f>
        <v>36.6</v>
      </c>
      <c r="S31" s="123">
        <f>ROUNDUP(((_xlfn.XLOOKUP(TBL_PD_RATES[[#This Row],[BILL]],TBL_FACTOR[Bill],TBL_FACTOR[x/Local],,-1))+_xlfn.XLOOKUP(TBL_PD_RATES[[#Headers],[RS]], TBL_MSP[MSP],TBL_MSP[By/Local]))*TBL_PD_RATES[[#This Row],[BILL]],1)</f>
        <v>36.6</v>
      </c>
      <c r="T31" s="123">
        <f>ROUNDUP(((_xlfn.XLOOKUP(TBL_PD_RATES[[#This Row],[BILL]],TBL_FACTOR[Bill],TBL_FACTOR[x/Local],,-1))+_xlfn.XLOOKUP(TBL_PD_RATES[[#Headers],[RS]], TBL_MSP[MSP],TBL_MSP[By/Local]))*TBL_PD_RATES[[#This Row],[BILL]],1)</f>
        <v>36.6</v>
      </c>
      <c r="V31" s="2">
        <v>58</v>
      </c>
      <c r="W31" s="123">
        <f>ROUNDUP(_xlfn.XLOOKUP(V31,TBL_FACTOR[Bill],TBL_FACTOR[x/Travel],,-1)*TBL_PD_RATES12[[#This Row],[BILL]],1)</f>
        <v>38.1</v>
      </c>
      <c r="X31" s="123">
        <f>ROUNDUP(((_xlfn.XLOOKUP(TBL_PD_RATES12[[#This Row],[BILL]],TBL_FACTOR[Bill],TBL_FACTOR[x/Travel],,-1))+_xlfn.XLOOKUP(TBL_PD_RATES12[[#Headers],[AHSA]], TBL_MSP[MSP],TBL_MSP[By/Travel]))*TBL_PD_RATES12[[#This Row],[BILL]],1)</f>
        <v>39.5</v>
      </c>
      <c r="Y31" s="123">
        <f>ROUNDUP(((_xlfn.XLOOKUP(TBL_PD_RATES12[[#This Row],[BILL]],TBL_FACTOR[Bill],TBL_FACTOR[x/Travel],,-1))+_xlfn.XLOOKUP(TBL_PD_RATES12[[#Headers],[CSU]], TBL_MSP[MSP],TBL_MSP[By/Travel]))*TBL_PD_RATES12[[#This Row],[BILL]],1)</f>
        <v>38.1</v>
      </c>
      <c r="Z31" s="123">
        <f>ROUNDUP(((_xlfn.XLOOKUP(TBL_PD_RATES12[[#This Row],[BILL]],TBL_FACTOR[Bill],TBL_FACTOR[x/Travel],,-1))+_xlfn.XLOOKUP(TBL_PD_RATES12[[#Headers],[MS]], TBL_MSP[MSP],TBL_MSP[By/Travel]))*TBL_PD_RATES12[[#This Row],[BILL]],1)</f>
        <v>38.1</v>
      </c>
      <c r="AA31" s="123">
        <f>ROUNDUP(((_xlfn.XLOOKUP(TBL_PD_RATES12[[#This Row],[BILL]],TBL_FACTOR[Bill],TBL_FACTOR[x/Travel],,-1))+_xlfn.XLOOKUP(TBL_PD_RATES12[[#Headers],[RS]], TBL_MSP[MSP],TBL_MSP[By/Travel]))*TBL_PD_RATES12[[#This Row],[BILL]],1)</f>
        <v>38.1</v>
      </c>
      <c r="AB31" s="123">
        <f>ROUNDUP(((_xlfn.XLOOKUP(TBL_PD_RATES12[[#This Row],[BILL]],TBL_FACTOR[Bill],TBL_FACTOR[x/Travel],,-1))+_xlfn.XLOOKUP(TBL_PD_RATES12[[#Headers],[RS]], TBL_MSP[MSP],TBL_MSP[By/Travel]))*TBL_PD_RATES12[[#This Row],[BILL]],1)</f>
        <v>38.1</v>
      </c>
    </row>
    <row r="32" spans="1:16339" x14ac:dyDescent="0.2">
      <c r="A32" s="123">
        <v>61.5</v>
      </c>
      <c r="B32" s="2">
        <v>39</v>
      </c>
      <c r="C32" s="149">
        <v>0.63414634146341464</v>
      </c>
      <c r="D32" s="149">
        <f>TBL_FACTOR[[#This Row],[x/Local]]+0.025</f>
        <v>0.65914634146341466</v>
      </c>
      <c r="N32" s="2">
        <v>59</v>
      </c>
      <c r="O32" s="123">
        <f>ROUNDUP(_xlfn.XLOOKUP(N32,TBL_FACTOR[Bill],TBL_FACTOR[x/Local],,-1)*TBL_PD_RATES[[#This Row],[BILL]],1)</f>
        <v>37.300000000000004</v>
      </c>
      <c r="P32" s="123">
        <f>ROUNDUP(((_xlfn.XLOOKUP(TBL_PD_RATES[[#This Row],[BILL]],TBL_FACTOR[Bill],TBL_FACTOR[x/Local],,-1))+_xlfn.XLOOKUP(TBL_PD_RATES[[#Headers],[AHSA]], TBL_MSP[MSP],TBL_MSP[By/Local]))*TBL_PD_RATES[[#This Row],[BILL]],1)</f>
        <v>38.200000000000003</v>
      </c>
      <c r="Q32" s="123">
        <f>ROUNDUP(((_xlfn.XLOOKUP(TBL_PD_RATES[[#This Row],[BILL]],TBL_FACTOR[Bill],TBL_FACTOR[x/Local],,-1))+_xlfn.XLOOKUP(TBL_PD_RATES[[#Headers],[CSU]], TBL_MSP[MSP],TBL_MSP[By/Local]))*TBL_PD_RATES[[#This Row],[BILL]],1)</f>
        <v>37.300000000000004</v>
      </c>
      <c r="R32" s="123">
        <f>ROUNDUP(((_xlfn.XLOOKUP(TBL_PD_RATES[[#This Row],[BILL]],TBL_FACTOR[Bill],TBL_FACTOR[x/Local],,-1))+_xlfn.XLOOKUP(TBL_PD_RATES[[#Headers],[MS]], TBL_MSP[MSP],TBL_MSP[By/Local]))*TBL_PD_RATES[[#This Row],[BILL]],1)</f>
        <v>37.300000000000004</v>
      </c>
      <c r="S32" s="123">
        <f>ROUNDUP(((_xlfn.XLOOKUP(TBL_PD_RATES[[#This Row],[BILL]],TBL_FACTOR[Bill],TBL_FACTOR[x/Local],,-1))+_xlfn.XLOOKUP(TBL_PD_RATES[[#Headers],[RS]], TBL_MSP[MSP],TBL_MSP[By/Local]))*TBL_PD_RATES[[#This Row],[BILL]],1)</f>
        <v>37.300000000000004</v>
      </c>
      <c r="T32" s="123">
        <f>ROUNDUP(((_xlfn.XLOOKUP(TBL_PD_RATES[[#This Row],[BILL]],TBL_FACTOR[Bill],TBL_FACTOR[x/Local],,-1))+_xlfn.XLOOKUP(TBL_PD_RATES[[#Headers],[RS]], TBL_MSP[MSP],TBL_MSP[By/Local]))*TBL_PD_RATES[[#This Row],[BILL]],1)</f>
        <v>37.300000000000004</v>
      </c>
      <c r="V32" s="2">
        <v>59</v>
      </c>
      <c r="W32" s="123">
        <f>ROUNDUP(_xlfn.XLOOKUP(V32,TBL_FACTOR[Bill],TBL_FACTOR[x/Travel],,-1)*TBL_PD_RATES12[[#This Row],[BILL]],1)</f>
        <v>38.800000000000004</v>
      </c>
      <c r="X32" s="123">
        <f>ROUNDUP(((_xlfn.XLOOKUP(TBL_PD_RATES12[[#This Row],[BILL]],TBL_FACTOR[Bill],TBL_FACTOR[x/Travel],,-1))+_xlfn.XLOOKUP(TBL_PD_RATES12[[#Headers],[AHSA]], TBL_MSP[MSP],TBL_MSP[By/Travel]))*TBL_PD_RATES12[[#This Row],[BILL]],1)</f>
        <v>40.300000000000004</v>
      </c>
      <c r="Y32" s="123">
        <f>ROUNDUP(((_xlfn.XLOOKUP(TBL_PD_RATES12[[#This Row],[BILL]],TBL_FACTOR[Bill],TBL_FACTOR[x/Travel],,-1))+_xlfn.XLOOKUP(TBL_PD_RATES12[[#Headers],[CSU]], TBL_MSP[MSP],TBL_MSP[By/Travel]))*TBL_PD_RATES12[[#This Row],[BILL]],1)</f>
        <v>38.800000000000004</v>
      </c>
      <c r="Z32" s="123">
        <f>ROUNDUP(((_xlfn.XLOOKUP(TBL_PD_RATES12[[#This Row],[BILL]],TBL_FACTOR[Bill],TBL_FACTOR[x/Travel],,-1))+_xlfn.XLOOKUP(TBL_PD_RATES12[[#Headers],[MS]], TBL_MSP[MSP],TBL_MSP[By/Travel]))*TBL_PD_RATES12[[#This Row],[BILL]],1)</f>
        <v>38.800000000000004</v>
      </c>
      <c r="AA32" s="123">
        <f>ROUNDUP(((_xlfn.XLOOKUP(TBL_PD_RATES12[[#This Row],[BILL]],TBL_FACTOR[Bill],TBL_FACTOR[x/Travel],,-1))+_xlfn.XLOOKUP(TBL_PD_RATES12[[#Headers],[RS]], TBL_MSP[MSP],TBL_MSP[By/Travel]))*TBL_PD_RATES12[[#This Row],[BILL]],1)</f>
        <v>38.800000000000004</v>
      </c>
      <c r="AB32" s="123">
        <f>ROUNDUP(((_xlfn.XLOOKUP(TBL_PD_RATES12[[#This Row],[BILL]],TBL_FACTOR[Bill],TBL_FACTOR[x/Travel],,-1))+_xlfn.XLOOKUP(TBL_PD_RATES12[[#Headers],[RS]], TBL_MSP[MSP],TBL_MSP[By/Travel]))*TBL_PD_RATES12[[#This Row],[BILL]],1)</f>
        <v>38.800000000000004</v>
      </c>
    </row>
    <row r="33" spans="1:16339" s="102" customFormat="1" x14ac:dyDescent="0.2">
      <c r="A33" s="123">
        <v>62.95</v>
      </c>
      <c r="B33" s="2">
        <v>40</v>
      </c>
      <c r="C33" s="149">
        <v>0.63542494042891184</v>
      </c>
      <c r="D33" s="149">
        <f>TBL_FACTOR[[#This Row],[x/Local]]+0.025</f>
        <v>0.66042494042891187</v>
      </c>
      <c r="E33" s="1"/>
      <c r="F33" s="1"/>
      <c r="G33" s="1"/>
      <c r="H33" s="1"/>
      <c r="I33" s="1"/>
      <c r="J33" s="1"/>
      <c r="K33" s="1"/>
      <c r="L33" s="1"/>
      <c r="M33" s="1"/>
      <c r="N33" s="2">
        <v>60</v>
      </c>
      <c r="O33" s="123">
        <f>ROUNDUP(_xlfn.XLOOKUP(N33,TBL_FACTOR[Bill],TBL_FACTOR[x/Local],,-1)*TBL_PD_RATES[[#This Row],[BILL]],1)</f>
        <v>38</v>
      </c>
      <c r="P33" s="123">
        <f>ROUNDUP(((_xlfn.XLOOKUP(TBL_PD_RATES[[#This Row],[BILL]],TBL_FACTOR[Bill],TBL_FACTOR[x/Local],,-1))+_xlfn.XLOOKUP(TBL_PD_RATES[[#Headers],[AHSA]], TBL_MSP[MSP],TBL_MSP[By/Local]))*TBL_PD_RATES[[#This Row],[BILL]],1)</f>
        <v>38.9</v>
      </c>
      <c r="Q33" s="123">
        <f>ROUNDUP(((_xlfn.XLOOKUP(TBL_PD_RATES[[#This Row],[BILL]],TBL_FACTOR[Bill],TBL_FACTOR[x/Local],,-1))+_xlfn.XLOOKUP(TBL_PD_RATES[[#Headers],[CSU]], TBL_MSP[MSP],TBL_MSP[By/Local]))*TBL_PD_RATES[[#This Row],[BILL]],1)</f>
        <v>38</v>
      </c>
      <c r="R33" s="123">
        <f>ROUNDUP(((_xlfn.XLOOKUP(TBL_PD_RATES[[#This Row],[BILL]],TBL_FACTOR[Bill],TBL_FACTOR[x/Local],,-1))+_xlfn.XLOOKUP(TBL_PD_RATES[[#Headers],[MS]], TBL_MSP[MSP],TBL_MSP[By/Local]))*TBL_PD_RATES[[#This Row],[BILL]],1)</f>
        <v>38</v>
      </c>
      <c r="S33" s="123">
        <f>ROUNDUP(((_xlfn.XLOOKUP(TBL_PD_RATES[[#This Row],[BILL]],TBL_FACTOR[Bill],TBL_FACTOR[x/Local],,-1))+_xlfn.XLOOKUP(TBL_PD_RATES[[#Headers],[RS]], TBL_MSP[MSP],TBL_MSP[By/Local]))*TBL_PD_RATES[[#This Row],[BILL]],1)</f>
        <v>38</v>
      </c>
      <c r="T33" s="123">
        <f>ROUNDUP(((_xlfn.XLOOKUP(TBL_PD_RATES[[#This Row],[BILL]],TBL_FACTOR[Bill],TBL_FACTOR[x/Local],,-1))+_xlfn.XLOOKUP(TBL_PD_RATES[[#Headers],[RS]], TBL_MSP[MSP],TBL_MSP[By/Local]))*TBL_PD_RATES[[#This Row],[BILL]],1)</f>
        <v>38</v>
      </c>
      <c r="U33" s="1"/>
      <c r="V33" s="2">
        <v>60</v>
      </c>
      <c r="W33" s="123">
        <f>ROUNDUP(_xlfn.XLOOKUP(V33,TBL_FACTOR[Bill],TBL_FACTOR[x/Travel],,-1)*TBL_PD_RATES12[[#This Row],[BILL]],1)</f>
        <v>39.5</v>
      </c>
      <c r="X33" s="123">
        <f>ROUNDUP(((_xlfn.XLOOKUP(TBL_PD_RATES12[[#This Row],[BILL]],TBL_FACTOR[Bill],TBL_FACTOR[x/Travel],,-1))+_xlfn.XLOOKUP(TBL_PD_RATES12[[#Headers],[AHSA]], TBL_MSP[MSP],TBL_MSP[By/Travel]))*TBL_PD_RATES12[[#This Row],[BILL]],1)</f>
        <v>41</v>
      </c>
      <c r="Y33" s="123">
        <f>ROUNDUP(((_xlfn.XLOOKUP(TBL_PD_RATES12[[#This Row],[BILL]],TBL_FACTOR[Bill],TBL_FACTOR[x/Travel],,-1))+_xlfn.XLOOKUP(TBL_PD_RATES12[[#Headers],[CSU]], TBL_MSP[MSP],TBL_MSP[By/Travel]))*TBL_PD_RATES12[[#This Row],[BILL]],1)</f>
        <v>39.5</v>
      </c>
      <c r="Z33" s="123">
        <f>ROUNDUP(((_xlfn.XLOOKUP(TBL_PD_RATES12[[#This Row],[BILL]],TBL_FACTOR[Bill],TBL_FACTOR[x/Travel],,-1))+_xlfn.XLOOKUP(TBL_PD_RATES12[[#Headers],[MS]], TBL_MSP[MSP],TBL_MSP[By/Travel]))*TBL_PD_RATES12[[#This Row],[BILL]],1)</f>
        <v>39.5</v>
      </c>
      <c r="AA33" s="123">
        <f>ROUNDUP(((_xlfn.XLOOKUP(TBL_PD_RATES12[[#This Row],[BILL]],TBL_FACTOR[Bill],TBL_FACTOR[x/Travel],,-1))+_xlfn.XLOOKUP(TBL_PD_RATES12[[#Headers],[RS]], TBL_MSP[MSP],TBL_MSP[By/Travel]))*TBL_PD_RATES12[[#This Row],[BILL]],1)</f>
        <v>39.5</v>
      </c>
      <c r="AB33" s="123">
        <f>ROUNDUP(((_xlfn.XLOOKUP(TBL_PD_RATES12[[#This Row],[BILL]],TBL_FACTOR[Bill],TBL_FACTOR[x/Travel],,-1))+_xlfn.XLOOKUP(TBL_PD_RATES12[[#Headers],[RS]], TBL_MSP[MSP],TBL_MSP[By/Travel]))*TBL_PD_RATES12[[#This Row],[BILL]],1)</f>
        <v>39.5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</row>
    <row r="34" spans="1:16339" x14ac:dyDescent="0.2">
      <c r="A34" s="123">
        <v>64.45</v>
      </c>
      <c r="B34" s="2">
        <v>41</v>
      </c>
      <c r="C34" s="149">
        <v>0.63615205585725365</v>
      </c>
      <c r="D34" s="149">
        <f>TBL_FACTOR[[#This Row],[x/Local]]+0.025</f>
        <v>0.66115205585725367</v>
      </c>
      <c r="N34" s="2">
        <v>61</v>
      </c>
      <c r="O34" s="123">
        <f>ROUNDUP(_xlfn.XLOOKUP(N34,TBL_FACTOR[Bill],TBL_FACTOR[x/Local],,-1)*TBL_PD_RATES[[#This Row],[BILL]],1)</f>
        <v>38.700000000000003</v>
      </c>
      <c r="P34" s="123">
        <f>ROUNDUP(((_xlfn.XLOOKUP(TBL_PD_RATES[[#This Row],[BILL]],TBL_FACTOR[Bill],TBL_FACTOR[x/Local],,-1))+_xlfn.XLOOKUP(TBL_PD_RATES[[#Headers],[AHSA]], TBL_MSP[MSP],TBL_MSP[By/Local]))*TBL_PD_RATES[[#This Row],[BILL]],1)</f>
        <v>39.6</v>
      </c>
      <c r="Q34" s="123">
        <f>ROUNDUP(((_xlfn.XLOOKUP(TBL_PD_RATES[[#This Row],[BILL]],TBL_FACTOR[Bill],TBL_FACTOR[x/Local],,-1))+_xlfn.XLOOKUP(TBL_PD_RATES[[#Headers],[CSU]], TBL_MSP[MSP],TBL_MSP[By/Local]))*TBL_PD_RATES[[#This Row],[BILL]],1)</f>
        <v>38.700000000000003</v>
      </c>
      <c r="R34" s="123">
        <f>ROUNDUP(((_xlfn.XLOOKUP(TBL_PD_RATES[[#This Row],[BILL]],TBL_FACTOR[Bill],TBL_FACTOR[x/Local],,-1))+_xlfn.XLOOKUP(TBL_PD_RATES[[#Headers],[MS]], TBL_MSP[MSP],TBL_MSP[By/Local]))*TBL_PD_RATES[[#This Row],[BILL]],1)</f>
        <v>38.700000000000003</v>
      </c>
      <c r="S34" s="123">
        <f>ROUNDUP(((_xlfn.XLOOKUP(TBL_PD_RATES[[#This Row],[BILL]],TBL_FACTOR[Bill],TBL_FACTOR[x/Local],,-1))+_xlfn.XLOOKUP(TBL_PD_RATES[[#Headers],[RS]], TBL_MSP[MSP],TBL_MSP[By/Local]))*TBL_PD_RATES[[#This Row],[BILL]],1)</f>
        <v>38.700000000000003</v>
      </c>
      <c r="T34" s="123">
        <f>ROUNDUP(((_xlfn.XLOOKUP(TBL_PD_RATES[[#This Row],[BILL]],TBL_FACTOR[Bill],TBL_FACTOR[x/Local],,-1))+_xlfn.XLOOKUP(TBL_PD_RATES[[#Headers],[RS]], TBL_MSP[MSP],TBL_MSP[By/Local]))*TBL_PD_RATES[[#This Row],[BILL]],1)</f>
        <v>38.700000000000003</v>
      </c>
      <c r="V34" s="2">
        <v>61</v>
      </c>
      <c r="W34" s="123">
        <f>ROUNDUP(_xlfn.XLOOKUP(V34,TBL_FACTOR[Bill],TBL_FACTOR[x/Travel],,-1)*TBL_PD_RATES12[[#This Row],[BILL]],1)</f>
        <v>40.200000000000003</v>
      </c>
      <c r="X34" s="123">
        <f>ROUNDUP(((_xlfn.XLOOKUP(TBL_PD_RATES12[[#This Row],[BILL]],TBL_FACTOR[Bill],TBL_FACTOR[x/Travel],,-1))+_xlfn.XLOOKUP(TBL_PD_RATES12[[#Headers],[AHSA]], TBL_MSP[MSP],TBL_MSP[By/Travel]))*TBL_PD_RATES12[[#This Row],[BILL]],1)</f>
        <v>41.7</v>
      </c>
      <c r="Y34" s="123">
        <f>ROUNDUP(((_xlfn.XLOOKUP(TBL_PD_RATES12[[#This Row],[BILL]],TBL_FACTOR[Bill],TBL_FACTOR[x/Travel],,-1))+_xlfn.XLOOKUP(TBL_PD_RATES12[[#Headers],[CSU]], TBL_MSP[MSP],TBL_MSP[By/Travel]))*TBL_PD_RATES12[[#This Row],[BILL]],1)</f>
        <v>40.200000000000003</v>
      </c>
      <c r="Z34" s="123">
        <f>ROUNDUP(((_xlfn.XLOOKUP(TBL_PD_RATES12[[#This Row],[BILL]],TBL_FACTOR[Bill],TBL_FACTOR[x/Travel],,-1))+_xlfn.XLOOKUP(TBL_PD_RATES12[[#Headers],[MS]], TBL_MSP[MSP],TBL_MSP[By/Travel]))*TBL_PD_RATES12[[#This Row],[BILL]],1)</f>
        <v>40.200000000000003</v>
      </c>
      <c r="AA34" s="123">
        <f>ROUNDUP(((_xlfn.XLOOKUP(TBL_PD_RATES12[[#This Row],[BILL]],TBL_FACTOR[Bill],TBL_FACTOR[x/Travel],,-1))+_xlfn.XLOOKUP(TBL_PD_RATES12[[#Headers],[RS]], TBL_MSP[MSP],TBL_MSP[By/Travel]))*TBL_PD_RATES12[[#This Row],[BILL]],1)</f>
        <v>40.200000000000003</v>
      </c>
      <c r="AB34" s="123">
        <f>ROUNDUP(((_xlfn.XLOOKUP(TBL_PD_RATES12[[#This Row],[BILL]],TBL_FACTOR[Bill],TBL_FACTOR[x/Travel],,-1))+_xlfn.XLOOKUP(TBL_PD_RATES12[[#Headers],[RS]], TBL_MSP[MSP],TBL_MSP[By/Travel]))*TBL_PD_RATES12[[#This Row],[BILL]],1)</f>
        <v>40.200000000000003</v>
      </c>
    </row>
    <row r="35" spans="1:16339" x14ac:dyDescent="0.2">
      <c r="A35" s="123">
        <v>65.900000000000006</v>
      </c>
      <c r="B35" s="2">
        <v>42</v>
      </c>
      <c r="C35" s="149">
        <v>0.63732928679817902</v>
      </c>
      <c r="D35" s="149">
        <f>TBL_FACTOR[[#This Row],[x/Local]]+0.025</f>
        <v>0.66232928679817904</v>
      </c>
      <c r="N35" s="2">
        <v>62</v>
      </c>
      <c r="O35" s="123">
        <f>ROUNDUP(_xlfn.XLOOKUP(N35,TBL_FACTOR[Bill],TBL_FACTOR[x/Local],,-1)*TBL_PD_RATES[[#This Row],[BILL]],1)</f>
        <v>39.4</v>
      </c>
      <c r="P35" s="123">
        <f>ROUNDUP(((_xlfn.XLOOKUP(TBL_PD_RATES[[#This Row],[BILL]],TBL_FACTOR[Bill],TBL_FACTOR[x/Local],,-1))+_xlfn.XLOOKUP(TBL_PD_RATES[[#Headers],[AHSA]], TBL_MSP[MSP],TBL_MSP[By/Local]))*TBL_PD_RATES[[#This Row],[BILL]],1)</f>
        <v>40.300000000000004</v>
      </c>
      <c r="Q35" s="123">
        <f>ROUNDUP(((_xlfn.XLOOKUP(TBL_PD_RATES[[#This Row],[BILL]],TBL_FACTOR[Bill],TBL_FACTOR[x/Local],,-1))+_xlfn.XLOOKUP(TBL_PD_RATES[[#Headers],[CSU]], TBL_MSP[MSP],TBL_MSP[By/Local]))*TBL_PD_RATES[[#This Row],[BILL]],1)</f>
        <v>39.4</v>
      </c>
      <c r="R35" s="123">
        <f>ROUNDUP(((_xlfn.XLOOKUP(TBL_PD_RATES[[#This Row],[BILL]],TBL_FACTOR[Bill],TBL_FACTOR[x/Local],,-1))+_xlfn.XLOOKUP(TBL_PD_RATES[[#Headers],[MS]], TBL_MSP[MSP],TBL_MSP[By/Local]))*TBL_PD_RATES[[#This Row],[BILL]],1)</f>
        <v>39.4</v>
      </c>
      <c r="S35" s="123">
        <f>ROUNDUP(((_xlfn.XLOOKUP(TBL_PD_RATES[[#This Row],[BILL]],TBL_FACTOR[Bill],TBL_FACTOR[x/Local],,-1))+_xlfn.XLOOKUP(TBL_PD_RATES[[#Headers],[RS]], TBL_MSP[MSP],TBL_MSP[By/Local]))*TBL_PD_RATES[[#This Row],[BILL]],1)</f>
        <v>39.4</v>
      </c>
      <c r="T35" s="123">
        <f>ROUNDUP(((_xlfn.XLOOKUP(TBL_PD_RATES[[#This Row],[BILL]],TBL_FACTOR[Bill],TBL_FACTOR[x/Local],,-1))+_xlfn.XLOOKUP(TBL_PD_RATES[[#Headers],[RS]], TBL_MSP[MSP],TBL_MSP[By/Local]))*TBL_PD_RATES[[#This Row],[BILL]],1)</f>
        <v>39.4</v>
      </c>
      <c r="V35" s="2">
        <v>62</v>
      </c>
      <c r="W35" s="123">
        <f>ROUNDUP(_xlfn.XLOOKUP(V35,TBL_FACTOR[Bill],TBL_FACTOR[x/Travel],,-1)*TBL_PD_RATES12[[#This Row],[BILL]],1)</f>
        <v>40.9</v>
      </c>
      <c r="X35" s="123">
        <f>ROUNDUP(((_xlfn.XLOOKUP(TBL_PD_RATES12[[#This Row],[BILL]],TBL_FACTOR[Bill],TBL_FACTOR[x/Travel],,-1))+_xlfn.XLOOKUP(TBL_PD_RATES12[[#Headers],[AHSA]], TBL_MSP[MSP],TBL_MSP[By/Travel]))*TBL_PD_RATES12[[#This Row],[BILL]],1)</f>
        <v>42.5</v>
      </c>
      <c r="Y35" s="123">
        <f>ROUNDUP(((_xlfn.XLOOKUP(TBL_PD_RATES12[[#This Row],[BILL]],TBL_FACTOR[Bill],TBL_FACTOR[x/Travel],,-1))+_xlfn.XLOOKUP(TBL_PD_RATES12[[#Headers],[CSU]], TBL_MSP[MSP],TBL_MSP[By/Travel]))*TBL_PD_RATES12[[#This Row],[BILL]],1)</f>
        <v>40.9</v>
      </c>
      <c r="Z35" s="123">
        <f>ROUNDUP(((_xlfn.XLOOKUP(TBL_PD_RATES12[[#This Row],[BILL]],TBL_FACTOR[Bill],TBL_FACTOR[x/Travel],,-1))+_xlfn.XLOOKUP(TBL_PD_RATES12[[#Headers],[MS]], TBL_MSP[MSP],TBL_MSP[By/Travel]))*TBL_PD_RATES12[[#This Row],[BILL]],1)</f>
        <v>40.9</v>
      </c>
      <c r="AA35" s="123">
        <f>ROUNDUP(((_xlfn.XLOOKUP(TBL_PD_RATES12[[#This Row],[BILL]],TBL_FACTOR[Bill],TBL_FACTOR[x/Travel],,-1))+_xlfn.XLOOKUP(TBL_PD_RATES12[[#Headers],[RS]], TBL_MSP[MSP],TBL_MSP[By/Travel]))*TBL_PD_RATES12[[#This Row],[BILL]],1)</f>
        <v>40.9</v>
      </c>
      <c r="AB35" s="123">
        <f>ROUNDUP(((_xlfn.XLOOKUP(TBL_PD_RATES12[[#This Row],[BILL]],TBL_FACTOR[Bill],TBL_FACTOR[x/Travel],,-1))+_xlfn.XLOOKUP(TBL_PD_RATES12[[#Headers],[RS]], TBL_MSP[MSP],TBL_MSP[By/Travel]))*TBL_PD_RATES12[[#This Row],[BILL]],1)</f>
        <v>40.9</v>
      </c>
    </row>
    <row r="36" spans="1:16339" x14ac:dyDescent="0.2">
      <c r="A36" s="123">
        <v>67.400000000000006</v>
      </c>
      <c r="B36" s="2">
        <v>43</v>
      </c>
      <c r="C36" s="149">
        <v>0.63798219584569726</v>
      </c>
      <c r="D36" s="149">
        <f>TBL_FACTOR[[#This Row],[x/Local]]+0.025</f>
        <v>0.66298219584569729</v>
      </c>
      <c r="N36" s="2">
        <v>63</v>
      </c>
      <c r="O36" s="123">
        <f>ROUNDUP(_xlfn.XLOOKUP(N36,TBL_FACTOR[Bill],TBL_FACTOR[x/Local],,-1)*TBL_PD_RATES[[#This Row],[BILL]],1)</f>
        <v>40.1</v>
      </c>
      <c r="P36" s="123">
        <f>ROUNDUP(((_xlfn.XLOOKUP(TBL_PD_RATES[[#This Row],[BILL]],TBL_FACTOR[Bill],TBL_FACTOR[x/Local],,-1))+_xlfn.XLOOKUP(TBL_PD_RATES[[#Headers],[AHSA]], TBL_MSP[MSP],TBL_MSP[By/Local]))*TBL_PD_RATES[[#This Row],[BILL]],1)</f>
        <v>41</v>
      </c>
      <c r="Q36" s="123">
        <f>ROUNDUP(((_xlfn.XLOOKUP(TBL_PD_RATES[[#This Row],[BILL]],TBL_FACTOR[Bill],TBL_FACTOR[x/Local],,-1))+_xlfn.XLOOKUP(TBL_PD_RATES[[#Headers],[CSU]], TBL_MSP[MSP],TBL_MSP[By/Local]))*TBL_PD_RATES[[#This Row],[BILL]],1)</f>
        <v>40.1</v>
      </c>
      <c r="R36" s="123">
        <f>ROUNDUP(((_xlfn.XLOOKUP(TBL_PD_RATES[[#This Row],[BILL]],TBL_FACTOR[Bill],TBL_FACTOR[x/Local],,-1))+_xlfn.XLOOKUP(TBL_PD_RATES[[#Headers],[MS]], TBL_MSP[MSP],TBL_MSP[By/Local]))*TBL_PD_RATES[[#This Row],[BILL]],1)</f>
        <v>40.1</v>
      </c>
      <c r="S36" s="123">
        <f>ROUNDUP(((_xlfn.XLOOKUP(TBL_PD_RATES[[#This Row],[BILL]],TBL_FACTOR[Bill],TBL_FACTOR[x/Local],,-1))+_xlfn.XLOOKUP(TBL_PD_RATES[[#Headers],[RS]], TBL_MSP[MSP],TBL_MSP[By/Local]))*TBL_PD_RATES[[#This Row],[BILL]],1)</f>
        <v>40.1</v>
      </c>
      <c r="T36" s="123">
        <f>ROUNDUP(((_xlfn.XLOOKUP(TBL_PD_RATES[[#This Row],[BILL]],TBL_FACTOR[Bill],TBL_FACTOR[x/Local],,-1))+_xlfn.XLOOKUP(TBL_PD_RATES[[#Headers],[RS]], TBL_MSP[MSP],TBL_MSP[By/Local]))*TBL_PD_RATES[[#This Row],[BILL]],1)</f>
        <v>40.1</v>
      </c>
      <c r="V36" s="2">
        <v>63</v>
      </c>
      <c r="W36" s="123">
        <f>ROUNDUP(_xlfn.XLOOKUP(V36,TBL_FACTOR[Bill],TBL_FACTOR[x/Travel],,-1)*TBL_PD_RATES12[[#This Row],[BILL]],1)</f>
        <v>41.7</v>
      </c>
      <c r="X36" s="123">
        <f>ROUNDUP(((_xlfn.XLOOKUP(TBL_PD_RATES12[[#This Row],[BILL]],TBL_FACTOR[Bill],TBL_FACTOR[x/Travel],,-1))+_xlfn.XLOOKUP(TBL_PD_RATES12[[#Headers],[AHSA]], TBL_MSP[MSP],TBL_MSP[By/Travel]))*TBL_PD_RATES12[[#This Row],[BILL]],1)</f>
        <v>43.2</v>
      </c>
      <c r="Y36" s="123">
        <f>ROUNDUP(((_xlfn.XLOOKUP(TBL_PD_RATES12[[#This Row],[BILL]],TBL_FACTOR[Bill],TBL_FACTOR[x/Travel],,-1))+_xlfn.XLOOKUP(TBL_PD_RATES12[[#Headers],[CSU]], TBL_MSP[MSP],TBL_MSP[By/Travel]))*TBL_PD_RATES12[[#This Row],[BILL]],1)</f>
        <v>41.7</v>
      </c>
      <c r="Z36" s="123">
        <f>ROUNDUP(((_xlfn.XLOOKUP(TBL_PD_RATES12[[#This Row],[BILL]],TBL_FACTOR[Bill],TBL_FACTOR[x/Travel],,-1))+_xlfn.XLOOKUP(TBL_PD_RATES12[[#Headers],[MS]], TBL_MSP[MSP],TBL_MSP[By/Travel]))*TBL_PD_RATES12[[#This Row],[BILL]],1)</f>
        <v>41.7</v>
      </c>
      <c r="AA36" s="123">
        <f>ROUNDUP(((_xlfn.XLOOKUP(TBL_PD_RATES12[[#This Row],[BILL]],TBL_FACTOR[Bill],TBL_FACTOR[x/Travel],,-1))+_xlfn.XLOOKUP(TBL_PD_RATES12[[#Headers],[RS]], TBL_MSP[MSP],TBL_MSP[By/Travel]))*TBL_PD_RATES12[[#This Row],[BILL]],1)</f>
        <v>41.7</v>
      </c>
      <c r="AB36" s="123">
        <f>ROUNDUP(((_xlfn.XLOOKUP(TBL_PD_RATES12[[#This Row],[BILL]],TBL_FACTOR[Bill],TBL_FACTOR[x/Travel],,-1))+_xlfn.XLOOKUP(TBL_PD_RATES12[[#Headers],[RS]], TBL_MSP[MSP],TBL_MSP[By/Travel]))*TBL_PD_RATES12[[#This Row],[BILL]],1)</f>
        <v>41.7</v>
      </c>
    </row>
    <row r="37" spans="1:16339" x14ac:dyDescent="0.2">
      <c r="A37" s="123">
        <v>68.900000000000006</v>
      </c>
      <c r="B37" s="2">
        <v>44</v>
      </c>
      <c r="C37" s="149">
        <v>0.63860667634252533</v>
      </c>
      <c r="D37" s="149">
        <f>TBL_FACTOR[[#This Row],[x/Local]]+0.025</f>
        <v>0.66360667634252535</v>
      </c>
      <c r="N37" s="2">
        <v>64</v>
      </c>
      <c r="O37" s="123">
        <f>ROUNDUP(_xlfn.XLOOKUP(N37,TBL_FACTOR[Bill],TBL_FACTOR[x/Local],,-1)*TBL_PD_RATES[[#This Row],[BILL]],1)</f>
        <v>40.700000000000003</v>
      </c>
      <c r="P37" s="123">
        <f>ROUNDUP(((_xlfn.XLOOKUP(TBL_PD_RATES[[#This Row],[BILL]],TBL_FACTOR[Bill],TBL_FACTOR[x/Local],,-1))+_xlfn.XLOOKUP(TBL_PD_RATES[[#Headers],[AHSA]], TBL_MSP[MSP],TBL_MSP[By/Local]))*TBL_PD_RATES[[#This Row],[BILL]],1)</f>
        <v>41.7</v>
      </c>
      <c r="Q37" s="123">
        <f>ROUNDUP(((_xlfn.XLOOKUP(TBL_PD_RATES[[#This Row],[BILL]],TBL_FACTOR[Bill],TBL_FACTOR[x/Local],,-1))+_xlfn.XLOOKUP(TBL_PD_RATES[[#Headers],[CSU]], TBL_MSP[MSP],TBL_MSP[By/Local]))*TBL_PD_RATES[[#This Row],[BILL]],1)</f>
        <v>40.700000000000003</v>
      </c>
      <c r="R37" s="123">
        <f>ROUNDUP(((_xlfn.XLOOKUP(TBL_PD_RATES[[#This Row],[BILL]],TBL_FACTOR[Bill],TBL_FACTOR[x/Local],,-1))+_xlfn.XLOOKUP(TBL_PD_RATES[[#Headers],[MS]], TBL_MSP[MSP],TBL_MSP[By/Local]))*TBL_PD_RATES[[#This Row],[BILL]],1)</f>
        <v>40.700000000000003</v>
      </c>
      <c r="S37" s="123">
        <f>ROUNDUP(((_xlfn.XLOOKUP(TBL_PD_RATES[[#This Row],[BILL]],TBL_FACTOR[Bill],TBL_FACTOR[x/Local],,-1))+_xlfn.XLOOKUP(TBL_PD_RATES[[#Headers],[RS]], TBL_MSP[MSP],TBL_MSP[By/Local]))*TBL_PD_RATES[[#This Row],[BILL]],1)</f>
        <v>40.700000000000003</v>
      </c>
      <c r="T37" s="123">
        <f>ROUNDUP(((_xlfn.XLOOKUP(TBL_PD_RATES[[#This Row],[BILL]],TBL_FACTOR[Bill],TBL_FACTOR[x/Local],,-1))+_xlfn.XLOOKUP(TBL_PD_RATES[[#Headers],[RS]], TBL_MSP[MSP],TBL_MSP[By/Local]))*TBL_PD_RATES[[#This Row],[BILL]],1)</f>
        <v>40.700000000000003</v>
      </c>
      <c r="V37" s="2">
        <v>64</v>
      </c>
      <c r="W37" s="123">
        <f>ROUNDUP(_xlfn.XLOOKUP(V37,TBL_FACTOR[Bill],TBL_FACTOR[x/Travel],,-1)*TBL_PD_RATES12[[#This Row],[BILL]],1)</f>
        <v>42.300000000000004</v>
      </c>
      <c r="X37" s="123">
        <f>ROUNDUP(((_xlfn.XLOOKUP(TBL_PD_RATES12[[#This Row],[BILL]],TBL_FACTOR[Bill],TBL_FACTOR[x/Travel],,-1))+_xlfn.XLOOKUP(TBL_PD_RATES12[[#Headers],[AHSA]], TBL_MSP[MSP],TBL_MSP[By/Travel]))*TBL_PD_RATES12[[#This Row],[BILL]],1)</f>
        <v>43.9</v>
      </c>
      <c r="Y37" s="123">
        <f>ROUNDUP(((_xlfn.XLOOKUP(TBL_PD_RATES12[[#This Row],[BILL]],TBL_FACTOR[Bill],TBL_FACTOR[x/Travel],,-1))+_xlfn.XLOOKUP(TBL_PD_RATES12[[#Headers],[CSU]], TBL_MSP[MSP],TBL_MSP[By/Travel]))*TBL_PD_RATES12[[#This Row],[BILL]],1)</f>
        <v>42.300000000000004</v>
      </c>
      <c r="Z37" s="123">
        <f>ROUNDUP(((_xlfn.XLOOKUP(TBL_PD_RATES12[[#This Row],[BILL]],TBL_FACTOR[Bill],TBL_FACTOR[x/Travel],,-1))+_xlfn.XLOOKUP(TBL_PD_RATES12[[#Headers],[MS]], TBL_MSP[MSP],TBL_MSP[By/Travel]))*TBL_PD_RATES12[[#This Row],[BILL]],1)</f>
        <v>42.300000000000004</v>
      </c>
      <c r="AA37" s="123">
        <f>ROUNDUP(((_xlfn.XLOOKUP(TBL_PD_RATES12[[#This Row],[BILL]],TBL_FACTOR[Bill],TBL_FACTOR[x/Travel],,-1))+_xlfn.XLOOKUP(TBL_PD_RATES12[[#Headers],[RS]], TBL_MSP[MSP],TBL_MSP[By/Travel]))*TBL_PD_RATES12[[#This Row],[BILL]],1)</f>
        <v>42.300000000000004</v>
      </c>
      <c r="AB37" s="123">
        <f>ROUNDUP(((_xlfn.XLOOKUP(TBL_PD_RATES12[[#This Row],[BILL]],TBL_FACTOR[Bill],TBL_FACTOR[x/Travel],,-1))+_xlfn.XLOOKUP(TBL_PD_RATES12[[#Headers],[RS]], TBL_MSP[MSP],TBL_MSP[By/Travel]))*TBL_PD_RATES12[[#This Row],[BILL]],1)</f>
        <v>42.300000000000004</v>
      </c>
    </row>
    <row r="38" spans="1:16339" s="102" customFormat="1" x14ac:dyDescent="0.2">
      <c r="A38" s="123">
        <v>70.350000000000009</v>
      </c>
      <c r="B38" s="2">
        <v>45</v>
      </c>
      <c r="C38" s="149">
        <v>0.63965884861407241</v>
      </c>
      <c r="D38" s="149">
        <f>TBL_FACTOR[[#This Row],[x/Local]]+0.025</f>
        <v>0.66465884861407243</v>
      </c>
      <c r="E38" s="1"/>
      <c r="F38" s="1"/>
      <c r="G38" s="1"/>
      <c r="H38" s="1"/>
      <c r="I38" s="1"/>
      <c r="J38" s="1"/>
      <c r="K38" s="1"/>
      <c r="L38" s="1"/>
      <c r="M38" s="1"/>
      <c r="N38" s="2">
        <v>65</v>
      </c>
      <c r="O38" s="123">
        <f>ROUNDUP(_xlfn.XLOOKUP(N38,TBL_FACTOR[Bill],TBL_FACTOR[x/Local],,-1)*TBL_PD_RATES[[#This Row],[BILL]],1)</f>
        <v>41.4</v>
      </c>
      <c r="P38" s="123">
        <f>ROUNDUP(((_xlfn.XLOOKUP(TBL_PD_RATES[[#This Row],[BILL]],TBL_FACTOR[Bill],TBL_FACTOR[x/Local],,-1))+_xlfn.XLOOKUP(TBL_PD_RATES[[#Headers],[AHSA]], TBL_MSP[MSP],TBL_MSP[By/Local]))*TBL_PD_RATES[[#This Row],[BILL]],1)</f>
        <v>42.4</v>
      </c>
      <c r="Q38" s="123">
        <f>ROUNDUP(((_xlfn.XLOOKUP(TBL_PD_RATES[[#This Row],[BILL]],TBL_FACTOR[Bill],TBL_FACTOR[x/Local],,-1))+_xlfn.XLOOKUP(TBL_PD_RATES[[#Headers],[CSU]], TBL_MSP[MSP],TBL_MSP[By/Local]))*TBL_PD_RATES[[#This Row],[BILL]],1)</f>
        <v>41.4</v>
      </c>
      <c r="R38" s="123">
        <f>ROUNDUP(((_xlfn.XLOOKUP(TBL_PD_RATES[[#This Row],[BILL]],TBL_FACTOR[Bill],TBL_FACTOR[x/Local],,-1))+_xlfn.XLOOKUP(TBL_PD_RATES[[#Headers],[MS]], TBL_MSP[MSP],TBL_MSP[By/Local]))*TBL_PD_RATES[[#This Row],[BILL]],1)</f>
        <v>41.4</v>
      </c>
      <c r="S38" s="123">
        <f>ROUNDUP(((_xlfn.XLOOKUP(TBL_PD_RATES[[#This Row],[BILL]],TBL_FACTOR[Bill],TBL_FACTOR[x/Local],,-1))+_xlfn.XLOOKUP(TBL_PD_RATES[[#Headers],[RS]], TBL_MSP[MSP],TBL_MSP[By/Local]))*TBL_PD_RATES[[#This Row],[BILL]],1)</f>
        <v>41.4</v>
      </c>
      <c r="T38" s="123">
        <f>ROUNDUP(((_xlfn.XLOOKUP(TBL_PD_RATES[[#This Row],[BILL]],TBL_FACTOR[Bill],TBL_FACTOR[x/Local],,-1))+_xlfn.XLOOKUP(TBL_PD_RATES[[#Headers],[RS]], TBL_MSP[MSP],TBL_MSP[By/Local]))*TBL_PD_RATES[[#This Row],[BILL]],1)</f>
        <v>41.4</v>
      </c>
      <c r="U38" s="1"/>
      <c r="V38" s="2">
        <v>65</v>
      </c>
      <c r="W38" s="123">
        <f>ROUNDUP(_xlfn.XLOOKUP(V38,TBL_FACTOR[Bill],TBL_FACTOR[x/Travel],,-1)*TBL_PD_RATES12[[#This Row],[BILL]],1)</f>
        <v>43</v>
      </c>
      <c r="X38" s="123">
        <f>ROUNDUP(((_xlfn.XLOOKUP(TBL_PD_RATES12[[#This Row],[BILL]],TBL_FACTOR[Bill],TBL_FACTOR[x/Travel],,-1))+_xlfn.XLOOKUP(TBL_PD_RATES12[[#Headers],[AHSA]], TBL_MSP[MSP],TBL_MSP[By/Travel]))*TBL_PD_RATES12[[#This Row],[BILL]],1)</f>
        <v>44.6</v>
      </c>
      <c r="Y38" s="123">
        <f>ROUNDUP(((_xlfn.XLOOKUP(TBL_PD_RATES12[[#This Row],[BILL]],TBL_FACTOR[Bill],TBL_FACTOR[x/Travel],,-1))+_xlfn.XLOOKUP(TBL_PD_RATES12[[#Headers],[CSU]], TBL_MSP[MSP],TBL_MSP[By/Travel]))*TBL_PD_RATES12[[#This Row],[BILL]],1)</f>
        <v>43</v>
      </c>
      <c r="Z38" s="123">
        <f>ROUNDUP(((_xlfn.XLOOKUP(TBL_PD_RATES12[[#This Row],[BILL]],TBL_FACTOR[Bill],TBL_FACTOR[x/Travel],,-1))+_xlfn.XLOOKUP(TBL_PD_RATES12[[#Headers],[MS]], TBL_MSP[MSP],TBL_MSP[By/Travel]))*TBL_PD_RATES12[[#This Row],[BILL]],1)</f>
        <v>43</v>
      </c>
      <c r="AA38" s="123">
        <f>ROUNDUP(((_xlfn.XLOOKUP(TBL_PD_RATES12[[#This Row],[BILL]],TBL_FACTOR[Bill],TBL_FACTOR[x/Travel],,-1))+_xlfn.XLOOKUP(TBL_PD_RATES12[[#Headers],[RS]], TBL_MSP[MSP],TBL_MSP[By/Travel]))*TBL_PD_RATES12[[#This Row],[BILL]],1)</f>
        <v>43</v>
      </c>
      <c r="AB38" s="123">
        <f>ROUNDUP(((_xlfn.XLOOKUP(TBL_PD_RATES12[[#This Row],[BILL]],TBL_FACTOR[Bill],TBL_FACTOR[x/Travel],,-1))+_xlfn.XLOOKUP(TBL_PD_RATES12[[#Headers],[RS]], TBL_MSP[MSP],TBL_MSP[By/Travel]))*TBL_PD_RATES12[[#This Row],[BILL]],1)</f>
        <v>43</v>
      </c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</row>
    <row r="39" spans="1:16339" x14ac:dyDescent="0.2">
      <c r="A39" s="123">
        <v>71.850000000000009</v>
      </c>
      <c r="B39" s="2">
        <v>46</v>
      </c>
      <c r="C39" s="149">
        <v>0.64022268615170486</v>
      </c>
      <c r="D39" s="149">
        <f>TBL_FACTOR[[#This Row],[x/Local]]+0.025</f>
        <v>0.66522268615170488</v>
      </c>
      <c r="N39" s="2">
        <v>66</v>
      </c>
      <c r="O39" s="123">
        <f>ROUNDUP(_xlfn.XLOOKUP(N39,TBL_FACTOR[Bill],TBL_FACTOR[x/Local],,-1)*TBL_PD_RATES[[#This Row],[BILL]],1)</f>
        <v>42.1</v>
      </c>
      <c r="P39" s="123">
        <f>ROUNDUP(((_xlfn.XLOOKUP(TBL_PD_RATES[[#This Row],[BILL]],TBL_FACTOR[Bill],TBL_FACTOR[x/Local],,-1))+_xlfn.XLOOKUP(TBL_PD_RATES[[#Headers],[AHSA]], TBL_MSP[MSP],TBL_MSP[By/Local]))*TBL_PD_RATES[[#This Row],[BILL]],1)</f>
        <v>43.1</v>
      </c>
      <c r="Q39" s="123">
        <f>ROUNDUP(((_xlfn.XLOOKUP(TBL_PD_RATES[[#This Row],[BILL]],TBL_FACTOR[Bill],TBL_FACTOR[x/Local],,-1))+_xlfn.XLOOKUP(TBL_PD_RATES[[#Headers],[CSU]], TBL_MSP[MSP],TBL_MSP[By/Local]))*TBL_PD_RATES[[#This Row],[BILL]],1)</f>
        <v>42.1</v>
      </c>
      <c r="R39" s="123">
        <f>ROUNDUP(((_xlfn.XLOOKUP(TBL_PD_RATES[[#This Row],[BILL]],TBL_FACTOR[Bill],TBL_FACTOR[x/Local],,-1))+_xlfn.XLOOKUP(TBL_PD_RATES[[#Headers],[MS]], TBL_MSP[MSP],TBL_MSP[By/Local]))*TBL_PD_RATES[[#This Row],[BILL]],1)</f>
        <v>42.1</v>
      </c>
      <c r="S39" s="123">
        <f>ROUNDUP(((_xlfn.XLOOKUP(TBL_PD_RATES[[#This Row],[BILL]],TBL_FACTOR[Bill],TBL_FACTOR[x/Local],,-1))+_xlfn.XLOOKUP(TBL_PD_RATES[[#Headers],[RS]], TBL_MSP[MSP],TBL_MSP[By/Local]))*TBL_PD_RATES[[#This Row],[BILL]],1)</f>
        <v>42.1</v>
      </c>
      <c r="T39" s="123">
        <f>ROUNDUP(((_xlfn.XLOOKUP(TBL_PD_RATES[[#This Row],[BILL]],TBL_FACTOR[Bill],TBL_FACTOR[x/Local],,-1))+_xlfn.XLOOKUP(TBL_PD_RATES[[#Headers],[RS]], TBL_MSP[MSP],TBL_MSP[By/Local]))*TBL_PD_RATES[[#This Row],[BILL]],1)</f>
        <v>42.1</v>
      </c>
      <c r="V39" s="2">
        <v>66</v>
      </c>
      <c r="W39" s="123">
        <f>ROUNDUP(_xlfn.XLOOKUP(V39,TBL_FACTOR[Bill],TBL_FACTOR[x/Travel],,-1)*TBL_PD_RATES12[[#This Row],[BILL]],1)</f>
        <v>43.800000000000004</v>
      </c>
      <c r="X39" s="123">
        <f>ROUNDUP(((_xlfn.XLOOKUP(TBL_PD_RATES12[[#This Row],[BILL]],TBL_FACTOR[Bill],TBL_FACTOR[x/Travel],,-1))+_xlfn.XLOOKUP(TBL_PD_RATES12[[#Headers],[AHSA]], TBL_MSP[MSP],TBL_MSP[By/Travel]))*TBL_PD_RATES12[[#This Row],[BILL]],1)</f>
        <v>45.4</v>
      </c>
      <c r="Y39" s="123">
        <f>ROUNDUP(((_xlfn.XLOOKUP(TBL_PD_RATES12[[#This Row],[BILL]],TBL_FACTOR[Bill],TBL_FACTOR[x/Travel],,-1))+_xlfn.XLOOKUP(TBL_PD_RATES12[[#Headers],[CSU]], TBL_MSP[MSP],TBL_MSP[By/Travel]))*TBL_PD_RATES12[[#This Row],[BILL]],1)</f>
        <v>43.800000000000004</v>
      </c>
      <c r="Z39" s="123">
        <f>ROUNDUP(((_xlfn.XLOOKUP(TBL_PD_RATES12[[#This Row],[BILL]],TBL_FACTOR[Bill],TBL_FACTOR[x/Travel],,-1))+_xlfn.XLOOKUP(TBL_PD_RATES12[[#Headers],[MS]], TBL_MSP[MSP],TBL_MSP[By/Travel]))*TBL_PD_RATES12[[#This Row],[BILL]],1)</f>
        <v>43.800000000000004</v>
      </c>
      <c r="AA39" s="123">
        <f>ROUNDUP(((_xlfn.XLOOKUP(TBL_PD_RATES12[[#This Row],[BILL]],TBL_FACTOR[Bill],TBL_FACTOR[x/Travel],,-1))+_xlfn.XLOOKUP(TBL_PD_RATES12[[#Headers],[RS]], TBL_MSP[MSP],TBL_MSP[By/Travel]))*TBL_PD_RATES12[[#This Row],[BILL]],1)</f>
        <v>43.800000000000004</v>
      </c>
      <c r="AB39" s="123">
        <f>ROUNDUP(((_xlfn.XLOOKUP(TBL_PD_RATES12[[#This Row],[BILL]],TBL_FACTOR[Bill],TBL_FACTOR[x/Travel],,-1))+_xlfn.XLOOKUP(TBL_PD_RATES12[[#Headers],[RS]], TBL_MSP[MSP],TBL_MSP[By/Travel]))*TBL_PD_RATES12[[#This Row],[BILL]],1)</f>
        <v>43.800000000000004</v>
      </c>
    </row>
    <row r="40" spans="1:16339" x14ac:dyDescent="0.2">
      <c r="A40" s="123">
        <v>73.3</v>
      </c>
      <c r="B40" s="2">
        <v>47</v>
      </c>
      <c r="C40" s="149">
        <v>0.64120054570259211</v>
      </c>
      <c r="D40" s="149">
        <f>TBL_FACTOR[[#This Row],[x/Local]]+0.025</f>
        <v>0.66620054570259213</v>
      </c>
      <c r="N40" s="2">
        <v>67</v>
      </c>
      <c r="O40" s="123">
        <f>ROUNDUP(_xlfn.XLOOKUP(N40,TBL_FACTOR[Bill],TBL_FACTOR[x/Local],,-1)*TBL_PD_RATES[[#This Row],[BILL]],1)</f>
        <v>42.800000000000004</v>
      </c>
      <c r="P40" s="123">
        <f>ROUNDUP(((_xlfn.XLOOKUP(TBL_PD_RATES[[#This Row],[BILL]],TBL_FACTOR[Bill],TBL_FACTOR[x/Local],,-1))+_xlfn.XLOOKUP(TBL_PD_RATES[[#Headers],[AHSA]], TBL_MSP[MSP],TBL_MSP[By/Local]))*TBL_PD_RATES[[#This Row],[BILL]],1)</f>
        <v>43.800000000000004</v>
      </c>
      <c r="Q40" s="123">
        <f>ROUNDUP(((_xlfn.XLOOKUP(TBL_PD_RATES[[#This Row],[BILL]],TBL_FACTOR[Bill],TBL_FACTOR[x/Local],,-1))+_xlfn.XLOOKUP(TBL_PD_RATES[[#Headers],[CSU]], TBL_MSP[MSP],TBL_MSP[By/Local]))*TBL_PD_RATES[[#This Row],[BILL]],1)</f>
        <v>42.800000000000004</v>
      </c>
      <c r="R40" s="123">
        <f>ROUNDUP(((_xlfn.XLOOKUP(TBL_PD_RATES[[#This Row],[BILL]],TBL_FACTOR[Bill],TBL_FACTOR[x/Local],,-1))+_xlfn.XLOOKUP(TBL_PD_RATES[[#Headers],[MS]], TBL_MSP[MSP],TBL_MSP[By/Local]))*TBL_PD_RATES[[#This Row],[BILL]],1)</f>
        <v>42.800000000000004</v>
      </c>
      <c r="S40" s="123">
        <f>ROUNDUP(((_xlfn.XLOOKUP(TBL_PD_RATES[[#This Row],[BILL]],TBL_FACTOR[Bill],TBL_FACTOR[x/Local],,-1))+_xlfn.XLOOKUP(TBL_PD_RATES[[#Headers],[RS]], TBL_MSP[MSP],TBL_MSP[By/Local]))*TBL_PD_RATES[[#This Row],[BILL]],1)</f>
        <v>42.800000000000004</v>
      </c>
      <c r="T40" s="123">
        <f>ROUNDUP(((_xlfn.XLOOKUP(TBL_PD_RATES[[#This Row],[BILL]],TBL_FACTOR[Bill],TBL_FACTOR[x/Local],,-1))+_xlfn.XLOOKUP(TBL_PD_RATES[[#Headers],[RS]], TBL_MSP[MSP],TBL_MSP[By/Local]))*TBL_PD_RATES[[#This Row],[BILL]],1)</f>
        <v>42.800000000000004</v>
      </c>
      <c r="V40" s="2">
        <v>67</v>
      </c>
      <c r="W40" s="123">
        <f>ROUNDUP(_xlfn.XLOOKUP(V40,TBL_FACTOR[Bill],TBL_FACTOR[x/Travel],,-1)*TBL_PD_RATES12[[#This Row],[BILL]],1)</f>
        <v>44.4</v>
      </c>
      <c r="X40" s="123">
        <f>ROUNDUP(((_xlfn.XLOOKUP(TBL_PD_RATES12[[#This Row],[BILL]],TBL_FACTOR[Bill],TBL_FACTOR[x/Travel],,-1))+_xlfn.XLOOKUP(TBL_PD_RATES12[[#Headers],[AHSA]], TBL_MSP[MSP],TBL_MSP[By/Travel]))*TBL_PD_RATES12[[#This Row],[BILL]],1)</f>
        <v>46.1</v>
      </c>
      <c r="Y40" s="123">
        <f>ROUNDUP(((_xlfn.XLOOKUP(TBL_PD_RATES12[[#This Row],[BILL]],TBL_FACTOR[Bill],TBL_FACTOR[x/Travel],,-1))+_xlfn.XLOOKUP(TBL_PD_RATES12[[#Headers],[CSU]], TBL_MSP[MSP],TBL_MSP[By/Travel]))*TBL_PD_RATES12[[#This Row],[BILL]],1)</f>
        <v>44.4</v>
      </c>
      <c r="Z40" s="123">
        <f>ROUNDUP(((_xlfn.XLOOKUP(TBL_PD_RATES12[[#This Row],[BILL]],TBL_FACTOR[Bill],TBL_FACTOR[x/Travel],,-1))+_xlfn.XLOOKUP(TBL_PD_RATES12[[#Headers],[MS]], TBL_MSP[MSP],TBL_MSP[By/Travel]))*TBL_PD_RATES12[[#This Row],[BILL]],1)</f>
        <v>44.4</v>
      </c>
      <c r="AA40" s="123">
        <f>ROUNDUP(((_xlfn.XLOOKUP(TBL_PD_RATES12[[#This Row],[BILL]],TBL_FACTOR[Bill],TBL_FACTOR[x/Travel],,-1))+_xlfn.XLOOKUP(TBL_PD_RATES12[[#Headers],[RS]], TBL_MSP[MSP],TBL_MSP[By/Travel]))*TBL_PD_RATES12[[#This Row],[BILL]],1)</f>
        <v>44.4</v>
      </c>
      <c r="AB40" s="123">
        <f>ROUNDUP(((_xlfn.XLOOKUP(TBL_PD_RATES12[[#This Row],[BILL]],TBL_FACTOR[Bill],TBL_FACTOR[x/Travel],,-1))+_xlfn.XLOOKUP(TBL_PD_RATES12[[#Headers],[RS]], TBL_MSP[MSP],TBL_MSP[By/Travel]))*TBL_PD_RATES12[[#This Row],[BILL]],1)</f>
        <v>44.4</v>
      </c>
    </row>
    <row r="41" spans="1:16339" x14ac:dyDescent="0.2">
      <c r="A41" s="123">
        <v>74.8</v>
      </c>
      <c r="B41" s="2">
        <v>48</v>
      </c>
      <c r="C41" s="149">
        <v>0.64171122994652408</v>
      </c>
      <c r="D41" s="149">
        <f>TBL_FACTOR[[#This Row],[x/Local]]+0.025</f>
        <v>0.6667112299465241</v>
      </c>
      <c r="N41" s="2">
        <v>68</v>
      </c>
      <c r="O41" s="123">
        <f>ROUNDUP(_xlfn.XLOOKUP(N41,TBL_FACTOR[Bill],TBL_FACTOR[x/Local],,-1)*TBL_PD_RATES[[#This Row],[BILL]],1)</f>
        <v>43.4</v>
      </c>
      <c r="P41" s="123">
        <f>ROUNDUP(((_xlfn.XLOOKUP(TBL_PD_RATES[[#This Row],[BILL]],TBL_FACTOR[Bill],TBL_FACTOR[x/Local],,-1))+_xlfn.XLOOKUP(TBL_PD_RATES[[#Headers],[AHSA]], TBL_MSP[MSP],TBL_MSP[By/Local]))*TBL_PD_RATES[[#This Row],[BILL]],1)</f>
        <v>44.5</v>
      </c>
      <c r="Q41" s="123">
        <f>ROUNDUP(((_xlfn.XLOOKUP(TBL_PD_RATES[[#This Row],[BILL]],TBL_FACTOR[Bill],TBL_FACTOR[x/Local],,-1))+_xlfn.XLOOKUP(TBL_PD_RATES[[#Headers],[CSU]], TBL_MSP[MSP],TBL_MSP[By/Local]))*TBL_PD_RATES[[#This Row],[BILL]],1)</f>
        <v>43.4</v>
      </c>
      <c r="R41" s="123">
        <f>ROUNDUP(((_xlfn.XLOOKUP(TBL_PD_RATES[[#This Row],[BILL]],TBL_FACTOR[Bill],TBL_FACTOR[x/Local],,-1))+_xlfn.XLOOKUP(TBL_PD_RATES[[#Headers],[MS]], TBL_MSP[MSP],TBL_MSP[By/Local]))*TBL_PD_RATES[[#This Row],[BILL]],1)</f>
        <v>43.4</v>
      </c>
      <c r="S41" s="123">
        <f>ROUNDUP(((_xlfn.XLOOKUP(TBL_PD_RATES[[#This Row],[BILL]],TBL_FACTOR[Bill],TBL_FACTOR[x/Local],,-1))+_xlfn.XLOOKUP(TBL_PD_RATES[[#Headers],[RS]], TBL_MSP[MSP],TBL_MSP[By/Local]))*TBL_PD_RATES[[#This Row],[BILL]],1)</f>
        <v>43.4</v>
      </c>
      <c r="T41" s="123">
        <f>ROUNDUP(((_xlfn.XLOOKUP(TBL_PD_RATES[[#This Row],[BILL]],TBL_FACTOR[Bill],TBL_FACTOR[x/Local],,-1))+_xlfn.XLOOKUP(TBL_PD_RATES[[#Headers],[RS]], TBL_MSP[MSP],TBL_MSP[By/Local]))*TBL_PD_RATES[[#This Row],[BILL]],1)</f>
        <v>43.4</v>
      </c>
      <c r="V41" s="2">
        <v>68</v>
      </c>
      <c r="W41" s="123">
        <f>ROUNDUP(_xlfn.XLOOKUP(V41,TBL_FACTOR[Bill],TBL_FACTOR[x/Travel],,-1)*TBL_PD_RATES12[[#This Row],[BILL]],1)</f>
        <v>45.1</v>
      </c>
      <c r="X41" s="123">
        <f>ROUNDUP(((_xlfn.XLOOKUP(TBL_PD_RATES12[[#This Row],[BILL]],TBL_FACTOR[Bill],TBL_FACTOR[x/Travel],,-1))+_xlfn.XLOOKUP(TBL_PD_RATES12[[#Headers],[AHSA]], TBL_MSP[MSP],TBL_MSP[By/Travel]))*TBL_PD_RATES12[[#This Row],[BILL]],1)</f>
        <v>46.800000000000004</v>
      </c>
      <c r="Y41" s="123">
        <f>ROUNDUP(((_xlfn.XLOOKUP(TBL_PD_RATES12[[#This Row],[BILL]],TBL_FACTOR[Bill],TBL_FACTOR[x/Travel],,-1))+_xlfn.XLOOKUP(TBL_PD_RATES12[[#Headers],[CSU]], TBL_MSP[MSP],TBL_MSP[By/Travel]))*TBL_PD_RATES12[[#This Row],[BILL]],1)</f>
        <v>45.1</v>
      </c>
      <c r="Z41" s="123">
        <f>ROUNDUP(((_xlfn.XLOOKUP(TBL_PD_RATES12[[#This Row],[BILL]],TBL_FACTOR[Bill],TBL_FACTOR[x/Travel],,-1))+_xlfn.XLOOKUP(TBL_PD_RATES12[[#Headers],[MS]], TBL_MSP[MSP],TBL_MSP[By/Travel]))*TBL_PD_RATES12[[#This Row],[BILL]],1)</f>
        <v>45.1</v>
      </c>
      <c r="AA41" s="123">
        <f>ROUNDUP(((_xlfn.XLOOKUP(TBL_PD_RATES12[[#This Row],[BILL]],TBL_FACTOR[Bill],TBL_FACTOR[x/Travel],,-1))+_xlfn.XLOOKUP(TBL_PD_RATES12[[#Headers],[RS]], TBL_MSP[MSP],TBL_MSP[By/Travel]))*TBL_PD_RATES12[[#This Row],[BILL]],1)</f>
        <v>45.1</v>
      </c>
      <c r="AB41" s="123">
        <f>ROUNDUP(((_xlfn.XLOOKUP(TBL_PD_RATES12[[#This Row],[BILL]],TBL_FACTOR[Bill],TBL_FACTOR[x/Travel],,-1))+_xlfn.XLOOKUP(TBL_PD_RATES12[[#Headers],[RS]], TBL_MSP[MSP],TBL_MSP[By/Travel]))*TBL_PD_RATES12[[#This Row],[BILL]],1)</f>
        <v>45.1</v>
      </c>
    </row>
    <row r="42" spans="1:16339" x14ac:dyDescent="0.2">
      <c r="A42" s="123">
        <v>76.25</v>
      </c>
      <c r="B42" s="2">
        <v>49</v>
      </c>
      <c r="C42" s="149">
        <v>0.64262295081967213</v>
      </c>
      <c r="D42" s="149">
        <f>TBL_FACTOR[[#This Row],[x/Local]]+0.025</f>
        <v>0.66762295081967216</v>
      </c>
      <c r="N42" s="2">
        <v>69</v>
      </c>
      <c r="O42" s="123">
        <f>ROUNDUP(_xlfn.XLOOKUP(N42,TBL_FACTOR[Bill],TBL_FACTOR[x/Local],,-1)*TBL_PD_RATES[[#This Row],[BILL]],1)</f>
        <v>44.1</v>
      </c>
      <c r="P42" s="123">
        <f>ROUNDUP(((_xlfn.XLOOKUP(TBL_PD_RATES[[#This Row],[BILL]],TBL_FACTOR[Bill],TBL_FACTOR[x/Local],,-1))+_xlfn.XLOOKUP(TBL_PD_RATES[[#Headers],[AHSA]], TBL_MSP[MSP],TBL_MSP[By/Local]))*TBL_PD_RATES[[#This Row],[BILL]],1)</f>
        <v>45.1</v>
      </c>
      <c r="Q42" s="123">
        <f>ROUNDUP(((_xlfn.XLOOKUP(TBL_PD_RATES[[#This Row],[BILL]],TBL_FACTOR[Bill],TBL_FACTOR[x/Local],,-1))+_xlfn.XLOOKUP(TBL_PD_RATES[[#Headers],[CSU]], TBL_MSP[MSP],TBL_MSP[By/Local]))*TBL_PD_RATES[[#This Row],[BILL]],1)</f>
        <v>44.1</v>
      </c>
      <c r="R42" s="123">
        <f>ROUNDUP(((_xlfn.XLOOKUP(TBL_PD_RATES[[#This Row],[BILL]],TBL_FACTOR[Bill],TBL_FACTOR[x/Local],,-1))+_xlfn.XLOOKUP(TBL_PD_RATES[[#Headers],[MS]], TBL_MSP[MSP],TBL_MSP[By/Local]))*TBL_PD_RATES[[#This Row],[BILL]],1)</f>
        <v>44.1</v>
      </c>
      <c r="S42" s="123">
        <f>ROUNDUP(((_xlfn.XLOOKUP(TBL_PD_RATES[[#This Row],[BILL]],TBL_FACTOR[Bill],TBL_FACTOR[x/Local],,-1))+_xlfn.XLOOKUP(TBL_PD_RATES[[#Headers],[RS]], TBL_MSP[MSP],TBL_MSP[By/Local]))*TBL_PD_RATES[[#This Row],[BILL]],1)</f>
        <v>44.1</v>
      </c>
      <c r="T42" s="123">
        <f>ROUNDUP(((_xlfn.XLOOKUP(TBL_PD_RATES[[#This Row],[BILL]],TBL_FACTOR[Bill],TBL_FACTOR[x/Local],,-1))+_xlfn.XLOOKUP(TBL_PD_RATES[[#Headers],[RS]], TBL_MSP[MSP],TBL_MSP[By/Local]))*TBL_PD_RATES[[#This Row],[BILL]],1)</f>
        <v>44.1</v>
      </c>
      <c r="V42" s="2">
        <v>69</v>
      </c>
      <c r="W42" s="123">
        <f>ROUNDUP(_xlfn.XLOOKUP(V42,TBL_FACTOR[Bill],TBL_FACTOR[x/Travel],,-1)*TBL_PD_RATES12[[#This Row],[BILL]],1)</f>
        <v>45.800000000000004</v>
      </c>
      <c r="X42" s="123">
        <f>ROUNDUP(((_xlfn.XLOOKUP(TBL_PD_RATES12[[#This Row],[BILL]],TBL_FACTOR[Bill],TBL_FACTOR[x/Travel],,-1))+_xlfn.XLOOKUP(TBL_PD_RATES12[[#Headers],[AHSA]], TBL_MSP[MSP],TBL_MSP[By/Travel]))*TBL_PD_RATES12[[#This Row],[BILL]],1)</f>
        <v>47.6</v>
      </c>
      <c r="Y42" s="123">
        <f>ROUNDUP(((_xlfn.XLOOKUP(TBL_PD_RATES12[[#This Row],[BILL]],TBL_FACTOR[Bill],TBL_FACTOR[x/Travel],,-1))+_xlfn.XLOOKUP(TBL_PD_RATES12[[#Headers],[CSU]], TBL_MSP[MSP],TBL_MSP[By/Travel]))*TBL_PD_RATES12[[#This Row],[BILL]],1)</f>
        <v>45.800000000000004</v>
      </c>
      <c r="Z42" s="123">
        <f>ROUNDUP(((_xlfn.XLOOKUP(TBL_PD_RATES12[[#This Row],[BILL]],TBL_FACTOR[Bill],TBL_FACTOR[x/Travel],,-1))+_xlfn.XLOOKUP(TBL_PD_RATES12[[#Headers],[MS]], TBL_MSP[MSP],TBL_MSP[By/Travel]))*TBL_PD_RATES12[[#This Row],[BILL]],1)</f>
        <v>45.800000000000004</v>
      </c>
      <c r="AA42" s="123">
        <f>ROUNDUP(((_xlfn.XLOOKUP(TBL_PD_RATES12[[#This Row],[BILL]],TBL_FACTOR[Bill],TBL_FACTOR[x/Travel],,-1))+_xlfn.XLOOKUP(TBL_PD_RATES12[[#Headers],[RS]], TBL_MSP[MSP],TBL_MSP[By/Travel]))*TBL_PD_RATES12[[#This Row],[BILL]],1)</f>
        <v>45.800000000000004</v>
      </c>
      <c r="AB42" s="123">
        <f>ROUNDUP(((_xlfn.XLOOKUP(TBL_PD_RATES12[[#This Row],[BILL]],TBL_FACTOR[Bill],TBL_FACTOR[x/Travel],,-1))+_xlfn.XLOOKUP(TBL_PD_RATES12[[#Headers],[RS]], TBL_MSP[MSP],TBL_MSP[By/Travel]))*TBL_PD_RATES12[[#This Row],[BILL]],1)</f>
        <v>45.800000000000004</v>
      </c>
    </row>
    <row r="43" spans="1:16339" s="102" customFormat="1" x14ac:dyDescent="0.2">
      <c r="A43" s="123">
        <v>77.75</v>
      </c>
      <c r="B43" s="2">
        <v>50</v>
      </c>
      <c r="C43" s="149">
        <v>0.64308681672025725</v>
      </c>
      <c r="D43" s="149">
        <f>TBL_FACTOR[[#This Row],[x/Local]]+0.025</f>
        <v>0.66808681672025727</v>
      </c>
      <c r="E43" s="1"/>
      <c r="F43" s="1"/>
      <c r="G43" s="1"/>
      <c r="H43" s="1"/>
      <c r="I43" s="1"/>
      <c r="J43" s="1"/>
      <c r="K43" s="1"/>
      <c r="L43" s="1"/>
      <c r="M43" s="1"/>
      <c r="N43" s="2">
        <v>70</v>
      </c>
      <c r="O43" s="123">
        <f>ROUNDUP(_xlfn.XLOOKUP(N43,TBL_FACTOR[Bill],TBL_FACTOR[x/Local],,-1)*TBL_PD_RATES[[#This Row],[BILL]],1)</f>
        <v>44.800000000000004</v>
      </c>
      <c r="P43" s="123">
        <f>ROUNDUP(((_xlfn.XLOOKUP(TBL_PD_RATES[[#This Row],[BILL]],TBL_FACTOR[Bill],TBL_FACTOR[x/Local],,-1))+_xlfn.XLOOKUP(TBL_PD_RATES[[#Headers],[AHSA]], TBL_MSP[MSP],TBL_MSP[By/Local]))*TBL_PD_RATES[[#This Row],[BILL]],1)</f>
        <v>45.800000000000004</v>
      </c>
      <c r="Q43" s="123">
        <f>ROUNDUP(((_xlfn.XLOOKUP(TBL_PD_RATES[[#This Row],[BILL]],TBL_FACTOR[Bill],TBL_FACTOR[x/Local],,-1))+_xlfn.XLOOKUP(TBL_PD_RATES[[#Headers],[CSU]], TBL_MSP[MSP],TBL_MSP[By/Local]))*TBL_PD_RATES[[#This Row],[BILL]],1)</f>
        <v>44.800000000000004</v>
      </c>
      <c r="R43" s="123">
        <f>ROUNDUP(((_xlfn.XLOOKUP(TBL_PD_RATES[[#This Row],[BILL]],TBL_FACTOR[Bill],TBL_FACTOR[x/Local],,-1))+_xlfn.XLOOKUP(TBL_PD_RATES[[#Headers],[MS]], TBL_MSP[MSP],TBL_MSP[By/Local]))*TBL_PD_RATES[[#This Row],[BILL]],1)</f>
        <v>44.800000000000004</v>
      </c>
      <c r="S43" s="123">
        <f>ROUNDUP(((_xlfn.XLOOKUP(TBL_PD_RATES[[#This Row],[BILL]],TBL_FACTOR[Bill],TBL_FACTOR[x/Local],,-1))+_xlfn.XLOOKUP(TBL_PD_RATES[[#Headers],[RS]], TBL_MSP[MSP],TBL_MSP[By/Local]))*TBL_PD_RATES[[#This Row],[BILL]],1)</f>
        <v>44.800000000000004</v>
      </c>
      <c r="T43" s="123">
        <f>ROUNDUP(((_xlfn.XLOOKUP(TBL_PD_RATES[[#This Row],[BILL]],TBL_FACTOR[Bill],TBL_FACTOR[x/Local],,-1))+_xlfn.XLOOKUP(TBL_PD_RATES[[#Headers],[RS]], TBL_MSP[MSP],TBL_MSP[By/Local]))*TBL_PD_RATES[[#This Row],[BILL]],1)</f>
        <v>44.800000000000004</v>
      </c>
      <c r="U43" s="1"/>
      <c r="V43" s="2">
        <v>70</v>
      </c>
      <c r="W43" s="123">
        <f>ROUNDUP(_xlfn.XLOOKUP(V43,TBL_FACTOR[Bill],TBL_FACTOR[x/Travel],,-1)*TBL_PD_RATES12[[#This Row],[BILL]],1)</f>
        <v>46.5</v>
      </c>
      <c r="X43" s="123">
        <f>ROUNDUP(((_xlfn.XLOOKUP(TBL_PD_RATES12[[#This Row],[BILL]],TBL_FACTOR[Bill],TBL_FACTOR[x/Travel],,-1))+_xlfn.XLOOKUP(TBL_PD_RATES12[[#Headers],[AHSA]], TBL_MSP[MSP],TBL_MSP[By/Travel]))*TBL_PD_RATES12[[#This Row],[BILL]],1)</f>
        <v>48.300000000000004</v>
      </c>
      <c r="Y43" s="123">
        <f>ROUNDUP(((_xlfn.XLOOKUP(TBL_PD_RATES12[[#This Row],[BILL]],TBL_FACTOR[Bill],TBL_FACTOR[x/Travel],,-1))+_xlfn.XLOOKUP(TBL_PD_RATES12[[#Headers],[CSU]], TBL_MSP[MSP],TBL_MSP[By/Travel]))*TBL_PD_RATES12[[#This Row],[BILL]],1)</f>
        <v>46.5</v>
      </c>
      <c r="Z43" s="123">
        <f>ROUNDUP(((_xlfn.XLOOKUP(TBL_PD_RATES12[[#This Row],[BILL]],TBL_FACTOR[Bill],TBL_FACTOR[x/Travel],,-1))+_xlfn.XLOOKUP(TBL_PD_RATES12[[#Headers],[MS]], TBL_MSP[MSP],TBL_MSP[By/Travel]))*TBL_PD_RATES12[[#This Row],[BILL]],1)</f>
        <v>46.5</v>
      </c>
      <c r="AA43" s="123">
        <f>ROUNDUP(((_xlfn.XLOOKUP(TBL_PD_RATES12[[#This Row],[BILL]],TBL_FACTOR[Bill],TBL_FACTOR[x/Travel],,-1))+_xlfn.XLOOKUP(TBL_PD_RATES12[[#Headers],[RS]], TBL_MSP[MSP],TBL_MSP[By/Travel]))*TBL_PD_RATES12[[#This Row],[BILL]],1)</f>
        <v>46.5</v>
      </c>
      <c r="AB43" s="123">
        <f>ROUNDUP(((_xlfn.XLOOKUP(TBL_PD_RATES12[[#This Row],[BILL]],TBL_FACTOR[Bill],TBL_FACTOR[x/Travel],,-1))+_xlfn.XLOOKUP(TBL_PD_RATES12[[#Headers],[RS]], TBL_MSP[MSP],TBL_MSP[By/Travel]))*TBL_PD_RATES12[[#This Row],[BILL]],1)</f>
        <v>46.5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</row>
    <row r="44" spans="1:16339" x14ac:dyDescent="0.2">
      <c r="A44" s="123">
        <v>79.2</v>
      </c>
      <c r="B44" s="2">
        <v>51</v>
      </c>
      <c r="C44" s="149">
        <v>0.64393939393939392</v>
      </c>
      <c r="D44" s="149">
        <f>TBL_FACTOR[[#This Row],[x/Local]]+0.025</f>
        <v>0.66893939393939394</v>
      </c>
      <c r="N44" s="2">
        <v>71</v>
      </c>
      <c r="O44" s="123">
        <f>ROUNDUP(_xlfn.XLOOKUP(N44,TBL_FACTOR[Bill],TBL_FACTOR[x/Local],,-1)*TBL_PD_RATES[[#This Row],[BILL]],1)</f>
        <v>45.5</v>
      </c>
      <c r="P44" s="123">
        <f>ROUNDUP(((_xlfn.XLOOKUP(TBL_PD_RATES[[#This Row],[BILL]],TBL_FACTOR[Bill],TBL_FACTOR[x/Local],,-1))+_xlfn.XLOOKUP(TBL_PD_RATES[[#Headers],[AHSA]], TBL_MSP[MSP],TBL_MSP[By/Local]))*TBL_PD_RATES[[#This Row],[BILL]],1)</f>
        <v>46.5</v>
      </c>
      <c r="Q44" s="123">
        <f>ROUNDUP(((_xlfn.XLOOKUP(TBL_PD_RATES[[#This Row],[BILL]],TBL_FACTOR[Bill],TBL_FACTOR[x/Local],,-1))+_xlfn.XLOOKUP(TBL_PD_RATES[[#Headers],[CSU]], TBL_MSP[MSP],TBL_MSP[By/Local]))*TBL_PD_RATES[[#This Row],[BILL]],1)</f>
        <v>45.5</v>
      </c>
      <c r="R44" s="123">
        <f>ROUNDUP(((_xlfn.XLOOKUP(TBL_PD_RATES[[#This Row],[BILL]],TBL_FACTOR[Bill],TBL_FACTOR[x/Local],,-1))+_xlfn.XLOOKUP(TBL_PD_RATES[[#Headers],[MS]], TBL_MSP[MSP],TBL_MSP[By/Local]))*TBL_PD_RATES[[#This Row],[BILL]],1)</f>
        <v>45.5</v>
      </c>
      <c r="S44" s="123">
        <f>ROUNDUP(((_xlfn.XLOOKUP(TBL_PD_RATES[[#This Row],[BILL]],TBL_FACTOR[Bill],TBL_FACTOR[x/Local],,-1))+_xlfn.XLOOKUP(TBL_PD_RATES[[#Headers],[RS]], TBL_MSP[MSP],TBL_MSP[By/Local]))*TBL_PD_RATES[[#This Row],[BILL]],1)</f>
        <v>45.5</v>
      </c>
      <c r="T44" s="123">
        <f>ROUNDUP(((_xlfn.XLOOKUP(TBL_PD_RATES[[#This Row],[BILL]],TBL_FACTOR[Bill],TBL_FACTOR[x/Local],,-1))+_xlfn.XLOOKUP(TBL_PD_RATES[[#Headers],[RS]], TBL_MSP[MSP],TBL_MSP[By/Local]))*TBL_PD_RATES[[#This Row],[BILL]],1)</f>
        <v>45.5</v>
      </c>
      <c r="V44" s="2">
        <v>71</v>
      </c>
      <c r="W44" s="123">
        <f>ROUNDUP(_xlfn.XLOOKUP(V44,TBL_FACTOR[Bill],TBL_FACTOR[x/Travel],,-1)*TBL_PD_RATES12[[#This Row],[BILL]],1)</f>
        <v>47.2</v>
      </c>
      <c r="X44" s="123">
        <f>ROUNDUP(((_xlfn.XLOOKUP(TBL_PD_RATES12[[#This Row],[BILL]],TBL_FACTOR[Bill],TBL_FACTOR[x/Travel],,-1))+_xlfn.XLOOKUP(TBL_PD_RATES12[[#Headers],[AHSA]], TBL_MSP[MSP],TBL_MSP[By/Travel]))*TBL_PD_RATES12[[#This Row],[BILL]],1)</f>
        <v>49</v>
      </c>
      <c r="Y44" s="123">
        <f>ROUNDUP(((_xlfn.XLOOKUP(TBL_PD_RATES12[[#This Row],[BILL]],TBL_FACTOR[Bill],TBL_FACTOR[x/Travel],,-1))+_xlfn.XLOOKUP(TBL_PD_RATES12[[#Headers],[CSU]], TBL_MSP[MSP],TBL_MSP[By/Travel]))*TBL_PD_RATES12[[#This Row],[BILL]],1)</f>
        <v>47.2</v>
      </c>
      <c r="Z44" s="123">
        <f>ROUNDUP(((_xlfn.XLOOKUP(TBL_PD_RATES12[[#This Row],[BILL]],TBL_FACTOR[Bill],TBL_FACTOR[x/Travel],,-1))+_xlfn.XLOOKUP(TBL_PD_RATES12[[#Headers],[MS]], TBL_MSP[MSP],TBL_MSP[By/Travel]))*TBL_PD_RATES12[[#This Row],[BILL]],1)</f>
        <v>47.2</v>
      </c>
      <c r="AA44" s="123">
        <f>ROUNDUP(((_xlfn.XLOOKUP(TBL_PD_RATES12[[#This Row],[BILL]],TBL_FACTOR[Bill],TBL_FACTOR[x/Travel],,-1))+_xlfn.XLOOKUP(TBL_PD_RATES12[[#Headers],[RS]], TBL_MSP[MSP],TBL_MSP[By/Travel]))*TBL_PD_RATES12[[#This Row],[BILL]],1)</f>
        <v>47.2</v>
      </c>
      <c r="AB44" s="123">
        <f>ROUNDUP(((_xlfn.XLOOKUP(TBL_PD_RATES12[[#This Row],[BILL]],TBL_FACTOR[Bill],TBL_FACTOR[x/Travel],,-1))+_xlfn.XLOOKUP(TBL_PD_RATES12[[#Headers],[RS]], TBL_MSP[MSP],TBL_MSP[By/Travel]))*TBL_PD_RATES12[[#This Row],[BILL]],1)</f>
        <v>47.2</v>
      </c>
    </row>
    <row r="45" spans="1:16339" x14ac:dyDescent="0.2">
      <c r="A45" s="123">
        <v>80.7</v>
      </c>
      <c r="B45" s="2">
        <v>52</v>
      </c>
      <c r="C45" s="149">
        <v>0.64436183395291202</v>
      </c>
      <c r="D45" s="149">
        <f>TBL_FACTOR[[#This Row],[x/Local]]+0.025</f>
        <v>0.66936183395291204</v>
      </c>
      <c r="N45" s="2">
        <v>72</v>
      </c>
      <c r="O45" s="123">
        <f>ROUNDUP(_xlfn.XLOOKUP(N45,TBL_FACTOR[Bill],TBL_FACTOR[x/Local],,-1)*TBL_PD_RATES[[#This Row],[BILL]],1)</f>
        <v>46.1</v>
      </c>
      <c r="P45" s="123">
        <f>ROUNDUP(((_xlfn.XLOOKUP(TBL_PD_RATES[[#This Row],[BILL]],TBL_FACTOR[Bill],TBL_FACTOR[x/Local],,-1))+_xlfn.XLOOKUP(TBL_PD_RATES[[#Headers],[AHSA]], TBL_MSP[MSP],TBL_MSP[By/Local]))*TBL_PD_RATES[[#This Row],[BILL]],1)</f>
        <v>47.2</v>
      </c>
      <c r="Q45" s="123">
        <f>ROUNDUP(((_xlfn.XLOOKUP(TBL_PD_RATES[[#This Row],[BILL]],TBL_FACTOR[Bill],TBL_FACTOR[x/Local],,-1))+_xlfn.XLOOKUP(TBL_PD_RATES[[#Headers],[CSU]], TBL_MSP[MSP],TBL_MSP[By/Local]))*TBL_PD_RATES[[#This Row],[BILL]],1)</f>
        <v>46.1</v>
      </c>
      <c r="R45" s="123">
        <f>ROUNDUP(((_xlfn.XLOOKUP(TBL_PD_RATES[[#This Row],[BILL]],TBL_FACTOR[Bill],TBL_FACTOR[x/Local],,-1))+_xlfn.XLOOKUP(TBL_PD_RATES[[#Headers],[MS]], TBL_MSP[MSP],TBL_MSP[By/Local]))*TBL_PD_RATES[[#This Row],[BILL]],1)</f>
        <v>46.1</v>
      </c>
      <c r="S45" s="123">
        <f>ROUNDUP(((_xlfn.XLOOKUP(TBL_PD_RATES[[#This Row],[BILL]],TBL_FACTOR[Bill],TBL_FACTOR[x/Local],,-1))+_xlfn.XLOOKUP(TBL_PD_RATES[[#Headers],[RS]], TBL_MSP[MSP],TBL_MSP[By/Local]))*TBL_PD_RATES[[#This Row],[BILL]],1)</f>
        <v>46.1</v>
      </c>
      <c r="T45" s="123">
        <f>ROUNDUP(((_xlfn.XLOOKUP(TBL_PD_RATES[[#This Row],[BILL]],TBL_FACTOR[Bill],TBL_FACTOR[x/Local],,-1))+_xlfn.XLOOKUP(TBL_PD_RATES[[#Headers],[RS]], TBL_MSP[MSP],TBL_MSP[By/Local]))*TBL_PD_RATES[[#This Row],[BILL]],1)</f>
        <v>46.1</v>
      </c>
      <c r="V45" s="2">
        <v>72</v>
      </c>
      <c r="W45" s="123">
        <f>ROUNDUP(_xlfn.XLOOKUP(V45,TBL_FACTOR[Bill],TBL_FACTOR[x/Travel],,-1)*TBL_PD_RATES12[[#This Row],[BILL]],1)</f>
        <v>47.9</v>
      </c>
      <c r="X45" s="123">
        <f>ROUNDUP(((_xlfn.XLOOKUP(TBL_PD_RATES12[[#This Row],[BILL]],TBL_FACTOR[Bill],TBL_FACTOR[x/Travel],,-1))+_xlfn.XLOOKUP(TBL_PD_RATES12[[#Headers],[AHSA]], TBL_MSP[MSP],TBL_MSP[By/Travel]))*TBL_PD_RATES12[[#This Row],[BILL]],1)</f>
        <v>49.7</v>
      </c>
      <c r="Y45" s="123">
        <f>ROUNDUP(((_xlfn.XLOOKUP(TBL_PD_RATES12[[#This Row],[BILL]],TBL_FACTOR[Bill],TBL_FACTOR[x/Travel],,-1))+_xlfn.XLOOKUP(TBL_PD_RATES12[[#Headers],[CSU]], TBL_MSP[MSP],TBL_MSP[By/Travel]))*TBL_PD_RATES12[[#This Row],[BILL]],1)</f>
        <v>47.9</v>
      </c>
      <c r="Z45" s="123">
        <f>ROUNDUP(((_xlfn.XLOOKUP(TBL_PD_RATES12[[#This Row],[BILL]],TBL_FACTOR[Bill],TBL_FACTOR[x/Travel],,-1))+_xlfn.XLOOKUP(TBL_PD_RATES12[[#Headers],[MS]], TBL_MSP[MSP],TBL_MSP[By/Travel]))*TBL_PD_RATES12[[#This Row],[BILL]],1)</f>
        <v>47.9</v>
      </c>
      <c r="AA45" s="123">
        <f>ROUNDUP(((_xlfn.XLOOKUP(TBL_PD_RATES12[[#This Row],[BILL]],TBL_FACTOR[Bill],TBL_FACTOR[x/Travel],,-1))+_xlfn.XLOOKUP(TBL_PD_RATES12[[#Headers],[RS]], TBL_MSP[MSP],TBL_MSP[By/Travel]))*TBL_PD_RATES12[[#This Row],[BILL]],1)</f>
        <v>47.9</v>
      </c>
      <c r="AB45" s="123">
        <f>ROUNDUP(((_xlfn.XLOOKUP(TBL_PD_RATES12[[#This Row],[BILL]],TBL_FACTOR[Bill],TBL_FACTOR[x/Travel],,-1))+_xlfn.XLOOKUP(TBL_PD_RATES12[[#Headers],[RS]], TBL_MSP[MSP],TBL_MSP[By/Travel]))*TBL_PD_RATES12[[#This Row],[BILL]],1)</f>
        <v>47.9</v>
      </c>
    </row>
    <row r="46" spans="1:16339" x14ac:dyDescent="0.2">
      <c r="A46" s="123">
        <v>82.15</v>
      </c>
      <c r="B46" s="2">
        <v>53</v>
      </c>
      <c r="C46" s="149">
        <v>0.64516129032258063</v>
      </c>
      <c r="D46" s="149">
        <f>TBL_FACTOR[[#This Row],[x/Local]]+0.025</f>
        <v>0.67016129032258065</v>
      </c>
      <c r="N46" s="2">
        <v>73</v>
      </c>
      <c r="O46" s="123">
        <f>ROUNDUP(_xlfn.XLOOKUP(N46,TBL_FACTOR[Bill],TBL_FACTOR[x/Local],,-1)*TBL_PD_RATES[[#This Row],[BILL]],1)</f>
        <v>46.800000000000004</v>
      </c>
      <c r="P46" s="123">
        <f>ROUNDUP(((_xlfn.XLOOKUP(TBL_PD_RATES[[#This Row],[BILL]],TBL_FACTOR[Bill],TBL_FACTOR[x/Local],,-1))+_xlfn.XLOOKUP(TBL_PD_RATES[[#Headers],[AHSA]], TBL_MSP[MSP],TBL_MSP[By/Local]))*TBL_PD_RATES[[#This Row],[BILL]],1)</f>
        <v>47.9</v>
      </c>
      <c r="Q46" s="123">
        <f>ROUNDUP(((_xlfn.XLOOKUP(TBL_PD_RATES[[#This Row],[BILL]],TBL_FACTOR[Bill],TBL_FACTOR[x/Local],,-1))+_xlfn.XLOOKUP(TBL_PD_RATES[[#Headers],[CSU]], TBL_MSP[MSP],TBL_MSP[By/Local]))*TBL_PD_RATES[[#This Row],[BILL]],1)</f>
        <v>46.800000000000004</v>
      </c>
      <c r="R46" s="123">
        <f>ROUNDUP(((_xlfn.XLOOKUP(TBL_PD_RATES[[#This Row],[BILL]],TBL_FACTOR[Bill],TBL_FACTOR[x/Local],,-1))+_xlfn.XLOOKUP(TBL_PD_RATES[[#Headers],[MS]], TBL_MSP[MSP],TBL_MSP[By/Local]))*TBL_PD_RATES[[#This Row],[BILL]],1)</f>
        <v>46.800000000000004</v>
      </c>
      <c r="S46" s="123">
        <f>ROUNDUP(((_xlfn.XLOOKUP(TBL_PD_RATES[[#This Row],[BILL]],TBL_FACTOR[Bill],TBL_FACTOR[x/Local],,-1))+_xlfn.XLOOKUP(TBL_PD_RATES[[#Headers],[RS]], TBL_MSP[MSP],TBL_MSP[By/Local]))*TBL_PD_RATES[[#This Row],[BILL]],1)</f>
        <v>46.800000000000004</v>
      </c>
      <c r="T46" s="123">
        <f>ROUNDUP(((_xlfn.XLOOKUP(TBL_PD_RATES[[#This Row],[BILL]],TBL_FACTOR[Bill],TBL_FACTOR[x/Local],,-1))+_xlfn.XLOOKUP(TBL_PD_RATES[[#Headers],[RS]], TBL_MSP[MSP],TBL_MSP[By/Local]))*TBL_PD_RATES[[#This Row],[BILL]],1)</f>
        <v>46.800000000000004</v>
      </c>
      <c r="V46" s="2">
        <v>73</v>
      </c>
      <c r="W46" s="123">
        <f>ROUNDUP(_xlfn.XLOOKUP(V46,TBL_FACTOR[Bill],TBL_FACTOR[x/Travel],,-1)*TBL_PD_RATES12[[#This Row],[BILL]],1)</f>
        <v>48.6</v>
      </c>
      <c r="X46" s="123">
        <f>ROUNDUP(((_xlfn.XLOOKUP(TBL_PD_RATES12[[#This Row],[BILL]],TBL_FACTOR[Bill],TBL_FACTOR[x/Travel],,-1))+_xlfn.XLOOKUP(TBL_PD_RATES12[[#Headers],[AHSA]], TBL_MSP[MSP],TBL_MSP[By/Travel]))*TBL_PD_RATES12[[#This Row],[BILL]],1)</f>
        <v>50.4</v>
      </c>
      <c r="Y46" s="123">
        <f>ROUNDUP(((_xlfn.XLOOKUP(TBL_PD_RATES12[[#This Row],[BILL]],TBL_FACTOR[Bill],TBL_FACTOR[x/Travel],,-1))+_xlfn.XLOOKUP(TBL_PD_RATES12[[#Headers],[CSU]], TBL_MSP[MSP],TBL_MSP[By/Travel]))*TBL_PD_RATES12[[#This Row],[BILL]],1)</f>
        <v>48.6</v>
      </c>
      <c r="Z46" s="123">
        <f>ROUNDUP(((_xlfn.XLOOKUP(TBL_PD_RATES12[[#This Row],[BILL]],TBL_FACTOR[Bill],TBL_FACTOR[x/Travel],,-1))+_xlfn.XLOOKUP(TBL_PD_RATES12[[#Headers],[MS]], TBL_MSP[MSP],TBL_MSP[By/Travel]))*TBL_PD_RATES12[[#This Row],[BILL]],1)</f>
        <v>48.6</v>
      </c>
      <c r="AA46" s="123">
        <f>ROUNDUP(((_xlfn.XLOOKUP(TBL_PD_RATES12[[#This Row],[BILL]],TBL_FACTOR[Bill],TBL_FACTOR[x/Travel],,-1))+_xlfn.XLOOKUP(TBL_PD_RATES12[[#Headers],[RS]], TBL_MSP[MSP],TBL_MSP[By/Travel]))*TBL_PD_RATES12[[#This Row],[BILL]],1)</f>
        <v>48.6</v>
      </c>
      <c r="AB46" s="123">
        <f>ROUNDUP(((_xlfn.XLOOKUP(TBL_PD_RATES12[[#This Row],[BILL]],TBL_FACTOR[Bill],TBL_FACTOR[x/Travel],,-1))+_xlfn.XLOOKUP(TBL_PD_RATES12[[#Headers],[RS]], TBL_MSP[MSP],TBL_MSP[By/Travel]))*TBL_PD_RATES12[[#This Row],[BILL]],1)</f>
        <v>48.6</v>
      </c>
    </row>
    <row r="47" spans="1:16339" x14ac:dyDescent="0.2">
      <c r="A47" s="123">
        <v>83.65</v>
      </c>
      <c r="B47" s="2">
        <v>54</v>
      </c>
      <c r="C47" s="149">
        <v>0.64554692169754935</v>
      </c>
      <c r="D47" s="149">
        <f>TBL_FACTOR[[#This Row],[x/Local]]+0.025</f>
        <v>0.67054692169754937</v>
      </c>
      <c r="N47" s="2">
        <v>74</v>
      </c>
      <c r="O47" s="123">
        <f>ROUNDUP(_xlfn.XLOOKUP(N47,TBL_FACTOR[Bill],TBL_FACTOR[x/Local],,-1)*TBL_PD_RATES[[#This Row],[BILL]],1)</f>
        <v>47.5</v>
      </c>
      <c r="P47" s="123">
        <f>ROUNDUP(((_xlfn.XLOOKUP(TBL_PD_RATES[[#This Row],[BILL]],TBL_FACTOR[Bill],TBL_FACTOR[x/Local],,-1))+_xlfn.XLOOKUP(TBL_PD_RATES[[#Headers],[AHSA]], TBL_MSP[MSP],TBL_MSP[By/Local]))*TBL_PD_RATES[[#This Row],[BILL]],1)</f>
        <v>48.6</v>
      </c>
      <c r="Q47" s="123">
        <f>ROUNDUP(((_xlfn.XLOOKUP(TBL_PD_RATES[[#This Row],[BILL]],TBL_FACTOR[Bill],TBL_FACTOR[x/Local],,-1))+_xlfn.XLOOKUP(TBL_PD_RATES[[#Headers],[CSU]], TBL_MSP[MSP],TBL_MSP[By/Local]))*TBL_PD_RATES[[#This Row],[BILL]],1)</f>
        <v>47.5</v>
      </c>
      <c r="R47" s="123">
        <f>ROUNDUP(((_xlfn.XLOOKUP(TBL_PD_RATES[[#This Row],[BILL]],TBL_FACTOR[Bill],TBL_FACTOR[x/Local],,-1))+_xlfn.XLOOKUP(TBL_PD_RATES[[#Headers],[MS]], TBL_MSP[MSP],TBL_MSP[By/Local]))*TBL_PD_RATES[[#This Row],[BILL]],1)</f>
        <v>47.5</v>
      </c>
      <c r="S47" s="123">
        <f>ROUNDUP(((_xlfn.XLOOKUP(TBL_PD_RATES[[#This Row],[BILL]],TBL_FACTOR[Bill],TBL_FACTOR[x/Local],,-1))+_xlfn.XLOOKUP(TBL_PD_RATES[[#Headers],[RS]], TBL_MSP[MSP],TBL_MSP[By/Local]))*TBL_PD_RATES[[#This Row],[BILL]],1)</f>
        <v>47.5</v>
      </c>
      <c r="T47" s="123">
        <f>ROUNDUP(((_xlfn.XLOOKUP(TBL_PD_RATES[[#This Row],[BILL]],TBL_FACTOR[Bill],TBL_FACTOR[x/Local],,-1))+_xlfn.XLOOKUP(TBL_PD_RATES[[#Headers],[RS]], TBL_MSP[MSP],TBL_MSP[By/Local]))*TBL_PD_RATES[[#This Row],[BILL]],1)</f>
        <v>47.5</v>
      </c>
      <c r="V47" s="2">
        <v>74</v>
      </c>
      <c r="W47" s="123">
        <f>ROUNDUP(_xlfn.XLOOKUP(V47,TBL_FACTOR[Bill],TBL_FACTOR[x/Travel],,-1)*TBL_PD_RATES12[[#This Row],[BILL]],1)</f>
        <v>49.300000000000004</v>
      </c>
      <c r="X47" s="123">
        <f>ROUNDUP(((_xlfn.XLOOKUP(TBL_PD_RATES12[[#This Row],[BILL]],TBL_FACTOR[Bill],TBL_FACTOR[x/Travel],,-1))+_xlfn.XLOOKUP(TBL_PD_RATES12[[#Headers],[AHSA]], TBL_MSP[MSP],TBL_MSP[By/Travel]))*TBL_PD_RATES12[[#This Row],[BILL]],1)</f>
        <v>51.2</v>
      </c>
      <c r="Y47" s="123">
        <f>ROUNDUP(((_xlfn.XLOOKUP(TBL_PD_RATES12[[#This Row],[BILL]],TBL_FACTOR[Bill],TBL_FACTOR[x/Travel],,-1))+_xlfn.XLOOKUP(TBL_PD_RATES12[[#Headers],[CSU]], TBL_MSP[MSP],TBL_MSP[By/Travel]))*TBL_PD_RATES12[[#This Row],[BILL]],1)</f>
        <v>49.300000000000004</v>
      </c>
      <c r="Z47" s="123">
        <f>ROUNDUP(((_xlfn.XLOOKUP(TBL_PD_RATES12[[#This Row],[BILL]],TBL_FACTOR[Bill],TBL_FACTOR[x/Travel],,-1))+_xlfn.XLOOKUP(TBL_PD_RATES12[[#Headers],[MS]], TBL_MSP[MSP],TBL_MSP[By/Travel]))*TBL_PD_RATES12[[#This Row],[BILL]],1)</f>
        <v>49.300000000000004</v>
      </c>
      <c r="AA47" s="123">
        <f>ROUNDUP(((_xlfn.XLOOKUP(TBL_PD_RATES12[[#This Row],[BILL]],TBL_FACTOR[Bill],TBL_FACTOR[x/Travel],,-1))+_xlfn.XLOOKUP(TBL_PD_RATES12[[#Headers],[RS]], TBL_MSP[MSP],TBL_MSP[By/Travel]))*TBL_PD_RATES12[[#This Row],[BILL]],1)</f>
        <v>49.300000000000004</v>
      </c>
      <c r="AB47" s="123">
        <f>ROUNDUP(((_xlfn.XLOOKUP(TBL_PD_RATES12[[#This Row],[BILL]],TBL_FACTOR[Bill],TBL_FACTOR[x/Travel],,-1))+_xlfn.XLOOKUP(TBL_PD_RATES12[[#Headers],[RS]], TBL_MSP[MSP],TBL_MSP[By/Travel]))*TBL_PD_RATES12[[#This Row],[BILL]],1)</f>
        <v>49.300000000000004</v>
      </c>
    </row>
    <row r="48" spans="1:16339" s="102" customFormat="1" x14ac:dyDescent="0.2">
      <c r="A48" s="123">
        <v>85.100000000000009</v>
      </c>
      <c r="B48" s="2">
        <v>55</v>
      </c>
      <c r="C48" s="149">
        <v>0.64629847238542881</v>
      </c>
      <c r="D48" s="149">
        <f>TBL_FACTOR[[#This Row],[x/Local]]+0.025</f>
        <v>0.67129847238542883</v>
      </c>
      <c r="E48" s="1"/>
      <c r="F48" s="1"/>
      <c r="G48" s="1"/>
      <c r="H48" s="1"/>
      <c r="I48" s="1"/>
      <c r="J48" s="1"/>
      <c r="K48" s="1"/>
      <c r="L48" s="1"/>
      <c r="M48" s="1"/>
      <c r="N48" s="2">
        <v>75</v>
      </c>
      <c r="O48" s="123">
        <f>ROUNDUP(_xlfn.XLOOKUP(N48,TBL_FACTOR[Bill],TBL_FACTOR[x/Local],,-1)*TBL_PD_RATES[[#This Row],[BILL]],1)</f>
        <v>48.2</v>
      </c>
      <c r="P48" s="123">
        <f>ROUNDUP(((_xlfn.XLOOKUP(TBL_PD_RATES[[#This Row],[BILL]],TBL_FACTOR[Bill],TBL_FACTOR[x/Local],,-1))+_xlfn.XLOOKUP(TBL_PD_RATES[[#Headers],[AHSA]], TBL_MSP[MSP],TBL_MSP[By/Local]))*TBL_PD_RATES[[#This Row],[BILL]],1)</f>
        <v>49.300000000000004</v>
      </c>
      <c r="Q48" s="123">
        <f>ROUNDUP(((_xlfn.XLOOKUP(TBL_PD_RATES[[#This Row],[BILL]],TBL_FACTOR[Bill],TBL_FACTOR[x/Local],,-1))+_xlfn.XLOOKUP(TBL_PD_RATES[[#Headers],[CSU]], TBL_MSP[MSP],TBL_MSP[By/Local]))*TBL_PD_RATES[[#This Row],[BILL]],1)</f>
        <v>48.2</v>
      </c>
      <c r="R48" s="123">
        <f>ROUNDUP(((_xlfn.XLOOKUP(TBL_PD_RATES[[#This Row],[BILL]],TBL_FACTOR[Bill],TBL_FACTOR[x/Local],,-1))+_xlfn.XLOOKUP(TBL_PD_RATES[[#Headers],[MS]], TBL_MSP[MSP],TBL_MSP[By/Local]))*TBL_PD_RATES[[#This Row],[BILL]],1)</f>
        <v>48.2</v>
      </c>
      <c r="S48" s="123">
        <f>ROUNDUP(((_xlfn.XLOOKUP(TBL_PD_RATES[[#This Row],[BILL]],TBL_FACTOR[Bill],TBL_FACTOR[x/Local],,-1))+_xlfn.XLOOKUP(TBL_PD_RATES[[#Headers],[RS]], TBL_MSP[MSP],TBL_MSP[By/Local]))*TBL_PD_RATES[[#This Row],[BILL]],1)</f>
        <v>48.2</v>
      </c>
      <c r="T48" s="123">
        <f>ROUNDUP(((_xlfn.XLOOKUP(TBL_PD_RATES[[#This Row],[BILL]],TBL_FACTOR[Bill],TBL_FACTOR[x/Local],,-1))+_xlfn.XLOOKUP(TBL_PD_RATES[[#Headers],[RS]], TBL_MSP[MSP],TBL_MSP[By/Local]))*TBL_PD_RATES[[#This Row],[BILL]],1)</f>
        <v>48.2</v>
      </c>
      <c r="U48" s="1"/>
      <c r="V48" s="2">
        <v>75</v>
      </c>
      <c r="W48" s="123">
        <f>ROUNDUP(_xlfn.XLOOKUP(V48,TBL_FACTOR[Bill],TBL_FACTOR[x/Travel],,-1)*TBL_PD_RATES12[[#This Row],[BILL]],1)</f>
        <v>50.1</v>
      </c>
      <c r="X48" s="123">
        <f>ROUNDUP(((_xlfn.XLOOKUP(TBL_PD_RATES12[[#This Row],[BILL]],TBL_FACTOR[Bill],TBL_FACTOR[x/Travel],,-1))+_xlfn.XLOOKUP(TBL_PD_RATES12[[#Headers],[AHSA]], TBL_MSP[MSP],TBL_MSP[By/Travel]))*TBL_PD_RATES12[[#This Row],[BILL]],1)</f>
        <v>51.9</v>
      </c>
      <c r="Y48" s="123">
        <f>ROUNDUP(((_xlfn.XLOOKUP(TBL_PD_RATES12[[#This Row],[BILL]],TBL_FACTOR[Bill],TBL_FACTOR[x/Travel],,-1))+_xlfn.XLOOKUP(TBL_PD_RATES12[[#Headers],[CSU]], TBL_MSP[MSP],TBL_MSP[By/Travel]))*TBL_PD_RATES12[[#This Row],[BILL]],1)</f>
        <v>50.1</v>
      </c>
      <c r="Z48" s="123">
        <f>ROUNDUP(((_xlfn.XLOOKUP(TBL_PD_RATES12[[#This Row],[BILL]],TBL_FACTOR[Bill],TBL_FACTOR[x/Travel],,-1))+_xlfn.XLOOKUP(TBL_PD_RATES12[[#Headers],[MS]], TBL_MSP[MSP],TBL_MSP[By/Travel]))*TBL_PD_RATES12[[#This Row],[BILL]],1)</f>
        <v>50.1</v>
      </c>
      <c r="AA48" s="123">
        <f>ROUNDUP(((_xlfn.XLOOKUP(TBL_PD_RATES12[[#This Row],[BILL]],TBL_FACTOR[Bill],TBL_FACTOR[x/Travel],,-1))+_xlfn.XLOOKUP(TBL_PD_RATES12[[#Headers],[RS]], TBL_MSP[MSP],TBL_MSP[By/Travel]))*TBL_PD_RATES12[[#This Row],[BILL]],1)</f>
        <v>50.1</v>
      </c>
      <c r="AB48" s="123">
        <f>ROUNDUP(((_xlfn.XLOOKUP(TBL_PD_RATES12[[#This Row],[BILL]],TBL_FACTOR[Bill],TBL_FACTOR[x/Travel],,-1))+_xlfn.XLOOKUP(TBL_PD_RATES12[[#Headers],[RS]], TBL_MSP[MSP],TBL_MSP[By/Travel]))*TBL_PD_RATES12[[#This Row],[BILL]],1)</f>
        <v>50.1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</row>
    <row r="49" spans="1:16339" x14ac:dyDescent="0.2">
      <c r="A49" s="123">
        <v>86.600000000000009</v>
      </c>
      <c r="B49" s="2">
        <v>56</v>
      </c>
      <c r="C49" s="149">
        <v>0.64665127020785218</v>
      </c>
      <c r="D49" s="149">
        <f>TBL_FACTOR[[#This Row],[x/Local]]+0.025</f>
        <v>0.6716512702078522</v>
      </c>
      <c r="N49" s="2">
        <v>76</v>
      </c>
      <c r="O49" s="123">
        <f>ROUNDUP(_xlfn.XLOOKUP(N49,TBL_FACTOR[Bill],TBL_FACTOR[x/Local],,-1)*TBL_PD_RATES[[#This Row],[BILL]],1)</f>
        <v>48.800000000000004</v>
      </c>
      <c r="P49" s="123">
        <f>ROUNDUP(((_xlfn.XLOOKUP(TBL_PD_RATES[[#This Row],[BILL]],TBL_FACTOR[Bill],TBL_FACTOR[x/Local],,-1))+_xlfn.XLOOKUP(TBL_PD_RATES[[#Headers],[AHSA]], TBL_MSP[MSP],TBL_MSP[By/Local]))*TBL_PD_RATES[[#This Row],[BILL]],1)</f>
        <v>50</v>
      </c>
      <c r="Q49" s="123">
        <f>ROUNDUP(((_xlfn.XLOOKUP(TBL_PD_RATES[[#This Row],[BILL]],TBL_FACTOR[Bill],TBL_FACTOR[x/Local],,-1))+_xlfn.XLOOKUP(TBL_PD_RATES[[#Headers],[CSU]], TBL_MSP[MSP],TBL_MSP[By/Local]))*TBL_PD_RATES[[#This Row],[BILL]],1)</f>
        <v>48.800000000000004</v>
      </c>
      <c r="R49" s="123">
        <f>ROUNDUP(((_xlfn.XLOOKUP(TBL_PD_RATES[[#This Row],[BILL]],TBL_FACTOR[Bill],TBL_FACTOR[x/Local],,-1))+_xlfn.XLOOKUP(TBL_PD_RATES[[#Headers],[MS]], TBL_MSP[MSP],TBL_MSP[By/Local]))*TBL_PD_RATES[[#This Row],[BILL]],1)</f>
        <v>48.800000000000004</v>
      </c>
      <c r="S49" s="123">
        <f>ROUNDUP(((_xlfn.XLOOKUP(TBL_PD_RATES[[#This Row],[BILL]],TBL_FACTOR[Bill],TBL_FACTOR[x/Local],,-1))+_xlfn.XLOOKUP(TBL_PD_RATES[[#Headers],[RS]], TBL_MSP[MSP],TBL_MSP[By/Local]))*TBL_PD_RATES[[#This Row],[BILL]],1)</f>
        <v>48.800000000000004</v>
      </c>
      <c r="T49" s="123">
        <f>ROUNDUP(((_xlfn.XLOOKUP(TBL_PD_RATES[[#This Row],[BILL]],TBL_FACTOR[Bill],TBL_FACTOR[x/Local],,-1))+_xlfn.XLOOKUP(TBL_PD_RATES[[#Headers],[RS]], TBL_MSP[MSP],TBL_MSP[By/Local]))*TBL_PD_RATES[[#This Row],[BILL]],1)</f>
        <v>48.800000000000004</v>
      </c>
      <c r="V49" s="2">
        <v>76</v>
      </c>
      <c r="W49" s="123">
        <f>ROUNDUP(_xlfn.XLOOKUP(V49,TBL_FACTOR[Bill],TBL_FACTOR[x/Travel],,-1)*TBL_PD_RATES12[[#This Row],[BILL]],1)</f>
        <v>50.7</v>
      </c>
      <c r="X49" s="123">
        <f>ROUNDUP(((_xlfn.XLOOKUP(TBL_PD_RATES12[[#This Row],[BILL]],TBL_FACTOR[Bill],TBL_FACTOR[x/Travel],,-1))+_xlfn.XLOOKUP(TBL_PD_RATES12[[#Headers],[AHSA]], TBL_MSP[MSP],TBL_MSP[By/Travel]))*TBL_PD_RATES12[[#This Row],[BILL]],1)</f>
        <v>52.6</v>
      </c>
      <c r="Y49" s="123">
        <f>ROUNDUP(((_xlfn.XLOOKUP(TBL_PD_RATES12[[#This Row],[BILL]],TBL_FACTOR[Bill],TBL_FACTOR[x/Travel],,-1))+_xlfn.XLOOKUP(TBL_PD_RATES12[[#Headers],[CSU]], TBL_MSP[MSP],TBL_MSP[By/Travel]))*TBL_PD_RATES12[[#This Row],[BILL]],1)</f>
        <v>50.7</v>
      </c>
      <c r="Z49" s="123">
        <f>ROUNDUP(((_xlfn.XLOOKUP(TBL_PD_RATES12[[#This Row],[BILL]],TBL_FACTOR[Bill],TBL_FACTOR[x/Travel],,-1))+_xlfn.XLOOKUP(TBL_PD_RATES12[[#Headers],[MS]], TBL_MSP[MSP],TBL_MSP[By/Travel]))*TBL_PD_RATES12[[#This Row],[BILL]],1)</f>
        <v>50.7</v>
      </c>
      <c r="AA49" s="123">
        <f>ROUNDUP(((_xlfn.XLOOKUP(TBL_PD_RATES12[[#This Row],[BILL]],TBL_FACTOR[Bill],TBL_FACTOR[x/Travel],,-1))+_xlfn.XLOOKUP(TBL_PD_RATES12[[#Headers],[RS]], TBL_MSP[MSP],TBL_MSP[By/Travel]))*TBL_PD_RATES12[[#This Row],[BILL]],1)</f>
        <v>50.7</v>
      </c>
      <c r="AB49" s="123">
        <f>ROUNDUP(((_xlfn.XLOOKUP(TBL_PD_RATES12[[#This Row],[BILL]],TBL_FACTOR[Bill],TBL_FACTOR[x/Travel],,-1))+_xlfn.XLOOKUP(TBL_PD_RATES12[[#Headers],[RS]], TBL_MSP[MSP],TBL_MSP[By/Travel]))*TBL_PD_RATES12[[#This Row],[BILL]],1)</f>
        <v>50.7</v>
      </c>
    </row>
    <row r="50" spans="1:16339" x14ac:dyDescent="0.2">
      <c r="A50" s="123">
        <v>88.050000000000011</v>
      </c>
      <c r="B50" s="2">
        <v>57</v>
      </c>
      <c r="C50" s="149">
        <v>0.64735945485519575</v>
      </c>
      <c r="D50" s="149">
        <f>TBL_FACTOR[[#This Row],[x/Local]]+0.025</f>
        <v>0.67235945485519577</v>
      </c>
      <c r="N50" s="2">
        <v>77</v>
      </c>
      <c r="O50" s="123">
        <f>ROUNDUP(_xlfn.XLOOKUP(N50,TBL_FACTOR[Bill],TBL_FACTOR[x/Local],,-1)*TBL_PD_RATES[[#This Row],[BILL]],1)</f>
        <v>49.5</v>
      </c>
      <c r="P50" s="123">
        <f>ROUNDUP(((_xlfn.XLOOKUP(TBL_PD_RATES[[#This Row],[BILL]],TBL_FACTOR[Bill],TBL_FACTOR[x/Local],,-1))+_xlfn.XLOOKUP(TBL_PD_RATES[[#Headers],[AHSA]], TBL_MSP[MSP],TBL_MSP[By/Local]))*TBL_PD_RATES[[#This Row],[BILL]],1)</f>
        <v>50.7</v>
      </c>
      <c r="Q50" s="123">
        <f>ROUNDUP(((_xlfn.XLOOKUP(TBL_PD_RATES[[#This Row],[BILL]],TBL_FACTOR[Bill],TBL_FACTOR[x/Local],,-1))+_xlfn.XLOOKUP(TBL_PD_RATES[[#Headers],[CSU]], TBL_MSP[MSP],TBL_MSP[By/Local]))*TBL_PD_RATES[[#This Row],[BILL]],1)</f>
        <v>49.5</v>
      </c>
      <c r="R50" s="123">
        <f>ROUNDUP(((_xlfn.XLOOKUP(TBL_PD_RATES[[#This Row],[BILL]],TBL_FACTOR[Bill],TBL_FACTOR[x/Local],,-1))+_xlfn.XLOOKUP(TBL_PD_RATES[[#Headers],[MS]], TBL_MSP[MSP],TBL_MSP[By/Local]))*TBL_PD_RATES[[#This Row],[BILL]],1)</f>
        <v>49.5</v>
      </c>
      <c r="S50" s="123">
        <f>ROUNDUP(((_xlfn.XLOOKUP(TBL_PD_RATES[[#This Row],[BILL]],TBL_FACTOR[Bill],TBL_FACTOR[x/Local],,-1))+_xlfn.XLOOKUP(TBL_PD_RATES[[#Headers],[RS]], TBL_MSP[MSP],TBL_MSP[By/Local]))*TBL_PD_RATES[[#This Row],[BILL]],1)</f>
        <v>49.5</v>
      </c>
      <c r="T50" s="123">
        <f>ROUNDUP(((_xlfn.XLOOKUP(TBL_PD_RATES[[#This Row],[BILL]],TBL_FACTOR[Bill],TBL_FACTOR[x/Local],,-1))+_xlfn.XLOOKUP(TBL_PD_RATES[[#Headers],[RS]], TBL_MSP[MSP],TBL_MSP[By/Local]))*TBL_PD_RATES[[#This Row],[BILL]],1)</f>
        <v>49.5</v>
      </c>
      <c r="V50" s="2">
        <v>77</v>
      </c>
      <c r="W50" s="123">
        <f>ROUNDUP(_xlfn.XLOOKUP(V50,TBL_FACTOR[Bill],TBL_FACTOR[x/Travel],,-1)*TBL_PD_RATES12[[#This Row],[BILL]],1)</f>
        <v>51.5</v>
      </c>
      <c r="X50" s="123">
        <f>ROUNDUP(((_xlfn.XLOOKUP(TBL_PD_RATES12[[#This Row],[BILL]],TBL_FACTOR[Bill],TBL_FACTOR[x/Travel],,-1))+_xlfn.XLOOKUP(TBL_PD_RATES12[[#Headers],[AHSA]], TBL_MSP[MSP],TBL_MSP[By/Travel]))*TBL_PD_RATES12[[#This Row],[BILL]],1)</f>
        <v>53.4</v>
      </c>
      <c r="Y50" s="123">
        <f>ROUNDUP(((_xlfn.XLOOKUP(TBL_PD_RATES12[[#This Row],[BILL]],TBL_FACTOR[Bill],TBL_FACTOR[x/Travel],,-1))+_xlfn.XLOOKUP(TBL_PD_RATES12[[#Headers],[CSU]], TBL_MSP[MSP],TBL_MSP[By/Travel]))*TBL_PD_RATES12[[#This Row],[BILL]],1)</f>
        <v>51.5</v>
      </c>
      <c r="Z50" s="123">
        <f>ROUNDUP(((_xlfn.XLOOKUP(TBL_PD_RATES12[[#This Row],[BILL]],TBL_FACTOR[Bill],TBL_FACTOR[x/Travel],,-1))+_xlfn.XLOOKUP(TBL_PD_RATES12[[#Headers],[MS]], TBL_MSP[MSP],TBL_MSP[By/Travel]))*TBL_PD_RATES12[[#This Row],[BILL]],1)</f>
        <v>51.5</v>
      </c>
      <c r="AA50" s="123">
        <f>ROUNDUP(((_xlfn.XLOOKUP(TBL_PD_RATES12[[#This Row],[BILL]],TBL_FACTOR[Bill],TBL_FACTOR[x/Travel],,-1))+_xlfn.XLOOKUP(TBL_PD_RATES12[[#Headers],[RS]], TBL_MSP[MSP],TBL_MSP[By/Travel]))*TBL_PD_RATES12[[#This Row],[BILL]],1)</f>
        <v>51.5</v>
      </c>
      <c r="AB50" s="123">
        <f>ROUNDUP(((_xlfn.XLOOKUP(TBL_PD_RATES12[[#This Row],[BILL]],TBL_FACTOR[Bill],TBL_FACTOR[x/Travel],,-1))+_xlfn.XLOOKUP(TBL_PD_RATES12[[#Headers],[RS]], TBL_MSP[MSP],TBL_MSP[By/Travel]))*TBL_PD_RATES12[[#This Row],[BILL]],1)</f>
        <v>51.5</v>
      </c>
    </row>
    <row r="51" spans="1:16339" x14ac:dyDescent="0.2">
      <c r="A51" s="123">
        <v>89.550000000000011</v>
      </c>
      <c r="B51" s="2">
        <v>58</v>
      </c>
      <c r="C51" s="149">
        <v>0.64768285873813503</v>
      </c>
      <c r="D51" s="149">
        <f>TBL_FACTOR[[#This Row],[x/Local]]+0.025</f>
        <v>0.67268285873813505</v>
      </c>
      <c r="N51" s="2">
        <v>78</v>
      </c>
      <c r="O51" s="123">
        <f>ROUNDUP(_xlfn.XLOOKUP(N51,TBL_FACTOR[Bill],TBL_FACTOR[x/Local],,-1)*TBL_PD_RATES[[#This Row],[BILL]],1)</f>
        <v>50.2</v>
      </c>
      <c r="P51" s="123">
        <f>ROUNDUP(((_xlfn.XLOOKUP(TBL_PD_RATES[[#This Row],[BILL]],TBL_FACTOR[Bill],TBL_FACTOR[x/Local],,-1))+_xlfn.XLOOKUP(TBL_PD_RATES[[#Headers],[AHSA]], TBL_MSP[MSP],TBL_MSP[By/Local]))*TBL_PD_RATES[[#This Row],[BILL]],1)</f>
        <v>51.4</v>
      </c>
      <c r="Q51" s="123">
        <f>ROUNDUP(((_xlfn.XLOOKUP(TBL_PD_RATES[[#This Row],[BILL]],TBL_FACTOR[Bill],TBL_FACTOR[x/Local],,-1))+_xlfn.XLOOKUP(TBL_PD_RATES[[#Headers],[CSU]], TBL_MSP[MSP],TBL_MSP[By/Local]))*TBL_PD_RATES[[#This Row],[BILL]],1)</f>
        <v>50.2</v>
      </c>
      <c r="R51" s="123">
        <f>ROUNDUP(((_xlfn.XLOOKUP(TBL_PD_RATES[[#This Row],[BILL]],TBL_FACTOR[Bill],TBL_FACTOR[x/Local],,-1))+_xlfn.XLOOKUP(TBL_PD_RATES[[#Headers],[MS]], TBL_MSP[MSP],TBL_MSP[By/Local]))*TBL_PD_RATES[[#This Row],[BILL]],1)</f>
        <v>50.2</v>
      </c>
      <c r="S51" s="123">
        <f>ROUNDUP(((_xlfn.XLOOKUP(TBL_PD_RATES[[#This Row],[BILL]],TBL_FACTOR[Bill],TBL_FACTOR[x/Local],,-1))+_xlfn.XLOOKUP(TBL_PD_RATES[[#Headers],[RS]], TBL_MSP[MSP],TBL_MSP[By/Local]))*TBL_PD_RATES[[#This Row],[BILL]],1)</f>
        <v>50.2</v>
      </c>
      <c r="T51" s="123">
        <f>ROUNDUP(((_xlfn.XLOOKUP(TBL_PD_RATES[[#This Row],[BILL]],TBL_FACTOR[Bill],TBL_FACTOR[x/Local],,-1))+_xlfn.XLOOKUP(TBL_PD_RATES[[#Headers],[RS]], TBL_MSP[MSP],TBL_MSP[By/Local]))*TBL_PD_RATES[[#This Row],[BILL]],1)</f>
        <v>50.2</v>
      </c>
      <c r="V51" s="2">
        <v>78</v>
      </c>
      <c r="W51" s="123">
        <f>ROUNDUP(_xlfn.XLOOKUP(V51,TBL_FACTOR[Bill],TBL_FACTOR[x/Travel],,-1)*TBL_PD_RATES12[[#This Row],[BILL]],1)</f>
        <v>52.2</v>
      </c>
      <c r="X51" s="123">
        <f>ROUNDUP(((_xlfn.XLOOKUP(TBL_PD_RATES12[[#This Row],[BILL]],TBL_FACTOR[Bill],TBL_FACTOR[x/Travel],,-1))+_xlfn.XLOOKUP(TBL_PD_RATES12[[#Headers],[AHSA]], TBL_MSP[MSP],TBL_MSP[By/Travel]))*TBL_PD_RATES12[[#This Row],[BILL]],1)</f>
        <v>54.1</v>
      </c>
      <c r="Y51" s="123">
        <f>ROUNDUP(((_xlfn.XLOOKUP(TBL_PD_RATES12[[#This Row],[BILL]],TBL_FACTOR[Bill],TBL_FACTOR[x/Travel],,-1))+_xlfn.XLOOKUP(TBL_PD_RATES12[[#Headers],[CSU]], TBL_MSP[MSP],TBL_MSP[By/Travel]))*TBL_PD_RATES12[[#This Row],[BILL]],1)</f>
        <v>52.2</v>
      </c>
      <c r="Z51" s="123">
        <f>ROUNDUP(((_xlfn.XLOOKUP(TBL_PD_RATES12[[#This Row],[BILL]],TBL_FACTOR[Bill],TBL_FACTOR[x/Travel],,-1))+_xlfn.XLOOKUP(TBL_PD_RATES12[[#Headers],[MS]], TBL_MSP[MSP],TBL_MSP[By/Travel]))*TBL_PD_RATES12[[#This Row],[BILL]],1)</f>
        <v>52.2</v>
      </c>
      <c r="AA51" s="123">
        <f>ROUNDUP(((_xlfn.XLOOKUP(TBL_PD_RATES12[[#This Row],[BILL]],TBL_FACTOR[Bill],TBL_FACTOR[x/Travel],,-1))+_xlfn.XLOOKUP(TBL_PD_RATES12[[#Headers],[RS]], TBL_MSP[MSP],TBL_MSP[By/Travel]))*TBL_PD_RATES12[[#This Row],[BILL]],1)</f>
        <v>52.2</v>
      </c>
      <c r="AB51" s="123">
        <f>ROUNDUP(((_xlfn.XLOOKUP(TBL_PD_RATES12[[#This Row],[BILL]],TBL_FACTOR[Bill],TBL_FACTOR[x/Travel],,-1))+_xlfn.XLOOKUP(TBL_PD_RATES12[[#Headers],[RS]], TBL_MSP[MSP],TBL_MSP[By/Travel]))*TBL_PD_RATES12[[#This Row],[BILL]],1)</f>
        <v>52.2</v>
      </c>
    </row>
    <row r="52" spans="1:16339" x14ac:dyDescent="0.2">
      <c r="A52" s="123">
        <v>91</v>
      </c>
      <c r="B52" s="2">
        <v>59</v>
      </c>
      <c r="C52" s="149">
        <v>0.64835164835164827</v>
      </c>
      <c r="D52" s="149">
        <f>TBL_FACTOR[[#This Row],[x/Local]]+0.025</f>
        <v>0.67335164835164829</v>
      </c>
      <c r="N52" s="2">
        <v>79</v>
      </c>
      <c r="O52" s="123">
        <f>ROUNDUP(_xlfn.XLOOKUP(N52,TBL_FACTOR[Bill],TBL_FACTOR[x/Local],,-1)*TBL_PD_RATES[[#This Row],[BILL]],1)</f>
        <v>50.9</v>
      </c>
      <c r="P52" s="123">
        <f>ROUNDUP(((_xlfn.XLOOKUP(TBL_PD_RATES[[#This Row],[BILL]],TBL_FACTOR[Bill],TBL_FACTOR[x/Local],,-1))+_xlfn.XLOOKUP(TBL_PD_RATES[[#Headers],[AHSA]], TBL_MSP[MSP],TBL_MSP[By/Local]))*TBL_PD_RATES[[#This Row],[BILL]],1)</f>
        <v>52</v>
      </c>
      <c r="Q52" s="123">
        <f>ROUNDUP(((_xlfn.XLOOKUP(TBL_PD_RATES[[#This Row],[BILL]],TBL_FACTOR[Bill],TBL_FACTOR[x/Local],,-1))+_xlfn.XLOOKUP(TBL_PD_RATES[[#Headers],[CSU]], TBL_MSP[MSP],TBL_MSP[By/Local]))*TBL_PD_RATES[[#This Row],[BILL]],1)</f>
        <v>50.9</v>
      </c>
      <c r="R52" s="123">
        <f>ROUNDUP(((_xlfn.XLOOKUP(TBL_PD_RATES[[#This Row],[BILL]],TBL_FACTOR[Bill],TBL_FACTOR[x/Local],,-1))+_xlfn.XLOOKUP(TBL_PD_RATES[[#Headers],[MS]], TBL_MSP[MSP],TBL_MSP[By/Local]))*TBL_PD_RATES[[#This Row],[BILL]],1)</f>
        <v>50.9</v>
      </c>
      <c r="S52" s="123">
        <f>ROUNDUP(((_xlfn.XLOOKUP(TBL_PD_RATES[[#This Row],[BILL]],TBL_FACTOR[Bill],TBL_FACTOR[x/Local],,-1))+_xlfn.XLOOKUP(TBL_PD_RATES[[#Headers],[RS]], TBL_MSP[MSP],TBL_MSP[By/Local]))*TBL_PD_RATES[[#This Row],[BILL]],1)</f>
        <v>50.9</v>
      </c>
      <c r="T52" s="123">
        <f>ROUNDUP(((_xlfn.XLOOKUP(TBL_PD_RATES[[#This Row],[BILL]],TBL_FACTOR[Bill],TBL_FACTOR[x/Local],,-1))+_xlfn.XLOOKUP(TBL_PD_RATES[[#Headers],[RS]], TBL_MSP[MSP],TBL_MSP[By/Local]))*TBL_PD_RATES[[#This Row],[BILL]],1)</f>
        <v>50.9</v>
      </c>
      <c r="V52" s="2">
        <v>79</v>
      </c>
      <c r="W52" s="123">
        <f>ROUNDUP(_xlfn.XLOOKUP(V52,TBL_FACTOR[Bill],TBL_FACTOR[x/Travel],,-1)*TBL_PD_RATES12[[#This Row],[BILL]],1)</f>
        <v>52.800000000000004</v>
      </c>
      <c r="X52" s="123">
        <f>ROUNDUP(((_xlfn.XLOOKUP(TBL_PD_RATES12[[#This Row],[BILL]],TBL_FACTOR[Bill],TBL_FACTOR[x/Travel],,-1))+_xlfn.XLOOKUP(TBL_PD_RATES12[[#Headers],[AHSA]], TBL_MSP[MSP],TBL_MSP[By/Travel]))*TBL_PD_RATES12[[#This Row],[BILL]],1)</f>
        <v>54.800000000000004</v>
      </c>
      <c r="Y52" s="123">
        <f>ROUNDUP(((_xlfn.XLOOKUP(TBL_PD_RATES12[[#This Row],[BILL]],TBL_FACTOR[Bill],TBL_FACTOR[x/Travel],,-1))+_xlfn.XLOOKUP(TBL_PD_RATES12[[#Headers],[CSU]], TBL_MSP[MSP],TBL_MSP[By/Travel]))*TBL_PD_RATES12[[#This Row],[BILL]],1)</f>
        <v>52.800000000000004</v>
      </c>
      <c r="Z52" s="123">
        <f>ROUNDUP(((_xlfn.XLOOKUP(TBL_PD_RATES12[[#This Row],[BILL]],TBL_FACTOR[Bill],TBL_FACTOR[x/Travel],,-1))+_xlfn.XLOOKUP(TBL_PD_RATES12[[#Headers],[MS]], TBL_MSP[MSP],TBL_MSP[By/Travel]))*TBL_PD_RATES12[[#This Row],[BILL]],1)</f>
        <v>52.800000000000004</v>
      </c>
      <c r="AA52" s="123">
        <f>ROUNDUP(((_xlfn.XLOOKUP(TBL_PD_RATES12[[#This Row],[BILL]],TBL_FACTOR[Bill],TBL_FACTOR[x/Travel],,-1))+_xlfn.XLOOKUP(TBL_PD_RATES12[[#Headers],[RS]], TBL_MSP[MSP],TBL_MSP[By/Travel]))*TBL_PD_RATES12[[#This Row],[BILL]],1)</f>
        <v>52.800000000000004</v>
      </c>
      <c r="AB52" s="123">
        <f>ROUNDUP(((_xlfn.XLOOKUP(TBL_PD_RATES12[[#This Row],[BILL]],TBL_FACTOR[Bill],TBL_FACTOR[x/Travel],,-1))+_xlfn.XLOOKUP(TBL_PD_RATES12[[#Headers],[RS]], TBL_MSP[MSP],TBL_MSP[By/Travel]))*TBL_PD_RATES12[[#This Row],[BILL]],1)</f>
        <v>52.800000000000004</v>
      </c>
    </row>
    <row r="53" spans="1:16339" s="102" customFormat="1" x14ac:dyDescent="0.2">
      <c r="A53" s="123">
        <v>92.5</v>
      </c>
      <c r="B53" s="2">
        <v>60</v>
      </c>
      <c r="C53" s="149">
        <v>0.64864864864864868</v>
      </c>
      <c r="D53" s="149">
        <f>TBL_FACTOR[[#This Row],[x/Local]]+0.025</f>
        <v>0.67364864864864871</v>
      </c>
      <c r="E53" s="1"/>
      <c r="F53" s="1"/>
      <c r="G53" s="1"/>
      <c r="H53" s="1"/>
      <c r="I53" s="1"/>
      <c r="J53" s="1"/>
      <c r="K53" s="1"/>
      <c r="L53" s="1"/>
      <c r="M53" s="1"/>
      <c r="N53" s="2">
        <v>80</v>
      </c>
      <c r="O53" s="123">
        <f>ROUNDUP(_xlfn.XLOOKUP(N53,TBL_FACTOR[Bill],TBL_FACTOR[x/Local],,-1)*TBL_PD_RATES[[#This Row],[BILL]],1)</f>
        <v>51.6</v>
      </c>
      <c r="P53" s="123">
        <f>ROUNDUP(((_xlfn.XLOOKUP(TBL_PD_RATES[[#This Row],[BILL]],TBL_FACTOR[Bill],TBL_FACTOR[x/Local],,-1))+_xlfn.XLOOKUP(TBL_PD_RATES[[#Headers],[AHSA]], TBL_MSP[MSP],TBL_MSP[By/Local]))*TBL_PD_RATES[[#This Row],[BILL]],1)</f>
        <v>52.800000000000004</v>
      </c>
      <c r="Q53" s="123">
        <f>ROUNDUP(((_xlfn.XLOOKUP(TBL_PD_RATES[[#This Row],[BILL]],TBL_FACTOR[Bill],TBL_FACTOR[x/Local],,-1))+_xlfn.XLOOKUP(TBL_PD_RATES[[#Headers],[CSU]], TBL_MSP[MSP],TBL_MSP[By/Local]))*TBL_PD_RATES[[#This Row],[BILL]],1)</f>
        <v>51.6</v>
      </c>
      <c r="R53" s="123">
        <f>ROUNDUP(((_xlfn.XLOOKUP(TBL_PD_RATES[[#This Row],[BILL]],TBL_FACTOR[Bill],TBL_FACTOR[x/Local],,-1))+_xlfn.XLOOKUP(TBL_PD_RATES[[#Headers],[MS]], TBL_MSP[MSP],TBL_MSP[By/Local]))*TBL_PD_RATES[[#This Row],[BILL]],1)</f>
        <v>51.6</v>
      </c>
      <c r="S53" s="123">
        <f>ROUNDUP(((_xlfn.XLOOKUP(TBL_PD_RATES[[#This Row],[BILL]],TBL_FACTOR[Bill],TBL_FACTOR[x/Local],,-1))+_xlfn.XLOOKUP(TBL_PD_RATES[[#Headers],[RS]], TBL_MSP[MSP],TBL_MSP[By/Local]))*TBL_PD_RATES[[#This Row],[BILL]],1)</f>
        <v>51.6</v>
      </c>
      <c r="T53" s="123">
        <f>ROUNDUP(((_xlfn.XLOOKUP(TBL_PD_RATES[[#This Row],[BILL]],TBL_FACTOR[Bill],TBL_FACTOR[x/Local],,-1))+_xlfn.XLOOKUP(TBL_PD_RATES[[#Headers],[RS]], TBL_MSP[MSP],TBL_MSP[By/Local]))*TBL_PD_RATES[[#This Row],[BILL]],1)</f>
        <v>51.6</v>
      </c>
      <c r="U53" s="1"/>
      <c r="V53" s="2">
        <v>80</v>
      </c>
      <c r="W53" s="123">
        <f>ROUNDUP(_xlfn.XLOOKUP(V53,TBL_FACTOR[Bill],TBL_FACTOR[x/Travel],,-1)*TBL_PD_RATES12[[#This Row],[BILL]],1)</f>
        <v>53.6</v>
      </c>
      <c r="X53" s="123">
        <f>ROUNDUP(((_xlfn.XLOOKUP(TBL_PD_RATES12[[#This Row],[BILL]],TBL_FACTOR[Bill],TBL_FACTOR[x/Travel],,-1))+_xlfn.XLOOKUP(TBL_PD_RATES12[[#Headers],[AHSA]], TBL_MSP[MSP],TBL_MSP[By/Travel]))*TBL_PD_RATES12[[#This Row],[BILL]],1)</f>
        <v>55.6</v>
      </c>
      <c r="Y53" s="123">
        <f>ROUNDUP(((_xlfn.XLOOKUP(TBL_PD_RATES12[[#This Row],[BILL]],TBL_FACTOR[Bill],TBL_FACTOR[x/Travel],,-1))+_xlfn.XLOOKUP(TBL_PD_RATES12[[#Headers],[CSU]], TBL_MSP[MSP],TBL_MSP[By/Travel]))*TBL_PD_RATES12[[#This Row],[BILL]],1)</f>
        <v>53.6</v>
      </c>
      <c r="Z53" s="123">
        <f>ROUNDUP(((_xlfn.XLOOKUP(TBL_PD_RATES12[[#This Row],[BILL]],TBL_FACTOR[Bill],TBL_FACTOR[x/Travel],,-1))+_xlfn.XLOOKUP(TBL_PD_RATES12[[#Headers],[MS]], TBL_MSP[MSP],TBL_MSP[By/Travel]))*TBL_PD_RATES12[[#This Row],[BILL]],1)</f>
        <v>53.6</v>
      </c>
      <c r="AA53" s="123">
        <f>ROUNDUP(((_xlfn.XLOOKUP(TBL_PD_RATES12[[#This Row],[BILL]],TBL_FACTOR[Bill],TBL_FACTOR[x/Travel],,-1))+_xlfn.XLOOKUP(TBL_PD_RATES12[[#Headers],[RS]], TBL_MSP[MSP],TBL_MSP[By/Travel]))*TBL_PD_RATES12[[#This Row],[BILL]],1)</f>
        <v>53.6</v>
      </c>
      <c r="AB53" s="123">
        <f>ROUNDUP(((_xlfn.XLOOKUP(TBL_PD_RATES12[[#This Row],[BILL]],TBL_FACTOR[Bill],TBL_FACTOR[x/Travel],,-1))+_xlfn.XLOOKUP(TBL_PD_RATES12[[#Headers],[RS]], TBL_MSP[MSP],TBL_MSP[By/Travel]))*TBL_PD_RATES12[[#This Row],[BILL]],1)</f>
        <v>53.6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</row>
    <row r="54" spans="1:16339" x14ac:dyDescent="0.2">
      <c r="A54" s="123">
        <v>93.95</v>
      </c>
      <c r="B54" s="2">
        <v>61</v>
      </c>
      <c r="C54" s="149">
        <v>0.64928153273017553</v>
      </c>
      <c r="D54" s="149">
        <f>TBL_FACTOR[[#This Row],[x/Local]]+0.025</f>
        <v>0.67428153273017555</v>
      </c>
      <c r="N54" s="2">
        <v>81</v>
      </c>
      <c r="O54" s="123">
        <f>ROUNDUP(_xlfn.XLOOKUP(N54,TBL_FACTOR[Bill],TBL_FACTOR[x/Local],,-1)*TBL_PD_RATES[[#This Row],[BILL]],1)</f>
        <v>52.2</v>
      </c>
      <c r="P54" s="123">
        <f>ROUNDUP(((_xlfn.XLOOKUP(TBL_PD_RATES[[#This Row],[BILL]],TBL_FACTOR[Bill],TBL_FACTOR[x/Local],,-1))+_xlfn.XLOOKUP(TBL_PD_RATES[[#Headers],[AHSA]], TBL_MSP[MSP],TBL_MSP[By/Local]))*TBL_PD_RATES[[#This Row],[BILL]],1)</f>
        <v>53.5</v>
      </c>
      <c r="Q54" s="123">
        <f>ROUNDUP(((_xlfn.XLOOKUP(TBL_PD_RATES[[#This Row],[BILL]],TBL_FACTOR[Bill],TBL_FACTOR[x/Local],,-1))+_xlfn.XLOOKUP(TBL_PD_RATES[[#Headers],[CSU]], TBL_MSP[MSP],TBL_MSP[By/Local]))*TBL_PD_RATES[[#This Row],[BILL]],1)</f>
        <v>52.2</v>
      </c>
      <c r="R54" s="123">
        <f>ROUNDUP(((_xlfn.XLOOKUP(TBL_PD_RATES[[#This Row],[BILL]],TBL_FACTOR[Bill],TBL_FACTOR[x/Local],,-1))+_xlfn.XLOOKUP(TBL_PD_RATES[[#Headers],[MS]], TBL_MSP[MSP],TBL_MSP[By/Local]))*TBL_PD_RATES[[#This Row],[BILL]],1)</f>
        <v>52.2</v>
      </c>
      <c r="S54" s="123">
        <f>ROUNDUP(((_xlfn.XLOOKUP(TBL_PD_RATES[[#This Row],[BILL]],TBL_FACTOR[Bill],TBL_FACTOR[x/Local],,-1))+_xlfn.XLOOKUP(TBL_PD_RATES[[#Headers],[RS]], TBL_MSP[MSP],TBL_MSP[By/Local]))*TBL_PD_RATES[[#This Row],[BILL]],1)</f>
        <v>52.2</v>
      </c>
      <c r="T54" s="123">
        <f>ROUNDUP(((_xlfn.XLOOKUP(TBL_PD_RATES[[#This Row],[BILL]],TBL_FACTOR[Bill],TBL_FACTOR[x/Local],,-1))+_xlfn.XLOOKUP(TBL_PD_RATES[[#Headers],[RS]], TBL_MSP[MSP],TBL_MSP[By/Local]))*TBL_PD_RATES[[#This Row],[BILL]],1)</f>
        <v>52.2</v>
      </c>
      <c r="V54" s="2">
        <v>81</v>
      </c>
      <c r="W54" s="123">
        <f>ROUNDUP(_xlfn.XLOOKUP(V54,TBL_FACTOR[Bill],TBL_FACTOR[x/Travel],,-1)*TBL_PD_RATES12[[#This Row],[BILL]],1)</f>
        <v>54.300000000000004</v>
      </c>
      <c r="X54" s="123">
        <f>ROUNDUP(((_xlfn.XLOOKUP(TBL_PD_RATES12[[#This Row],[BILL]],TBL_FACTOR[Bill],TBL_FACTOR[x/Travel],,-1))+_xlfn.XLOOKUP(TBL_PD_RATES12[[#Headers],[AHSA]], TBL_MSP[MSP],TBL_MSP[By/Travel]))*TBL_PD_RATES12[[#This Row],[BILL]],1)</f>
        <v>56.300000000000004</v>
      </c>
      <c r="Y54" s="123">
        <f>ROUNDUP(((_xlfn.XLOOKUP(TBL_PD_RATES12[[#This Row],[BILL]],TBL_FACTOR[Bill],TBL_FACTOR[x/Travel],,-1))+_xlfn.XLOOKUP(TBL_PD_RATES12[[#Headers],[CSU]], TBL_MSP[MSP],TBL_MSP[By/Travel]))*TBL_PD_RATES12[[#This Row],[BILL]],1)</f>
        <v>54.300000000000004</v>
      </c>
      <c r="Z54" s="123">
        <f>ROUNDUP(((_xlfn.XLOOKUP(TBL_PD_RATES12[[#This Row],[BILL]],TBL_FACTOR[Bill],TBL_FACTOR[x/Travel],,-1))+_xlfn.XLOOKUP(TBL_PD_RATES12[[#Headers],[MS]], TBL_MSP[MSP],TBL_MSP[By/Travel]))*TBL_PD_RATES12[[#This Row],[BILL]],1)</f>
        <v>54.300000000000004</v>
      </c>
      <c r="AA54" s="123">
        <f>ROUNDUP(((_xlfn.XLOOKUP(TBL_PD_RATES12[[#This Row],[BILL]],TBL_FACTOR[Bill],TBL_FACTOR[x/Travel],,-1))+_xlfn.XLOOKUP(TBL_PD_RATES12[[#Headers],[RS]], TBL_MSP[MSP],TBL_MSP[By/Travel]))*TBL_PD_RATES12[[#This Row],[BILL]],1)</f>
        <v>54.300000000000004</v>
      </c>
      <c r="AB54" s="123">
        <f>ROUNDUP(((_xlfn.XLOOKUP(TBL_PD_RATES12[[#This Row],[BILL]],TBL_FACTOR[Bill],TBL_FACTOR[x/Travel],,-1))+_xlfn.XLOOKUP(TBL_PD_RATES12[[#Headers],[RS]], TBL_MSP[MSP],TBL_MSP[By/Travel]))*TBL_PD_RATES12[[#This Row],[BILL]],1)</f>
        <v>54.300000000000004</v>
      </c>
    </row>
    <row r="55" spans="1:16339" x14ac:dyDescent="0.2">
      <c r="A55" s="123">
        <v>95.45</v>
      </c>
      <c r="B55" s="2">
        <v>62</v>
      </c>
      <c r="C55" s="149">
        <v>0.64955474070193819</v>
      </c>
      <c r="D55" s="149">
        <f>TBL_FACTOR[[#This Row],[x/Local]]+0.025</f>
        <v>0.67455474070193822</v>
      </c>
      <c r="N55" s="2">
        <v>82</v>
      </c>
      <c r="O55" s="123">
        <f>ROUNDUP(_xlfn.XLOOKUP(N55,TBL_FACTOR[Bill],TBL_FACTOR[x/Local],,-1)*TBL_PD_RATES[[#This Row],[BILL]],1)</f>
        <v>52.9</v>
      </c>
      <c r="P55" s="123">
        <f>ROUNDUP(((_xlfn.XLOOKUP(TBL_PD_RATES[[#This Row],[BILL]],TBL_FACTOR[Bill],TBL_FACTOR[x/Local],,-1))+_xlfn.XLOOKUP(TBL_PD_RATES[[#Headers],[AHSA]], TBL_MSP[MSP],TBL_MSP[By/Local]))*TBL_PD_RATES[[#This Row],[BILL]],1)</f>
        <v>54.1</v>
      </c>
      <c r="Q55" s="123">
        <f>ROUNDUP(((_xlfn.XLOOKUP(TBL_PD_RATES[[#This Row],[BILL]],TBL_FACTOR[Bill],TBL_FACTOR[x/Local],,-1))+_xlfn.XLOOKUP(TBL_PD_RATES[[#Headers],[CSU]], TBL_MSP[MSP],TBL_MSP[By/Local]))*TBL_PD_RATES[[#This Row],[BILL]],1)</f>
        <v>52.9</v>
      </c>
      <c r="R55" s="123">
        <f>ROUNDUP(((_xlfn.XLOOKUP(TBL_PD_RATES[[#This Row],[BILL]],TBL_FACTOR[Bill],TBL_FACTOR[x/Local],,-1))+_xlfn.XLOOKUP(TBL_PD_RATES[[#Headers],[MS]], TBL_MSP[MSP],TBL_MSP[By/Local]))*TBL_PD_RATES[[#This Row],[BILL]],1)</f>
        <v>52.9</v>
      </c>
      <c r="S55" s="123">
        <f>ROUNDUP(((_xlfn.XLOOKUP(TBL_PD_RATES[[#This Row],[BILL]],TBL_FACTOR[Bill],TBL_FACTOR[x/Local],,-1))+_xlfn.XLOOKUP(TBL_PD_RATES[[#Headers],[RS]], TBL_MSP[MSP],TBL_MSP[By/Local]))*TBL_PD_RATES[[#This Row],[BILL]],1)</f>
        <v>52.9</v>
      </c>
      <c r="T55" s="123">
        <f>ROUNDUP(((_xlfn.XLOOKUP(TBL_PD_RATES[[#This Row],[BILL]],TBL_FACTOR[Bill],TBL_FACTOR[x/Local],,-1))+_xlfn.XLOOKUP(TBL_PD_RATES[[#Headers],[RS]], TBL_MSP[MSP],TBL_MSP[By/Local]))*TBL_PD_RATES[[#This Row],[BILL]],1)</f>
        <v>52.9</v>
      </c>
      <c r="V55" s="2">
        <v>82</v>
      </c>
      <c r="W55" s="123">
        <f>ROUNDUP(_xlfn.XLOOKUP(V55,TBL_FACTOR[Bill],TBL_FACTOR[x/Travel],,-1)*TBL_PD_RATES12[[#This Row],[BILL]],1)</f>
        <v>54.9</v>
      </c>
      <c r="X55" s="123">
        <f>ROUNDUP(((_xlfn.XLOOKUP(TBL_PD_RATES12[[#This Row],[BILL]],TBL_FACTOR[Bill],TBL_FACTOR[x/Travel],,-1))+_xlfn.XLOOKUP(TBL_PD_RATES12[[#Headers],[AHSA]], TBL_MSP[MSP],TBL_MSP[By/Travel]))*TBL_PD_RATES12[[#This Row],[BILL]],1)</f>
        <v>57</v>
      </c>
      <c r="Y55" s="123">
        <f>ROUNDUP(((_xlfn.XLOOKUP(TBL_PD_RATES12[[#This Row],[BILL]],TBL_FACTOR[Bill],TBL_FACTOR[x/Travel],,-1))+_xlfn.XLOOKUP(TBL_PD_RATES12[[#Headers],[CSU]], TBL_MSP[MSP],TBL_MSP[By/Travel]))*TBL_PD_RATES12[[#This Row],[BILL]],1)</f>
        <v>54.9</v>
      </c>
      <c r="Z55" s="123">
        <f>ROUNDUP(((_xlfn.XLOOKUP(TBL_PD_RATES12[[#This Row],[BILL]],TBL_FACTOR[Bill],TBL_FACTOR[x/Travel],,-1))+_xlfn.XLOOKUP(TBL_PD_RATES12[[#Headers],[MS]], TBL_MSP[MSP],TBL_MSP[By/Travel]))*TBL_PD_RATES12[[#This Row],[BILL]],1)</f>
        <v>54.9</v>
      </c>
      <c r="AA55" s="123">
        <f>ROUNDUP(((_xlfn.XLOOKUP(TBL_PD_RATES12[[#This Row],[BILL]],TBL_FACTOR[Bill],TBL_FACTOR[x/Travel],,-1))+_xlfn.XLOOKUP(TBL_PD_RATES12[[#Headers],[RS]], TBL_MSP[MSP],TBL_MSP[By/Travel]))*TBL_PD_RATES12[[#This Row],[BILL]],1)</f>
        <v>54.9</v>
      </c>
      <c r="AB55" s="123">
        <f>ROUNDUP(((_xlfn.XLOOKUP(TBL_PD_RATES12[[#This Row],[BILL]],TBL_FACTOR[Bill],TBL_FACTOR[x/Travel],,-1))+_xlfn.XLOOKUP(TBL_PD_RATES12[[#Headers],[RS]], TBL_MSP[MSP],TBL_MSP[By/Travel]))*TBL_PD_RATES12[[#This Row],[BILL]],1)</f>
        <v>54.9</v>
      </c>
    </row>
    <row r="56" spans="1:16339" x14ac:dyDescent="0.2">
      <c r="A56" s="123">
        <v>96.9</v>
      </c>
      <c r="B56" s="2">
        <v>63</v>
      </c>
      <c r="C56" s="149">
        <v>0.65015479876160986</v>
      </c>
      <c r="D56" s="149">
        <f>TBL_FACTOR[[#This Row],[x/Local]]+0.025</f>
        <v>0.67515479876160989</v>
      </c>
      <c r="N56" s="2">
        <v>83</v>
      </c>
      <c r="O56" s="123">
        <f>ROUNDUP(_xlfn.XLOOKUP(N56,TBL_FACTOR[Bill],TBL_FACTOR[x/Local],,-1)*TBL_PD_RATES[[#This Row],[BILL]],1)</f>
        <v>53.6</v>
      </c>
      <c r="P56" s="123">
        <f>ROUNDUP(((_xlfn.XLOOKUP(TBL_PD_RATES[[#This Row],[BILL]],TBL_FACTOR[Bill],TBL_FACTOR[x/Local],,-1))+_xlfn.XLOOKUP(TBL_PD_RATES[[#Headers],[AHSA]], TBL_MSP[MSP],TBL_MSP[By/Local]))*TBL_PD_RATES[[#This Row],[BILL]],1)</f>
        <v>54.800000000000004</v>
      </c>
      <c r="Q56" s="123">
        <f>ROUNDUP(((_xlfn.XLOOKUP(TBL_PD_RATES[[#This Row],[BILL]],TBL_FACTOR[Bill],TBL_FACTOR[x/Local],,-1))+_xlfn.XLOOKUP(TBL_PD_RATES[[#Headers],[CSU]], TBL_MSP[MSP],TBL_MSP[By/Local]))*TBL_PD_RATES[[#This Row],[BILL]],1)</f>
        <v>53.6</v>
      </c>
      <c r="R56" s="123">
        <f>ROUNDUP(((_xlfn.XLOOKUP(TBL_PD_RATES[[#This Row],[BILL]],TBL_FACTOR[Bill],TBL_FACTOR[x/Local],,-1))+_xlfn.XLOOKUP(TBL_PD_RATES[[#Headers],[MS]], TBL_MSP[MSP],TBL_MSP[By/Local]))*TBL_PD_RATES[[#This Row],[BILL]],1)</f>
        <v>53.6</v>
      </c>
      <c r="S56" s="123">
        <f>ROUNDUP(((_xlfn.XLOOKUP(TBL_PD_RATES[[#This Row],[BILL]],TBL_FACTOR[Bill],TBL_FACTOR[x/Local],,-1))+_xlfn.XLOOKUP(TBL_PD_RATES[[#Headers],[RS]], TBL_MSP[MSP],TBL_MSP[By/Local]))*TBL_PD_RATES[[#This Row],[BILL]],1)</f>
        <v>53.6</v>
      </c>
      <c r="T56" s="123">
        <f>ROUNDUP(((_xlfn.XLOOKUP(TBL_PD_RATES[[#This Row],[BILL]],TBL_FACTOR[Bill],TBL_FACTOR[x/Local],,-1))+_xlfn.XLOOKUP(TBL_PD_RATES[[#Headers],[RS]], TBL_MSP[MSP],TBL_MSP[By/Local]))*TBL_PD_RATES[[#This Row],[BILL]],1)</f>
        <v>53.6</v>
      </c>
      <c r="V56" s="2">
        <v>83</v>
      </c>
      <c r="W56" s="123">
        <f>ROUNDUP(_xlfn.XLOOKUP(V56,TBL_FACTOR[Bill],TBL_FACTOR[x/Travel],,-1)*TBL_PD_RATES12[[#This Row],[BILL]],1)</f>
        <v>55.7</v>
      </c>
      <c r="X56" s="123">
        <f>ROUNDUP(((_xlfn.XLOOKUP(TBL_PD_RATES12[[#This Row],[BILL]],TBL_FACTOR[Bill],TBL_FACTOR[x/Travel],,-1))+_xlfn.XLOOKUP(TBL_PD_RATES12[[#Headers],[AHSA]], TBL_MSP[MSP],TBL_MSP[By/Travel]))*TBL_PD_RATES12[[#This Row],[BILL]],1)</f>
        <v>57.7</v>
      </c>
      <c r="Y56" s="123">
        <f>ROUNDUP(((_xlfn.XLOOKUP(TBL_PD_RATES12[[#This Row],[BILL]],TBL_FACTOR[Bill],TBL_FACTOR[x/Travel],,-1))+_xlfn.XLOOKUP(TBL_PD_RATES12[[#Headers],[CSU]], TBL_MSP[MSP],TBL_MSP[By/Travel]))*TBL_PD_RATES12[[#This Row],[BILL]],1)</f>
        <v>55.7</v>
      </c>
      <c r="Z56" s="123">
        <f>ROUNDUP(((_xlfn.XLOOKUP(TBL_PD_RATES12[[#This Row],[BILL]],TBL_FACTOR[Bill],TBL_FACTOR[x/Travel],,-1))+_xlfn.XLOOKUP(TBL_PD_RATES12[[#Headers],[MS]], TBL_MSP[MSP],TBL_MSP[By/Travel]))*TBL_PD_RATES12[[#This Row],[BILL]],1)</f>
        <v>55.7</v>
      </c>
      <c r="AA56" s="123">
        <f>ROUNDUP(((_xlfn.XLOOKUP(TBL_PD_RATES12[[#This Row],[BILL]],TBL_FACTOR[Bill],TBL_FACTOR[x/Travel],,-1))+_xlfn.XLOOKUP(TBL_PD_RATES12[[#Headers],[RS]], TBL_MSP[MSP],TBL_MSP[By/Travel]))*TBL_PD_RATES12[[#This Row],[BILL]],1)</f>
        <v>55.7</v>
      </c>
      <c r="AB56" s="123">
        <f>ROUNDUP(((_xlfn.XLOOKUP(TBL_PD_RATES12[[#This Row],[BILL]],TBL_FACTOR[Bill],TBL_FACTOR[x/Travel],,-1))+_xlfn.XLOOKUP(TBL_PD_RATES12[[#Headers],[RS]], TBL_MSP[MSP],TBL_MSP[By/Travel]))*TBL_PD_RATES12[[#This Row],[BILL]],1)</f>
        <v>55.7</v>
      </c>
    </row>
    <row r="57" spans="1:16339" x14ac:dyDescent="0.2">
      <c r="A57" s="123">
        <v>98.4</v>
      </c>
      <c r="B57" s="2">
        <v>64</v>
      </c>
      <c r="C57" s="149">
        <v>0.65040650406504064</v>
      </c>
      <c r="D57" s="149">
        <f>TBL_FACTOR[[#This Row],[x/Local]]+0.025</f>
        <v>0.67540650406504066</v>
      </c>
      <c r="N57" s="2">
        <v>84</v>
      </c>
      <c r="O57" s="123">
        <f>ROUNDUP(_xlfn.XLOOKUP(N57,TBL_FACTOR[Bill],TBL_FACTOR[x/Local],,-1)*TBL_PD_RATES[[#This Row],[BILL]],1)</f>
        <v>54.300000000000004</v>
      </c>
      <c r="P57" s="123">
        <f>ROUNDUP(((_xlfn.XLOOKUP(TBL_PD_RATES[[#This Row],[BILL]],TBL_FACTOR[Bill],TBL_FACTOR[x/Local],,-1))+_xlfn.XLOOKUP(TBL_PD_RATES[[#Headers],[AHSA]], TBL_MSP[MSP],TBL_MSP[By/Local]))*TBL_PD_RATES[[#This Row],[BILL]],1)</f>
        <v>55.5</v>
      </c>
      <c r="Q57" s="123">
        <f>ROUNDUP(((_xlfn.XLOOKUP(TBL_PD_RATES[[#This Row],[BILL]],TBL_FACTOR[Bill],TBL_FACTOR[x/Local],,-1))+_xlfn.XLOOKUP(TBL_PD_RATES[[#Headers],[CSU]], TBL_MSP[MSP],TBL_MSP[By/Local]))*TBL_PD_RATES[[#This Row],[BILL]],1)</f>
        <v>54.300000000000004</v>
      </c>
      <c r="R57" s="123">
        <f>ROUNDUP(((_xlfn.XLOOKUP(TBL_PD_RATES[[#This Row],[BILL]],TBL_FACTOR[Bill],TBL_FACTOR[x/Local],,-1))+_xlfn.XLOOKUP(TBL_PD_RATES[[#Headers],[MS]], TBL_MSP[MSP],TBL_MSP[By/Local]))*TBL_PD_RATES[[#This Row],[BILL]],1)</f>
        <v>54.300000000000004</v>
      </c>
      <c r="S57" s="123">
        <f>ROUNDUP(((_xlfn.XLOOKUP(TBL_PD_RATES[[#This Row],[BILL]],TBL_FACTOR[Bill],TBL_FACTOR[x/Local],,-1))+_xlfn.XLOOKUP(TBL_PD_RATES[[#Headers],[RS]], TBL_MSP[MSP],TBL_MSP[By/Local]))*TBL_PD_RATES[[#This Row],[BILL]],1)</f>
        <v>54.300000000000004</v>
      </c>
      <c r="T57" s="123">
        <f>ROUNDUP(((_xlfn.XLOOKUP(TBL_PD_RATES[[#This Row],[BILL]],TBL_FACTOR[Bill],TBL_FACTOR[x/Local],,-1))+_xlfn.XLOOKUP(TBL_PD_RATES[[#Headers],[RS]], TBL_MSP[MSP],TBL_MSP[By/Local]))*TBL_PD_RATES[[#This Row],[BILL]],1)</f>
        <v>54.300000000000004</v>
      </c>
      <c r="V57" s="2">
        <v>84</v>
      </c>
      <c r="W57" s="123">
        <f>ROUNDUP(_xlfn.XLOOKUP(V57,TBL_FACTOR[Bill],TBL_FACTOR[x/Travel],,-1)*TBL_PD_RATES12[[#This Row],[BILL]],1)</f>
        <v>56.4</v>
      </c>
      <c r="X57" s="123">
        <f>ROUNDUP(((_xlfn.XLOOKUP(TBL_PD_RATES12[[#This Row],[BILL]],TBL_FACTOR[Bill],TBL_FACTOR[x/Travel],,-1))+_xlfn.XLOOKUP(TBL_PD_RATES12[[#Headers],[AHSA]], TBL_MSP[MSP],TBL_MSP[By/Travel]))*TBL_PD_RATES12[[#This Row],[BILL]],1)</f>
        <v>58.5</v>
      </c>
      <c r="Y57" s="123">
        <f>ROUNDUP(((_xlfn.XLOOKUP(TBL_PD_RATES12[[#This Row],[BILL]],TBL_FACTOR[Bill],TBL_FACTOR[x/Travel],,-1))+_xlfn.XLOOKUP(TBL_PD_RATES12[[#Headers],[CSU]], TBL_MSP[MSP],TBL_MSP[By/Travel]))*TBL_PD_RATES12[[#This Row],[BILL]],1)</f>
        <v>56.4</v>
      </c>
      <c r="Z57" s="123">
        <f>ROUNDUP(((_xlfn.XLOOKUP(TBL_PD_RATES12[[#This Row],[BILL]],TBL_FACTOR[Bill],TBL_FACTOR[x/Travel],,-1))+_xlfn.XLOOKUP(TBL_PD_RATES12[[#Headers],[MS]], TBL_MSP[MSP],TBL_MSP[By/Travel]))*TBL_PD_RATES12[[#This Row],[BILL]],1)</f>
        <v>56.4</v>
      </c>
      <c r="AA57" s="123">
        <f>ROUNDUP(((_xlfn.XLOOKUP(TBL_PD_RATES12[[#This Row],[BILL]],TBL_FACTOR[Bill],TBL_FACTOR[x/Travel],,-1))+_xlfn.XLOOKUP(TBL_PD_RATES12[[#Headers],[RS]], TBL_MSP[MSP],TBL_MSP[By/Travel]))*TBL_PD_RATES12[[#This Row],[BILL]],1)</f>
        <v>56.4</v>
      </c>
      <c r="AB57" s="123">
        <f>ROUNDUP(((_xlfn.XLOOKUP(TBL_PD_RATES12[[#This Row],[BILL]],TBL_FACTOR[Bill],TBL_FACTOR[x/Travel],,-1))+_xlfn.XLOOKUP(TBL_PD_RATES12[[#Headers],[RS]], TBL_MSP[MSP],TBL_MSP[By/Travel]))*TBL_PD_RATES12[[#This Row],[BILL]],1)</f>
        <v>56.4</v>
      </c>
    </row>
    <row r="58" spans="1:16339" s="102" customFormat="1" x14ac:dyDescent="0.2">
      <c r="A58" s="123">
        <v>99.850000000000009</v>
      </c>
      <c r="B58" s="2">
        <v>65</v>
      </c>
      <c r="C58" s="149">
        <v>0.65097646469704551</v>
      </c>
      <c r="D58" s="149">
        <f>TBL_FACTOR[[#This Row],[x/Local]]+0.025</f>
        <v>0.67597646469704553</v>
      </c>
      <c r="E58" s="1"/>
      <c r="F58" s="1"/>
      <c r="G58" s="1"/>
      <c r="H58" s="1"/>
      <c r="I58" s="1"/>
      <c r="J58" s="1"/>
      <c r="K58" s="1"/>
      <c r="L58" s="1"/>
      <c r="M58" s="1"/>
      <c r="N58" s="2">
        <v>85</v>
      </c>
      <c r="O58" s="123">
        <f>ROUNDUP(_xlfn.XLOOKUP(N58,TBL_FACTOR[Bill],TBL_FACTOR[x/Local],,-1)*TBL_PD_RATES[[#This Row],[BILL]],1)</f>
        <v>54.9</v>
      </c>
      <c r="P58" s="123">
        <f>ROUNDUP(((_xlfn.XLOOKUP(TBL_PD_RATES[[#This Row],[BILL]],TBL_FACTOR[Bill],TBL_FACTOR[x/Local],,-1))+_xlfn.XLOOKUP(TBL_PD_RATES[[#Headers],[AHSA]], TBL_MSP[MSP],TBL_MSP[By/Local]))*TBL_PD_RATES[[#This Row],[BILL]],1)</f>
        <v>56.2</v>
      </c>
      <c r="Q58" s="123">
        <f>ROUNDUP(((_xlfn.XLOOKUP(TBL_PD_RATES[[#This Row],[BILL]],TBL_FACTOR[Bill],TBL_FACTOR[x/Local],,-1))+_xlfn.XLOOKUP(TBL_PD_RATES[[#Headers],[CSU]], TBL_MSP[MSP],TBL_MSP[By/Local]))*TBL_PD_RATES[[#This Row],[BILL]],1)</f>
        <v>54.9</v>
      </c>
      <c r="R58" s="123">
        <f>ROUNDUP(((_xlfn.XLOOKUP(TBL_PD_RATES[[#This Row],[BILL]],TBL_FACTOR[Bill],TBL_FACTOR[x/Local],,-1))+_xlfn.XLOOKUP(TBL_PD_RATES[[#Headers],[MS]], TBL_MSP[MSP],TBL_MSP[By/Local]))*TBL_PD_RATES[[#This Row],[BILL]],1)</f>
        <v>54.9</v>
      </c>
      <c r="S58" s="123">
        <f>ROUNDUP(((_xlfn.XLOOKUP(TBL_PD_RATES[[#This Row],[BILL]],TBL_FACTOR[Bill],TBL_FACTOR[x/Local],,-1))+_xlfn.XLOOKUP(TBL_PD_RATES[[#Headers],[RS]], TBL_MSP[MSP],TBL_MSP[By/Local]))*TBL_PD_RATES[[#This Row],[BILL]],1)</f>
        <v>54.9</v>
      </c>
      <c r="T58" s="123">
        <f>ROUNDUP(((_xlfn.XLOOKUP(TBL_PD_RATES[[#This Row],[BILL]],TBL_FACTOR[Bill],TBL_FACTOR[x/Local],,-1))+_xlfn.XLOOKUP(TBL_PD_RATES[[#Headers],[RS]], TBL_MSP[MSP],TBL_MSP[By/Local]))*TBL_PD_RATES[[#This Row],[BILL]],1)</f>
        <v>54.9</v>
      </c>
      <c r="U58" s="1"/>
      <c r="V58" s="2">
        <v>85</v>
      </c>
      <c r="W58" s="123">
        <f>ROUNDUP(_xlfn.XLOOKUP(V58,TBL_FACTOR[Bill],TBL_FACTOR[x/Travel],,-1)*TBL_PD_RATES12[[#This Row],[BILL]],1)</f>
        <v>57</v>
      </c>
      <c r="X58" s="143">
        <f>ROUNDUP(((_xlfn.XLOOKUP(TBL_PD_RATES12[[#This Row],[BILL]],TBL_FACTOR[Bill],TBL_FACTOR[x/Travel],,-1))+_xlfn.XLOOKUP(TBL_PD_RATES12[[#Headers],[AHSA]], TBL_MSP[MSP],TBL_MSP[By/Travel]))*TBL_PD_RATES12[[#This Row],[BILL]],1)</f>
        <v>59.2</v>
      </c>
      <c r="Y58" s="123">
        <f>ROUNDUP(((_xlfn.XLOOKUP(TBL_PD_RATES12[[#This Row],[BILL]],TBL_FACTOR[Bill],TBL_FACTOR[x/Travel],,-1))+_xlfn.XLOOKUP(TBL_PD_RATES12[[#Headers],[CSU]], TBL_MSP[MSP],TBL_MSP[By/Travel]))*TBL_PD_RATES12[[#This Row],[BILL]],1)</f>
        <v>57</v>
      </c>
      <c r="Z58" s="123">
        <f>ROUNDUP(((_xlfn.XLOOKUP(TBL_PD_RATES12[[#This Row],[BILL]],TBL_FACTOR[Bill],TBL_FACTOR[x/Travel],,-1))+_xlfn.XLOOKUP(TBL_PD_RATES12[[#Headers],[MS]], TBL_MSP[MSP],TBL_MSP[By/Travel]))*TBL_PD_RATES12[[#This Row],[BILL]],1)</f>
        <v>57</v>
      </c>
      <c r="AA58" s="123">
        <f>ROUNDUP(((_xlfn.XLOOKUP(TBL_PD_RATES12[[#This Row],[BILL]],TBL_FACTOR[Bill],TBL_FACTOR[x/Travel],,-1))+_xlfn.XLOOKUP(TBL_PD_RATES12[[#Headers],[RS]], TBL_MSP[MSP],TBL_MSP[By/Travel]))*TBL_PD_RATES12[[#This Row],[BILL]],1)</f>
        <v>57</v>
      </c>
      <c r="AB58" s="123">
        <f>ROUNDUP(((_xlfn.XLOOKUP(TBL_PD_RATES12[[#This Row],[BILL]],TBL_FACTOR[Bill],TBL_FACTOR[x/Travel],,-1))+_xlfn.XLOOKUP(TBL_PD_RATES12[[#Headers],[RS]], TBL_MSP[MSP],TBL_MSP[By/Travel]))*TBL_PD_RATES12[[#This Row],[BILL]],1)</f>
        <v>57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</row>
    <row r="59" spans="1:16339" x14ac:dyDescent="0.2">
      <c r="A59" s="123">
        <v>101.35000000000001</v>
      </c>
      <c r="B59" s="2">
        <v>66</v>
      </c>
      <c r="C59" s="149">
        <v>0.65120868278243704</v>
      </c>
      <c r="D59" s="149">
        <f>TBL_FACTOR[[#This Row],[x/Local]]+0.025</f>
        <v>0.67620868278243706</v>
      </c>
      <c r="N59" s="2">
        <v>86</v>
      </c>
      <c r="O59" s="123">
        <f>ROUNDUP(_xlfn.XLOOKUP(N59,TBL_FACTOR[Bill],TBL_FACTOR[x/Local],,-1)*TBL_PD_RATES[[#This Row],[BILL]],1)</f>
        <v>55.6</v>
      </c>
      <c r="P59" s="123">
        <f>ROUNDUP(((_xlfn.XLOOKUP(TBL_PD_RATES[[#This Row],[BILL]],TBL_FACTOR[Bill],TBL_FACTOR[x/Local],,-1))+_xlfn.XLOOKUP(TBL_PD_RATES[[#Headers],[AHSA]], TBL_MSP[MSP],TBL_MSP[By/Local]))*TBL_PD_RATES[[#This Row],[BILL]],1)</f>
        <v>56.9</v>
      </c>
      <c r="Q59" s="123">
        <f>ROUNDUP(((_xlfn.XLOOKUP(TBL_PD_RATES[[#This Row],[BILL]],TBL_FACTOR[Bill],TBL_FACTOR[x/Local],,-1))+_xlfn.XLOOKUP(TBL_PD_RATES[[#Headers],[CSU]], TBL_MSP[MSP],TBL_MSP[By/Local]))*TBL_PD_RATES[[#This Row],[BILL]],1)</f>
        <v>55.6</v>
      </c>
      <c r="R59" s="123">
        <f>ROUNDUP(((_xlfn.XLOOKUP(TBL_PD_RATES[[#This Row],[BILL]],TBL_FACTOR[Bill],TBL_FACTOR[x/Local],,-1))+_xlfn.XLOOKUP(TBL_PD_RATES[[#Headers],[MS]], TBL_MSP[MSP],TBL_MSP[By/Local]))*TBL_PD_RATES[[#This Row],[BILL]],1)</f>
        <v>55.6</v>
      </c>
      <c r="S59" s="123">
        <f>ROUNDUP(((_xlfn.XLOOKUP(TBL_PD_RATES[[#This Row],[BILL]],TBL_FACTOR[Bill],TBL_FACTOR[x/Local],,-1))+_xlfn.XLOOKUP(TBL_PD_RATES[[#Headers],[RS]], TBL_MSP[MSP],TBL_MSP[By/Local]))*TBL_PD_RATES[[#This Row],[BILL]],1)</f>
        <v>55.6</v>
      </c>
      <c r="T59" s="123">
        <f>ROUNDUP(((_xlfn.XLOOKUP(TBL_PD_RATES[[#This Row],[BILL]],TBL_FACTOR[Bill],TBL_FACTOR[x/Local],,-1))+_xlfn.XLOOKUP(TBL_PD_RATES[[#Headers],[RS]], TBL_MSP[MSP],TBL_MSP[By/Local]))*TBL_PD_RATES[[#This Row],[BILL]],1)</f>
        <v>55.6</v>
      </c>
      <c r="V59" s="2">
        <v>86</v>
      </c>
      <c r="W59" s="123">
        <f>ROUNDUP(_xlfn.XLOOKUP(V59,TBL_FACTOR[Bill],TBL_FACTOR[x/Travel],,-1)*TBL_PD_RATES12[[#This Row],[BILL]],1)</f>
        <v>57.800000000000004</v>
      </c>
      <c r="X59" s="123">
        <f>ROUNDUP(((_xlfn.XLOOKUP(TBL_PD_RATES12[[#This Row],[BILL]],TBL_FACTOR[Bill],TBL_FACTOR[x/Travel],,-1))+_xlfn.XLOOKUP(TBL_PD_RATES12[[#Headers],[AHSA]], TBL_MSP[MSP],TBL_MSP[By/Travel]))*TBL_PD_RATES12[[#This Row],[BILL]],1)</f>
        <v>59.9</v>
      </c>
      <c r="Y59" s="123">
        <f>ROUNDUP(((_xlfn.XLOOKUP(TBL_PD_RATES12[[#This Row],[BILL]],TBL_FACTOR[Bill],TBL_FACTOR[x/Travel],,-1))+_xlfn.XLOOKUP(TBL_PD_RATES12[[#Headers],[CSU]], TBL_MSP[MSP],TBL_MSP[By/Travel]))*TBL_PD_RATES12[[#This Row],[BILL]],1)</f>
        <v>57.800000000000004</v>
      </c>
      <c r="Z59" s="123">
        <f>ROUNDUP(((_xlfn.XLOOKUP(TBL_PD_RATES12[[#This Row],[BILL]],TBL_FACTOR[Bill],TBL_FACTOR[x/Travel],,-1))+_xlfn.XLOOKUP(TBL_PD_RATES12[[#Headers],[MS]], TBL_MSP[MSP],TBL_MSP[By/Travel]))*TBL_PD_RATES12[[#This Row],[BILL]],1)</f>
        <v>57.800000000000004</v>
      </c>
      <c r="AA59" s="123">
        <f>ROUNDUP(((_xlfn.XLOOKUP(TBL_PD_RATES12[[#This Row],[BILL]],TBL_FACTOR[Bill],TBL_FACTOR[x/Travel],,-1))+_xlfn.XLOOKUP(TBL_PD_RATES12[[#Headers],[RS]], TBL_MSP[MSP],TBL_MSP[By/Travel]))*TBL_PD_RATES12[[#This Row],[BILL]],1)</f>
        <v>57.800000000000004</v>
      </c>
      <c r="AB59" s="123">
        <f>ROUNDUP(((_xlfn.XLOOKUP(TBL_PD_RATES12[[#This Row],[BILL]],TBL_FACTOR[Bill],TBL_FACTOR[x/Travel],,-1))+_xlfn.XLOOKUP(TBL_PD_RATES12[[#Headers],[RS]], TBL_MSP[MSP],TBL_MSP[By/Travel]))*TBL_PD_RATES12[[#This Row],[BILL]],1)</f>
        <v>57.800000000000004</v>
      </c>
    </row>
    <row r="60" spans="1:16339" x14ac:dyDescent="0.2">
      <c r="A60" s="123">
        <v>102.80000000000001</v>
      </c>
      <c r="B60" s="2">
        <v>67</v>
      </c>
      <c r="C60" s="149">
        <v>0.65175097276264582</v>
      </c>
      <c r="D60" s="149">
        <f>TBL_FACTOR[[#This Row],[x/Local]]+0.025</f>
        <v>0.67675097276264584</v>
      </c>
      <c r="N60" s="2">
        <v>87</v>
      </c>
      <c r="O60" s="123">
        <f>ROUNDUP(_xlfn.XLOOKUP(N60,TBL_FACTOR[Bill],TBL_FACTOR[x/Local],,-1)*TBL_PD_RATES[[#This Row],[BILL]],1)</f>
        <v>56.300000000000004</v>
      </c>
      <c r="P60" s="123">
        <f>ROUNDUP(((_xlfn.XLOOKUP(TBL_PD_RATES[[#This Row],[BILL]],TBL_FACTOR[Bill],TBL_FACTOR[x/Local],,-1))+_xlfn.XLOOKUP(TBL_PD_RATES[[#Headers],[AHSA]], TBL_MSP[MSP],TBL_MSP[By/Local]))*TBL_PD_RATES[[#This Row],[BILL]],1)</f>
        <v>57.6</v>
      </c>
      <c r="Q60" s="123">
        <f>ROUNDUP(((_xlfn.XLOOKUP(TBL_PD_RATES[[#This Row],[BILL]],TBL_FACTOR[Bill],TBL_FACTOR[x/Local],,-1))+_xlfn.XLOOKUP(TBL_PD_RATES[[#Headers],[CSU]], TBL_MSP[MSP],TBL_MSP[By/Local]))*TBL_PD_RATES[[#This Row],[BILL]],1)</f>
        <v>56.300000000000004</v>
      </c>
      <c r="R60" s="123">
        <f>ROUNDUP(((_xlfn.XLOOKUP(TBL_PD_RATES[[#This Row],[BILL]],TBL_FACTOR[Bill],TBL_FACTOR[x/Local],,-1))+_xlfn.XLOOKUP(TBL_PD_RATES[[#Headers],[MS]], TBL_MSP[MSP],TBL_MSP[By/Local]))*TBL_PD_RATES[[#This Row],[BILL]],1)</f>
        <v>56.300000000000004</v>
      </c>
      <c r="S60" s="123">
        <f>ROUNDUP(((_xlfn.XLOOKUP(TBL_PD_RATES[[#This Row],[BILL]],TBL_FACTOR[Bill],TBL_FACTOR[x/Local],,-1))+_xlfn.XLOOKUP(TBL_PD_RATES[[#Headers],[RS]], TBL_MSP[MSP],TBL_MSP[By/Local]))*TBL_PD_RATES[[#This Row],[BILL]],1)</f>
        <v>56.300000000000004</v>
      </c>
      <c r="T60" s="123">
        <f>ROUNDUP(((_xlfn.XLOOKUP(TBL_PD_RATES[[#This Row],[BILL]],TBL_FACTOR[Bill],TBL_FACTOR[x/Local],,-1))+_xlfn.XLOOKUP(TBL_PD_RATES[[#Headers],[RS]], TBL_MSP[MSP],TBL_MSP[By/Local]))*TBL_PD_RATES[[#This Row],[BILL]],1)</f>
        <v>56.300000000000004</v>
      </c>
      <c r="V60" s="2">
        <v>87</v>
      </c>
      <c r="W60" s="123">
        <f>ROUNDUP(_xlfn.XLOOKUP(V60,TBL_FACTOR[Bill],TBL_FACTOR[x/Travel],,-1)*TBL_PD_RATES12[[#This Row],[BILL]],1)</f>
        <v>58.5</v>
      </c>
      <c r="X60" s="123">
        <f>ROUNDUP(((_xlfn.XLOOKUP(TBL_PD_RATES12[[#This Row],[BILL]],TBL_FACTOR[Bill],TBL_FACTOR[x/Travel],,-1))+_xlfn.XLOOKUP(TBL_PD_RATES12[[#Headers],[AHSA]], TBL_MSP[MSP],TBL_MSP[By/Travel]))*TBL_PD_RATES12[[#This Row],[BILL]],1)</f>
        <v>60.7</v>
      </c>
      <c r="Y60" s="123">
        <f>ROUNDUP(((_xlfn.XLOOKUP(TBL_PD_RATES12[[#This Row],[BILL]],TBL_FACTOR[Bill],TBL_FACTOR[x/Travel],,-1))+_xlfn.XLOOKUP(TBL_PD_RATES12[[#Headers],[CSU]], TBL_MSP[MSP],TBL_MSP[By/Travel]))*TBL_PD_RATES12[[#This Row],[BILL]],1)</f>
        <v>58.5</v>
      </c>
      <c r="Z60" s="123">
        <f>ROUNDUP(((_xlfn.XLOOKUP(TBL_PD_RATES12[[#This Row],[BILL]],TBL_FACTOR[Bill],TBL_FACTOR[x/Travel],,-1))+_xlfn.XLOOKUP(TBL_PD_RATES12[[#Headers],[MS]], TBL_MSP[MSP],TBL_MSP[By/Travel]))*TBL_PD_RATES12[[#This Row],[BILL]],1)</f>
        <v>58.5</v>
      </c>
      <c r="AA60" s="123">
        <f>ROUNDUP(((_xlfn.XLOOKUP(TBL_PD_RATES12[[#This Row],[BILL]],TBL_FACTOR[Bill],TBL_FACTOR[x/Travel],,-1))+_xlfn.XLOOKUP(TBL_PD_RATES12[[#Headers],[RS]], TBL_MSP[MSP],TBL_MSP[By/Travel]))*TBL_PD_RATES12[[#This Row],[BILL]],1)</f>
        <v>58.5</v>
      </c>
      <c r="AB60" s="123">
        <f>ROUNDUP(((_xlfn.XLOOKUP(TBL_PD_RATES12[[#This Row],[BILL]],TBL_FACTOR[Bill],TBL_FACTOR[x/Travel],,-1))+_xlfn.XLOOKUP(TBL_PD_RATES12[[#Headers],[RS]], TBL_MSP[MSP],TBL_MSP[By/Travel]))*TBL_PD_RATES12[[#This Row],[BILL]],1)</f>
        <v>58.5</v>
      </c>
    </row>
    <row r="61" spans="1:16339" x14ac:dyDescent="0.2">
      <c r="A61" s="123">
        <v>104.30000000000001</v>
      </c>
      <c r="B61" s="2">
        <v>68</v>
      </c>
      <c r="C61" s="149">
        <v>0.65196548418024913</v>
      </c>
      <c r="D61" s="149">
        <f>TBL_FACTOR[[#This Row],[x/Local]]+0.025</f>
        <v>0.67696548418024916</v>
      </c>
      <c r="N61" s="2">
        <v>88</v>
      </c>
      <c r="O61" s="123">
        <f>ROUNDUP(_xlfn.XLOOKUP(N61,TBL_FACTOR[Bill],TBL_FACTOR[x/Local],,-1)*TBL_PD_RATES[[#This Row],[BILL]],1)</f>
        <v>57</v>
      </c>
      <c r="P61" s="123">
        <f>ROUNDUP(((_xlfn.XLOOKUP(TBL_PD_RATES[[#This Row],[BILL]],TBL_FACTOR[Bill],TBL_FACTOR[x/Local],,-1))+_xlfn.XLOOKUP(TBL_PD_RATES[[#Headers],[AHSA]], TBL_MSP[MSP],TBL_MSP[By/Local]))*TBL_PD_RATES[[#This Row],[BILL]],1)</f>
        <v>58.300000000000004</v>
      </c>
      <c r="Q61" s="123">
        <f>ROUNDUP(((_xlfn.XLOOKUP(TBL_PD_RATES[[#This Row],[BILL]],TBL_FACTOR[Bill],TBL_FACTOR[x/Local],,-1))+_xlfn.XLOOKUP(TBL_PD_RATES[[#Headers],[CSU]], TBL_MSP[MSP],TBL_MSP[By/Local]))*TBL_PD_RATES[[#This Row],[BILL]],1)</f>
        <v>57</v>
      </c>
      <c r="R61" s="123">
        <f>ROUNDUP(((_xlfn.XLOOKUP(TBL_PD_RATES[[#This Row],[BILL]],TBL_FACTOR[Bill],TBL_FACTOR[x/Local],,-1))+_xlfn.XLOOKUP(TBL_PD_RATES[[#Headers],[MS]], TBL_MSP[MSP],TBL_MSP[By/Local]))*TBL_PD_RATES[[#This Row],[BILL]],1)</f>
        <v>57</v>
      </c>
      <c r="S61" s="123">
        <f>ROUNDUP(((_xlfn.XLOOKUP(TBL_PD_RATES[[#This Row],[BILL]],TBL_FACTOR[Bill],TBL_FACTOR[x/Local],,-1))+_xlfn.XLOOKUP(TBL_PD_RATES[[#Headers],[RS]], TBL_MSP[MSP],TBL_MSP[By/Local]))*TBL_PD_RATES[[#This Row],[BILL]],1)</f>
        <v>57</v>
      </c>
      <c r="T61" s="123">
        <f>ROUNDUP(((_xlfn.XLOOKUP(TBL_PD_RATES[[#This Row],[BILL]],TBL_FACTOR[Bill],TBL_FACTOR[x/Local],,-1))+_xlfn.XLOOKUP(TBL_PD_RATES[[#Headers],[RS]], TBL_MSP[MSP],TBL_MSP[By/Local]))*TBL_PD_RATES[[#This Row],[BILL]],1)</f>
        <v>57</v>
      </c>
      <c r="V61" s="2">
        <v>88</v>
      </c>
      <c r="W61" s="123">
        <f>ROUNDUP(_xlfn.XLOOKUP(V61,TBL_FACTOR[Bill],TBL_FACTOR[x/Travel],,-1)*TBL_PD_RATES12[[#This Row],[BILL]],1)</f>
        <v>59.2</v>
      </c>
      <c r="X61" s="123">
        <f>ROUNDUP(((_xlfn.XLOOKUP(TBL_PD_RATES12[[#This Row],[BILL]],TBL_FACTOR[Bill],TBL_FACTOR[x/Travel],,-1))+_xlfn.XLOOKUP(TBL_PD_RATES12[[#Headers],[AHSA]], TBL_MSP[MSP],TBL_MSP[By/Travel]))*TBL_PD_RATES12[[#This Row],[BILL]],1)</f>
        <v>61.4</v>
      </c>
      <c r="Y61" s="123">
        <f>ROUNDUP(((_xlfn.XLOOKUP(TBL_PD_RATES12[[#This Row],[BILL]],TBL_FACTOR[Bill],TBL_FACTOR[x/Travel],,-1))+_xlfn.XLOOKUP(TBL_PD_RATES12[[#Headers],[CSU]], TBL_MSP[MSP],TBL_MSP[By/Travel]))*TBL_PD_RATES12[[#This Row],[BILL]],1)</f>
        <v>59.2</v>
      </c>
      <c r="Z61" s="123">
        <f>ROUNDUP(((_xlfn.XLOOKUP(TBL_PD_RATES12[[#This Row],[BILL]],TBL_FACTOR[Bill],TBL_FACTOR[x/Travel],,-1))+_xlfn.XLOOKUP(TBL_PD_RATES12[[#Headers],[MS]], TBL_MSP[MSP],TBL_MSP[By/Travel]))*TBL_PD_RATES12[[#This Row],[BILL]],1)</f>
        <v>59.2</v>
      </c>
      <c r="AA61" s="123">
        <f>ROUNDUP(((_xlfn.XLOOKUP(TBL_PD_RATES12[[#This Row],[BILL]],TBL_FACTOR[Bill],TBL_FACTOR[x/Travel],,-1))+_xlfn.XLOOKUP(TBL_PD_RATES12[[#Headers],[RS]], TBL_MSP[MSP],TBL_MSP[By/Travel]))*TBL_PD_RATES12[[#This Row],[BILL]],1)</f>
        <v>59.2</v>
      </c>
      <c r="AB61" s="123">
        <f>ROUNDUP(((_xlfn.XLOOKUP(TBL_PD_RATES12[[#This Row],[BILL]],TBL_FACTOR[Bill],TBL_FACTOR[x/Travel],,-1))+_xlfn.XLOOKUP(TBL_PD_RATES12[[#Headers],[RS]], TBL_MSP[MSP],TBL_MSP[By/Travel]))*TBL_PD_RATES12[[#This Row],[BILL]],1)</f>
        <v>59.2</v>
      </c>
    </row>
    <row r="62" spans="1:16339" x14ac:dyDescent="0.2">
      <c r="A62" s="123">
        <v>105.75</v>
      </c>
      <c r="B62" s="2">
        <v>69</v>
      </c>
      <c r="C62" s="149">
        <v>0.65248226950354615</v>
      </c>
      <c r="D62" s="149">
        <f>TBL_FACTOR[[#This Row],[x/Local]]+0.025</f>
        <v>0.67748226950354618</v>
      </c>
      <c r="N62" s="2">
        <v>89</v>
      </c>
      <c r="O62" s="123">
        <f>ROUNDUP(_xlfn.XLOOKUP(N62,TBL_FACTOR[Bill],TBL_FACTOR[x/Local],,-1)*TBL_PD_RATES[[#This Row],[BILL]],1)</f>
        <v>57.7</v>
      </c>
      <c r="P62" s="123">
        <f>ROUNDUP(((_xlfn.XLOOKUP(TBL_PD_RATES[[#This Row],[BILL]],TBL_FACTOR[Bill],TBL_FACTOR[x/Local],,-1))+_xlfn.XLOOKUP(TBL_PD_RATES[[#Headers],[AHSA]], TBL_MSP[MSP],TBL_MSP[By/Local]))*TBL_PD_RATES[[#This Row],[BILL]],1)</f>
        <v>59</v>
      </c>
      <c r="Q62" s="123">
        <f>ROUNDUP(((_xlfn.XLOOKUP(TBL_PD_RATES[[#This Row],[BILL]],TBL_FACTOR[Bill],TBL_FACTOR[x/Local],,-1))+_xlfn.XLOOKUP(TBL_PD_RATES[[#Headers],[CSU]], TBL_MSP[MSP],TBL_MSP[By/Local]))*TBL_PD_RATES[[#This Row],[BILL]],1)</f>
        <v>57.7</v>
      </c>
      <c r="R62" s="123">
        <f>ROUNDUP(((_xlfn.XLOOKUP(TBL_PD_RATES[[#This Row],[BILL]],TBL_FACTOR[Bill],TBL_FACTOR[x/Local],,-1))+_xlfn.XLOOKUP(TBL_PD_RATES[[#Headers],[MS]], TBL_MSP[MSP],TBL_MSP[By/Local]))*TBL_PD_RATES[[#This Row],[BILL]],1)</f>
        <v>57.7</v>
      </c>
      <c r="S62" s="123">
        <f>ROUNDUP(((_xlfn.XLOOKUP(TBL_PD_RATES[[#This Row],[BILL]],TBL_FACTOR[Bill],TBL_FACTOR[x/Local],,-1))+_xlfn.XLOOKUP(TBL_PD_RATES[[#Headers],[RS]], TBL_MSP[MSP],TBL_MSP[By/Local]))*TBL_PD_RATES[[#This Row],[BILL]],1)</f>
        <v>57.7</v>
      </c>
      <c r="T62" s="123">
        <f>ROUNDUP(((_xlfn.XLOOKUP(TBL_PD_RATES[[#This Row],[BILL]],TBL_FACTOR[Bill],TBL_FACTOR[x/Local],,-1))+_xlfn.XLOOKUP(TBL_PD_RATES[[#Headers],[RS]], TBL_MSP[MSP],TBL_MSP[By/Local]))*TBL_PD_RATES[[#This Row],[BILL]],1)</f>
        <v>57.7</v>
      </c>
      <c r="V62" s="2">
        <v>89</v>
      </c>
      <c r="W62" s="123">
        <f>ROUNDUP(_xlfn.XLOOKUP(V62,TBL_FACTOR[Bill],TBL_FACTOR[x/Travel],,-1)*TBL_PD_RATES12[[#This Row],[BILL]],1)</f>
        <v>59.9</v>
      </c>
      <c r="X62" s="123">
        <f>ROUNDUP(((_xlfn.XLOOKUP(TBL_PD_RATES12[[#This Row],[BILL]],TBL_FACTOR[Bill],TBL_FACTOR[x/Travel],,-1))+_xlfn.XLOOKUP(TBL_PD_RATES12[[#Headers],[AHSA]], TBL_MSP[MSP],TBL_MSP[By/Travel]))*TBL_PD_RATES12[[#This Row],[BILL]],1)</f>
        <v>62.1</v>
      </c>
      <c r="Y62" s="123">
        <f>ROUNDUP(((_xlfn.XLOOKUP(TBL_PD_RATES12[[#This Row],[BILL]],TBL_FACTOR[Bill],TBL_FACTOR[x/Travel],,-1))+_xlfn.XLOOKUP(TBL_PD_RATES12[[#Headers],[CSU]], TBL_MSP[MSP],TBL_MSP[By/Travel]))*TBL_PD_RATES12[[#This Row],[BILL]],1)</f>
        <v>59.9</v>
      </c>
      <c r="Z62" s="123">
        <f>ROUNDUP(((_xlfn.XLOOKUP(TBL_PD_RATES12[[#This Row],[BILL]],TBL_FACTOR[Bill],TBL_FACTOR[x/Travel],,-1))+_xlfn.XLOOKUP(TBL_PD_RATES12[[#Headers],[MS]], TBL_MSP[MSP],TBL_MSP[By/Travel]))*TBL_PD_RATES12[[#This Row],[BILL]],1)</f>
        <v>59.9</v>
      </c>
      <c r="AA62" s="123">
        <f>ROUNDUP(((_xlfn.XLOOKUP(TBL_PD_RATES12[[#This Row],[BILL]],TBL_FACTOR[Bill],TBL_FACTOR[x/Travel],,-1))+_xlfn.XLOOKUP(TBL_PD_RATES12[[#Headers],[RS]], TBL_MSP[MSP],TBL_MSP[By/Travel]))*TBL_PD_RATES12[[#This Row],[BILL]],1)</f>
        <v>59.9</v>
      </c>
      <c r="AB62" s="123">
        <f>ROUNDUP(((_xlfn.XLOOKUP(TBL_PD_RATES12[[#This Row],[BILL]],TBL_FACTOR[Bill],TBL_FACTOR[x/Travel],,-1))+_xlfn.XLOOKUP(TBL_PD_RATES12[[#Headers],[RS]], TBL_MSP[MSP],TBL_MSP[By/Travel]))*TBL_PD_RATES12[[#This Row],[BILL]],1)</f>
        <v>59.9</v>
      </c>
    </row>
    <row r="63" spans="1:16339" s="102" customFormat="1" x14ac:dyDescent="0.2">
      <c r="A63" s="123">
        <v>107.25</v>
      </c>
      <c r="B63" s="2">
        <v>70</v>
      </c>
      <c r="C63" s="149">
        <v>0.65268065268065267</v>
      </c>
      <c r="D63" s="149">
        <f>TBL_FACTOR[[#This Row],[x/Local]]+0.025</f>
        <v>0.6776806526806527</v>
      </c>
      <c r="E63" s="1"/>
      <c r="F63" s="1"/>
      <c r="G63" s="1"/>
      <c r="H63" s="1"/>
      <c r="I63" s="1"/>
      <c r="J63" s="1"/>
      <c r="K63" s="1"/>
      <c r="L63" s="1"/>
      <c r="M63" s="1"/>
      <c r="N63" s="2">
        <v>90</v>
      </c>
      <c r="O63" s="123">
        <f>ROUNDUP(_xlfn.XLOOKUP(N63,TBL_FACTOR[Bill],TBL_FACTOR[x/Local],,-1)*TBL_PD_RATES[[#This Row],[BILL]],1)</f>
        <v>58.300000000000004</v>
      </c>
      <c r="P63" s="123">
        <f>ROUNDUP(((_xlfn.XLOOKUP(TBL_PD_RATES[[#This Row],[BILL]],TBL_FACTOR[Bill],TBL_FACTOR[x/Local],,-1))+_xlfn.XLOOKUP(TBL_PD_RATES[[#Headers],[AHSA]], TBL_MSP[MSP],TBL_MSP[By/Local]))*TBL_PD_RATES[[#This Row],[BILL]],1)</f>
        <v>59.7</v>
      </c>
      <c r="Q63" s="123">
        <f>ROUNDUP(((_xlfn.XLOOKUP(TBL_PD_RATES[[#This Row],[BILL]],TBL_FACTOR[Bill],TBL_FACTOR[x/Local],,-1))+_xlfn.XLOOKUP(TBL_PD_RATES[[#Headers],[CSU]], TBL_MSP[MSP],TBL_MSP[By/Local]))*TBL_PD_RATES[[#This Row],[BILL]],1)</f>
        <v>58.300000000000004</v>
      </c>
      <c r="R63" s="123">
        <f>ROUNDUP(((_xlfn.XLOOKUP(TBL_PD_RATES[[#This Row],[BILL]],TBL_FACTOR[Bill],TBL_FACTOR[x/Local],,-1))+_xlfn.XLOOKUP(TBL_PD_RATES[[#Headers],[MS]], TBL_MSP[MSP],TBL_MSP[By/Local]))*TBL_PD_RATES[[#This Row],[BILL]],1)</f>
        <v>58.300000000000004</v>
      </c>
      <c r="S63" s="123">
        <f>ROUNDUP(((_xlfn.XLOOKUP(TBL_PD_RATES[[#This Row],[BILL]],TBL_FACTOR[Bill],TBL_FACTOR[x/Local],,-1))+_xlfn.XLOOKUP(TBL_PD_RATES[[#Headers],[RS]], TBL_MSP[MSP],TBL_MSP[By/Local]))*TBL_PD_RATES[[#This Row],[BILL]],1)</f>
        <v>58.300000000000004</v>
      </c>
      <c r="T63" s="123">
        <f>ROUNDUP(((_xlfn.XLOOKUP(TBL_PD_RATES[[#This Row],[BILL]],TBL_FACTOR[Bill],TBL_FACTOR[x/Local],,-1))+_xlfn.XLOOKUP(TBL_PD_RATES[[#Headers],[RS]], TBL_MSP[MSP],TBL_MSP[By/Local]))*TBL_PD_RATES[[#This Row],[BILL]],1)</f>
        <v>58.300000000000004</v>
      </c>
      <c r="U63" s="1"/>
      <c r="V63" s="2">
        <v>90</v>
      </c>
      <c r="W63" s="123">
        <f>ROUNDUP(_xlfn.XLOOKUP(V63,TBL_FACTOR[Bill],TBL_FACTOR[x/Travel],,-1)*TBL_PD_RATES12[[#This Row],[BILL]],1)</f>
        <v>60.6</v>
      </c>
      <c r="X63" s="123">
        <f>ROUNDUP(((_xlfn.XLOOKUP(TBL_PD_RATES12[[#This Row],[BILL]],TBL_FACTOR[Bill],TBL_FACTOR[x/Travel],,-1))+_xlfn.XLOOKUP(TBL_PD_RATES12[[#Headers],[AHSA]], TBL_MSP[MSP],TBL_MSP[By/Travel]))*TBL_PD_RATES12[[#This Row],[BILL]],1)</f>
        <v>62.800000000000004</v>
      </c>
      <c r="Y63" s="123">
        <f>ROUNDUP(((_xlfn.XLOOKUP(TBL_PD_RATES12[[#This Row],[BILL]],TBL_FACTOR[Bill],TBL_FACTOR[x/Travel],,-1))+_xlfn.XLOOKUP(TBL_PD_RATES12[[#Headers],[CSU]], TBL_MSP[MSP],TBL_MSP[By/Travel]))*TBL_PD_RATES12[[#This Row],[BILL]],1)</f>
        <v>60.6</v>
      </c>
      <c r="Z63" s="123">
        <f>ROUNDUP(((_xlfn.XLOOKUP(TBL_PD_RATES12[[#This Row],[BILL]],TBL_FACTOR[Bill],TBL_FACTOR[x/Travel],,-1))+_xlfn.XLOOKUP(TBL_PD_RATES12[[#Headers],[MS]], TBL_MSP[MSP],TBL_MSP[By/Travel]))*TBL_PD_RATES12[[#This Row],[BILL]],1)</f>
        <v>60.6</v>
      </c>
      <c r="AA63" s="123">
        <f>ROUNDUP(((_xlfn.XLOOKUP(TBL_PD_RATES12[[#This Row],[BILL]],TBL_FACTOR[Bill],TBL_FACTOR[x/Travel],,-1))+_xlfn.XLOOKUP(TBL_PD_RATES12[[#Headers],[RS]], TBL_MSP[MSP],TBL_MSP[By/Travel]))*TBL_PD_RATES12[[#This Row],[BILL]],1)</f>
        <v>60.6</v>
      </c>
      <c r="AB63" s="123">
        <f>ROUNDUP(((_xlfn.XLOOKUP(TBL_PD_RATES12[[#This Row],[BILL]],TBL_FACTOR[Bill],TBL_FACTOR[x/Travel],,-1))+_xlfn.XLOOKUP(TBL_PD_RATES12[[#Headers],[RS]], TBL_MSP[MSP],TBL_MSP[By/Travel]))*TBL_PD_RATES12[[#This Row],[BILL]],1)</f>
        <v>60.6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</row>
    <row r="64" spans="1:16339" x14ac:dyDescent="0.2">
      <c r="A64" s="123">
        <v>108.7</v>
      </c>
      <c r="B64" s="2">
        <v>71</v>
      </c>
      <c r="C64" s="149">
        <v>0.65317387304507823</v>
      </c>
      <c r="D64" s="149">
        <f>TBL_FACTOR[[#This Row],[x/Local]]+0.025</f>
        <v>0.67817387304507826</v>
      </c>
      <c r="N64" s="2">
        <v>91</v>
      </c>
      <c r="O64" s="123">
        <f>ROUNDUP(_xlfn.XLOOKUP(N64,TBL_FACTOR[Bill],TBL_FACTOR[x/Local],,-1)*TBL_PD_RATES[[#This Row],[BILL]],1)</f>
        <v>59</v>
      </c>
      <c r="P64" s="123">
        <f>ROUNDUP(((_xlfn.XLOOKUP(TBL_PD_RATES[[#This Row],[BILL]],TBL_FACTOR[Bill],TBL_FACTOR[x/Local],,-1))+_xlfn.XLOOKUP(TBL_PD_RATES[[#Headers],[AHSA]], TBL_MSP[MSP],TBL_MSP[By/Local]))*TBL_PD_RATES[[#This Row],[BILL]],1)</f>
        <v>60.4</v>
      </c>
      <c r="Q64" s="123">
        <f>ROUNDUP(((_xlfn.XLOOKUP(TBL_PD_RATES[[#This Row],[BILL]],TBL_FACTOR[Bill],TBL_FACTOR[x/Local],,-1))+_xlfn.XLOOKUP(TBL_PD_RATES[[#Headers],[CSU]], TBL_MSP[MSP],TBL_MSP[By/Local]))*TBL_PD_RATES[[#This Row],[BILL]],1)</f>
        <v>59</v>
      </c>
      <c r="R64" s="123">
        <f>ROUNDUP(((_xlfn.XLOOKUP(TBL_PD_RATES[[#This Row],[BILL]],TBL_FACTOR[Bill],TBL_FACTOR[x/Local],,-1))+_xlfn.XLOOKUP(TBL_PD_RATES[[#Headers],[MS]], TBL_MSP[MSP],TBL_MSP[By/Local]))*TBL_PD_RATES[[#This Row],[BILL]],1)</f>
        <v>59</v>
      </c>
      <c r="S64" s="123">
        <f>ROUNDUP(((_xlfn.XLOOKUP(TBL_PD_RATES[[#This Row],[BILL]],TBL_FACTOR[Bill],TBL_FACTOR[x/Local],,-1))+_xlfn.XLOOKUP(TBL_PD_RATES[[#Headers],[RS]], TBL_MSP[MSP],TBL_MSP[By/Local]))*TBL_PD_RATES[[#This Row],[BILL]],1)</f>
        <v>59</v>
      </c>
      <c r="T64" s="123">
        <f>ROUNDUP(((_xlfn.XLOOKUP(TBL_PD_RATES[[#This Row],[BILL]],TBL_FACTOR[Bill],TBL_FACTOR[x/Local],,-1))+_xlfn.XLOOKUP(TBL_PD_RATES[[#Headers],[RS]], TBL_MSP[MSP],TBL_MSP[By/Local]))*TBL_PD_RATES[[#This Row],[BILL]],1)</f>
        <v>59</v>
      </c>
      <c r="V64" s="2">
        <v>91</v>
      </c>
      <c r="W64" s="123">
        <f>ROUNDUP(_xlfn.XLOOKUP(V64,TBL_FACTOR[Bill],TBL_FACTOR[x/Travel],,-1)*TBL_PD_RATES12[[#This Row],[BILL]],1)</f>
        <v>61.300000000000004</v>
      </c>
      <c r="X64" s="123">
        <f>ROUNDUP(((_xlfn.XLOOKUP(TBL_PD_RATES12[[#This Row],[BILL]],TBL_FACTOR[Bill],TBL_FACTOR[x/Travel],,-1))+_xlfn.XLOOKUP(TBL_PD_RATES12[[#Headers],[AHSA]], TBL_MSP[MSP],TBL_MSP[By/Travel]))*TBL_PD_RATES12[[#This Row],[BILL]],1)</f>
        <v>63.6</v>
      </c>
      <c r="Y64" s="123">
        <f>ROUNDUP(((_xlfn.XLOOKUP(TBL_PD_RATES12[[#This Row],[BILL]],TBL_FACTOR[Bill],TBL_FACTOR[x/Travel],,-1))+_xlfn.XLOOKUP(TBL_PD_RATES12[[#Headers],[CSU]], TBL_MSP[MSP],TBL_MSP[By/Travel]))*TBL_PD_RATES12[[#This Row],[BILL]],1)</f>
        <v>61.300000000000004</v>
      </c>
      <c r="Z64" s="123">
        <f>ROUNDUP(((_xlfn.XLOOKUP(TBL_PD_RATES12[[#This Row],[BILL]],TBL_FACTOR[Bill],TBL_FACTOR[x/Travel],,-1))+_xlfn.XLOOKUP(TBL_PD_RATES12[[#Headers],[MS]], TBL_MSP[MSP],TBL_MSP[By/Travel]))*TBL_PD_RATES12[[#This Row],[BILL]],1)</f>
        <v>61.300000000000004</v>
      </c>
      <c r="AA64" s="123">
        <f>ROUNDUP(((_xlfn.XLOOKUP(TBL_PD_RATES12[[#This Row],[BILL]],TBL_FACTOR[Bill],TBL_FACTOR[x/Travel],,-1))+_xlfn.XLOOKUP(TBL_PD_RATES12[[#Headers],[RS]], TBL_MSP[MSP],TBL_MSP[By/Travel]))*TBL_PD_RATES12[[#This Row],[BILL]],1)</f>
        <v>61.300000000000004</v>
      </c>
      <c r="AB64" s="123">
        <f>ROUNDUP(((_xlfn.XLOOKUP(TBL_PD_RATES12[[#This Row],[BILL]],TBL_FACTOR[Bill],TBL_FACTOR[x/Travel],,-1))+_xlfn.XLOOKUP(TBL_PD_RATES12[[#Headers],[RS]], TBL_MSP[MSP],TBL_MSP[By/Travel]))*TBL_PD_RATES12[[#This Row],[BILL]],1)</f>
        <v>61.300000000000004</v>
      </c>
    </row>
    <row r="65" spans="1:16339" x14ac:dyDescent="0.2">
      <c r="A65" s="123">
        <v>110.2</v>
      </c>
      <c r="B65" s="2">
        <v>72</v>
      </c>
      <c r="C65" s="149">
        <v>0.65335753176043554</v>
      </c>
      <c r="D65" s="149">
        <f>TBL_FACTOR[[#This Row],[x/Local]]+0.025</f>
        <v>0.67835753176043556</v>
      </c>
      <c r="N65" s="2">
        <v>92</v>
      </c>
      <c r="O65" s="123">
        <f>ROUNDUP(_xlfn.XLOOKUP(N65,TBL_FACTOR[Bill],TBL_FACTOR[x/Local],,-1)*TBL_PD_RATES[[#This Row],[BILL]],1)</f>
        <v>59.7</v>
      </c>
      <c r="P65" s="123">
        <f>ROUNDUP(((_xlfn.XLOOKUP(TBL_PD_RATES[[#This Row],[BILL]],TBL_FACTOR[Bill],TBL_FACTOR[x/Local],,-1))+_xlfn.XLOOKUP(TBL_PD_RATES[[#Headers],[AHSA]], TBL_MSP[MSP],TBL_MSP[By/Local]))*TBL_PD_RATES[[#This Row],[BILL]],1)</f>
        <v>61.1</v>
      </c>
      <c r="Q65" s="123">
        <f>ROUNDUP(((_xlfn.XLOOKUP(TBL_PD_RATES[[#This Row],[BILL]],TBL_FACTOR[Bill],TBL_FACTOR[x/Local],,-1))+_xlfn.XLOOKUP(TBL_PD_RATES[[#Headers],[CSU]], TBL_MSP[MSP],TBL_MSP[By/Local]))*TBL_PD_RATES[[#This Row],[BILL]],1)</f>
        <v>59.7</v>
      </c>
      <c r="R65" s="123">
        <f>ROUNDUP(((_xlfn.XLOOKUP(TBL_PD_RATES[[#This Row],[BILL]],TBL_FACTOR[Bill],TBL_FACTOR[x/Local],,-1))+_xlfn.XLOOKUP(TBL_PD_RATES[[#Headers],[MS]], TBL_MSP[MSP],TBL_MSP[By/Local]))*TBL_PD_RATES[[#This Row],[BILL]],1)</f>
        <v>59.7</v>
      </c>
      <c r="S65" s="123">
        <f>ROUNDUP(((_xlfn.XLOOKUP(TBL_PD_RATES[[#This Row],[BILL]],TBL_FACTOR[Bill],TBL_FACTOR[x/Local],,-1))+_xlfn.XLOOKUP(TBL_PD_RATES[[#Headers],[RS]], TBL_MSP[MSP],TBL_MSP[By/Local]))*TBL_PD_RATES[[#This Row],[BILL]],1)</f>
        <v>59.7</v>
      </c>
      <c r="T65" s="123">
        <f>ROUNDUP(((_xlfn.XLOOKUP(TBL_PD_RATES[[#This Row],[BILL]],TBL_FACTOR[Bill],TBL_FACTOR[x/Local],,-1))+_xlfn.XLOOKUP(TBL_PD_RATES[[#Headers],[RS]], TBL_MSP[MSP],TBL_MSP[By/Local]))*TBL_PD_RATES[[#This Row],[BILL]],1)</f>
        <v>59.7</v>
      </c>
      <c r="V65" s="2">
        <v>92</v>
      </c>
      <c r="W65" s="123">
        <f>ROUNDUP(_xlfn.XLOOKUP(V65,TBL_FACTOR[Bill],TBL_FACTOR[x/Travel],,-1)*TBL_PD_RATES12[[#This Row],[BILL]],1)</f>
        <v>62</v>
      </c>
      <c r="X65" s="123">
        <f>ROUNDUP(((_xlfn.XLOOKUP(TBL_PD_RATES12[[#This Row],[BILL]],TBL_FACTOR[Bill],TBL_FACTOR[x/Travel],,-1))+_xlfn.XLOOKUP(TBL_PD_RATES12[[#Headers],[AHSA]], TBL_MSP[MSP],TBL_MSP[By/Travel]))*TBL_PD_RATES12[[#This Row],[BILL]],1)</f>
        <v>64.3</v>
      </c>
      <c r="Y65" s="123">
        <f>ROUNDUP(((_xlfn.XLOOKUP(TBL_PD_RATES12[[#This Row],[BILL]],TBL_FACTOR[Bill],TBL_FACTOR[x/Travel],,-1))+_xlfn.XLOOKUP(TBL_PD_RATES12[[#Headers],[CSU]], TBL_MSP[MSP],TBL_MSP[By/Travel]))*TBL_PD_RATES12[[#This Row],[BILL]],1)</f>
        <v>62</v>
      </c>
      <c r="Z65" s="123">
        <f>ROUNDUP(((_xlfn.XLOOKUP(TBL_PD_RATES12[[#This Row],[BILL]],TBL_FACTOR[Bill],TBL_FACTOR[x/Travel],,-1))+_xlfn.XLOOKUP(TBL_PD_RATES12[[#Headers],[MS]], TBL_MSP[MSP],TBL_MSP[By/Travel]))*TBL_PD_RATES12[[#This Row],[BILL]],1)</f>
        <v>62</v>
      </c>
      <c r="AA65" s="123">
        <f>ROUNDUP(((_xlfn.XLOOKUP(TBL_PD_RATES12[[#This Row],[BILL]],TBL_FACTOR[Bill],TBL_FACTOR[x/Travel],,-1))+_xlfn.XLOOKUP(TBL_PD_RATES12[[#Headers],[RS]], TBL_MSP[MSP],TBL_MSP[By/Travel]))*TBL_PD_RATES12[[#This Row],[BILL]],1)</f>
        <v>62</v>
      </c>
      <c r="AB65" s="123">
        <f>ROUNDUP(((_xlfn.XLOOKUP(TBL_PD_RATES12[[#This Row],[BILL]],TBL_FACTOR[Bill],TBL_FACTOR[x/Travel],,-1))+_xlfn.XLOOKUP(TBL_PD_RATES12[[#Headers],[RS]], TBL_MSP[MSP],TBL_MSP[By/Travel]))*TBL_PD_RATES12[[#This Row],[BILL]],1)</f>
        <v>62</v>
      </c>
    </row>
    <row r="66" spans="1:16339" x14ac:dyDescent="0.2">
      <c r="A66" s="123">
        <v>111.65</v>
      </c>
      <c r="B66" s="2">
        <v>73</v>
      </c>
      <c r="C66" s="149">
        <v>0.65382892969099871</v>
      </c>
      <c r="D66" s="149">
        <f>TBL_FACTOR[[#This Row],[x/Local]]+0.025</f>
        <v>0.67882892969099873</v>
      </c>
      <c r="N66" s="2">
        <v>93</v>
      </c>
      <c r="O66" s="123">
        <f>ROUNDUP(_xlfn.XLOOKUP(N66,TBL_FACTOR[Bill],TBL_FACTOR[x/Local],,-1)*TBL_PD_RATES[[#This Row],[BILL]],1)</f>
        <v>60.4</v>
      </c>
      <c r="P66" s="123">
        <f>ROUNDUP(((_xlfn.XLOOKUP(TBL_PD_RATES[[#This Row],[BILL]],TBL_FACTOR[Bill],TBL_FACTOR[x/Local],,-1))+_xlfn.XLOOKUP(TBL_PD_RATES[[#Headers],[AHSA]], TBL_MSP[MSP],TBL_MSP[By/Local]))*TBL_PD_RATES[[#This Row],[BILL]],1)</f>
        <v>61.800000000000004</v>
      </c>
      <c r="Q66" s="123">
        <f>ROUNDUP(((_xlfn.XLOOKUP(TBL_PD_RATES[[#This Row],[BILL]],TBL_FACTOR[Bill],TBL_FACTOR[x/Local],,-1))+_xlfn.XLOOKUP(TBL_PD_RATES[[#Headers],[CSU]], TBL_MSP[MSP],TBL_MSP[By/Local]))*TBL_PD_RATES[[#This Row],[BILL]],1)</f>
        <v>60.4</v>
      </c>
      <c r="R66" s="123">
        <f>ROUNDUP(((_xlfn.XLOOKUP(TBL_PD_RATES[[#This Row],[BILL]],TBL_FACTOR[Bill],TBL_FACTOR[x/Local],,-1))+_xlfn.XLOOKUP(TBL_PD_RATES[[#Headers],[MS]], TBL_MSP[MSP],TBL_MSP[By/Local]))*TBL_PD_RATES[[#This Row],[BILL]],1)</f>
        <v>60.4</v>
      </c>
      <c r="S66" s="123">
        <f>ROUNDUP(((_xlfn.XLOOKUP(TBL_PD_RATES[[#This Row],[BILL]],TBL_FACTOR[Bill],TBL_FACTOR[x/Local],,-1))+_xlfn.XLOOKUP(TBL_PD_RATES[[#Headers],[RS]], TBL_MSP[MSP],TBL_MSP[By/Local]))*TBL_PD_RATES[[#This Row],[BILL]],1)</f>
        <v>60.4</v>
      </c>
      <c r="T66" s="123">
        <f>ROUNDUP(((_xlfn.XLOOKUP(TBL_PD_RATES[[#This Row],[BILL]],TBL_FACTOR[Bill],TBL_FACTOR[x/Local],,-1))+_xlfn.XLOOKUP(TBL_PD_RATES[[#Headers],[RS]], TBL_MSP[MSP],TBL_MSP[By/Local]))*TBL_PD_RATES[[#This Row],[BILL]],1)</f>
        <v>60.4</v>
      </c>
      <c r="V66" s="2">
        <v>93</v>
      </c>
      <c r="W66" s="123">
        <f>ROUNDUP(_xlfn.XLOOKUP(V66,TBL_FACTOR[Bill],TBL_FACTOR[x/Travel],,-1)*TBL_PD_RATES12[[#This Row],[BILL]],1)</f>
        <v>62.7</v>
      </c>
      <c r="X66" s="123">
        <f>ROUNDUP(((_xlfn.XLOOKUP(TBL_PD_RATES12[[#This Row],[BILL]],TBL_FACTOR[Bill],TBL_FACTOR[x/Travel],,-1))+_xlfn.XLOOKUP(TBL_PD_RATES12[[#Headers],[AHSA]], TBL_MSP[MSP],TBL_MSP[By/Travel]))*TBL_PD_RATES12[[#This Row],[BILL]],1)</f>
        <v>65</v>
      </c>
      <c r="Y66" s="123">
        <f>ROUNDUP(((_xlfn.XLOOKUP(TBL_PD_RATES12[[#This Row],[BILL]],TBL_FACTOR[Bill],TBL_FACTOR[x/Travel],,-1))+_xlfn.XLOOKUP(TBL_PD_RATES12[[#Headers],[CSU]], TBL_MSP[MSP],TBL_MSP[By/Travel]))*TBL_PD_RATES12[[#This Row],[BILL]],1)</f>
        <v>62.7</v>
      </c>
      <c r="Z66" s="123">
        <f>ROUNDUP(((_xlfn.XLOOKUP(TBL_PD_RATES12[[#This Row],[BILL]],TBL_FACTOR[Bill],TBL_FACTOR[x/Travel],,-1))+_xlfn.XLOOKUP(TBL_PD_RATES12[[#Headers],[MS]], TBL_MSP[MSP],TBL_MSP[By/Travel]))*TBL_PD_RATES12[[#This Row],[BILL]],1)</f>
        <v>62.7</v>
      </c>
      <c r="AA66" s="123">
        <f>ROUNDUP(((_xlfn.XLOOKUP(TBL_PD_RATES12[[#This Row],[BILL]],TBL_FACTOR[Bill],TBL_FACTOR[x/Travel],,-1))+_xlfn.XLOOKUP(TBL_PD_RATES12[[#Headers],[RS]], TBL_MSP[MSP],TBL_MSP[By/Travel]))*TBL_PD_RATES12[[#This Row],[BILL]],1)</f>
        <v>62.7</v>
      </c>
      <c r="AB66" s="123">
        <f>ROUNDUP(((_xlfn.XLOOKUP(TBL_PD_RATES12[[#This Row],[BILL]],TBL_FACTOR[Bill],TBL_FACTOR[x/Travel],,-1))+_xlfn.XLOOKUP(TBL_PD_RATES12[[#Headers],[RS]], TBL_MSP[MSP],TBL_MSP[By/Travel]))*TBL_PD_RATES12[[#This Row],[BILL]],1)</f>
        <v>62.7</v>
      </c>
    </row>
    <row r="67" spans="1:16339" x14ac:dyDescent="0.2">
      <c r="A67" s="123">
        <v>113.15</v>
      </c>
      <c r="B67" s="2">
        <v>74</v>
      </c>
      <c r="C67" s="149">
        <v>0.65399911621741047</v>
      </c>
      <c r="D67" s="149">
        <f>TBL_FACTOR[[#This Row],[x/Local]]+0.025</f>
        <v>0.67899911621741049</v>
      </c>
      <c r="N67" s="2">
        <v>94</v>
      </c>
      <c r="O67" s="123">
        <f>ROUNDUP(_xlfn.XLOOKUP(N67,TBL_FACTOR[Bill],TBL_FACTOR[x/Local],,-1)*TBL_PD_RATES[[#This Row],[BILL]],1)</f>
        <v>61.1</v>
      </c>
      <c r="P67" s="123">
        <f>ROUNDUP(((_xlfn.XLOOKUP(TBL_PD_RATES[[#This Row],[BILL]],TBL_FACTOR[Bill],TBL_FACTOR[x/Local],,-1))+_xlfn.XLOOKUP(TBL_PD_RATES[[#Headers],[AHSA]], TBL_MSP[MSP],TBL_MSP[By/Local]))*TBL_PD_RATES[[#This Row],[BILL]],1)</f>
        <v>62.5</v>
      </c>
      <c r="Q67" s="123">
        <f>ROUNDUP(((_xlfn.XLOOKUP(TBL_PD_RATES[[#This Row],[BILL]],TBL_FACTOR[Bill],TBL_FACTOR[x/Local],,-1))+_xlfn.XLOOKUP(TBL_PD_RATES[[#Headers],[CSU]], TBL_MSP[MSP],TBL_MSP[By/Local]))*TBL_PD_RATES[[#This Row],[BILL]],1)</f>
        <v>61.1</v>
      </c>
      <c r="R67" s="123">
        <f>ROUNDUP(((_xlfn.XLOOKUP(TBL_PD_RATES[[#This Row],[BILL]],TBL_FACTOR[Bill],TBL_FACTOR[x/Local],,-1))+_xlfn.XLOOKUP(TBL_PD_RATES[[#Headers],[MS]], TBL_MSP[MSP],TBL_MSP[By/Local]))*TBL_PD_RATES[[#This Row],[BILL]],1)</f>
        <v>61.1</v>
      </c>
      <c r="S67" s="123">
        <f>ROUNDUP(((_xlfn.XLOOKUP(TBL_PD_RATES[[#This Row],[BILL]],TBL_FACTOR[Bill],TBL_FACTOR[x/Local],,-1))+_xlfn.XLOOKUP(TBL_PD_RATES[[#Headers],[RS]], TBL_MSP[MSP],TBL_MSP[By/Local]))*TBL_PD_RATES[[#This Row],[BILL]],1)</f>
        <v>61.1</v>
      </c>
      <c r="T67" s="123">
        <f>ROUNDUP(((_xlfn.XLOOKUP(TBL_PD_RATES[[#This Row],[BILL]],TBL_FACTOR[Bill],TBL_FACTOR[x/Local],,-1))+_xlfn.XLOOKUP(TBL_PD_RATES[[#Headers],[RS]], TBL_MSP[MSP],TBL_MSP[By/Local]))*TBL_PD_RATES[[#This Row],[BILL]],1)</f>
        <v>61.1</v>
      </c>
      <c r="V67" s="2">
        <v>94</v>
      </c>
      <c r="W67" s="123">
        <f>ROUNDUP(_xlfn.XLOOKUP(V67,TBL_FACTOR[Bill],TBL_FACTOR[x/Travel],,-1)*TBL_PD_RATES12[[#This Row],[BILL]],1)</f>
        <v>63.4</v>
      </c>
      <c r="X67" s="123">
        <f>ROUNDUP(((_xlfn.XLOOKUP(TBL_PD_RATES12[[#This Row],[BILL]],TBL_FACTOR[Bill],TBL_FACTOR[x/Travel],,-1))+_xlfn.XLOOKUP(TBL_PD_RATES12[[#Headers],[AHSA]], TBL_MSP[MSP],TBL_MSP[By/Travel]))*TBL_PD_RATES12[[#This Row],[BILL]],1)</f>
        <v>65.8</v>
      </c>
      <c r="Y67" s="123">
        <f>ROUNDUP(((_xlfn.XLOOKUP(TBL_PD_RATES12[[#This Row],[BILL]],TBL_FACTOR[Bill],TBL_FACTOR[x/Travel],,-1))+_xlfn.XLOOKUP(TBL_PD_RATES12[[#Headers],[CSU]], TBL_MSP[MSP],TBL_MSP[By/Travel]))*TBL_PD_RATES12[[#This Row],[BILL]],1)</f>
        <v>63.4</v>
      </c>
      <c r="Z67" s="123">
        <f>ROUNDUP(((_xlfn.XLOOKUP(TBL_PD_RATES12[[#This Row],[BILL]],TBL_FACTOR[Bill],TBL_FACTOR[x/Travel],,-1))+_xlfn.XLOOKUP(TBL_PD_RATES12[[#Headers],[MS]], TBL_MSP[MSP],TBL_MSP[By/Travel]))*TBL_PD_RATES12[[#This Row],[BILL]],1)</f>
        <v>63.4</v>
      </c>
      <c r="AA67" s="123">
        <f>ROUNDUP(((_xlfn.XLOOKUP(TBL_PD_RATES12[[#This Row],[BILL]],TBL_FACTOR[Bill],TBL_FACTOR[x/Travel],,-1))+_xlfn.XLOOKUP(TBL_PD_RATES12[[#Headers],[RS]], TBL_MSP[MSP],TBL_MSP[By/Travel]))*TBL_PD_RATES12[[#This Row],[BILL]],1)</f>
        <v>63.4</v>
      </c>
      <c r="AB67" s="123">
        <f>ROUNDUP(((_xlfn.XLOOKUP(TBL_PD_RATES12[[#This Row],[BILL]],TBL_FACTOR[Bill],TBL_FACTOR[x/Travel],,-1))+_xlfn.XLOOKUP(TBL_PD_RATES12[[#Headers],[RS]], TBL_MSP[MSP],TBL_MSP[By/Travel]))*TBL_PD_RATES12[[#This Row],[BILL]],1)</f>
        <v>63.4</v>
      </c>
    </row>
    <row r="68" spans="1:16339" s="102" customFormat="1" x14ac:dyDescent="0.2">
      <c r="A68" s="123">
        <v>114.60000000000001</v>
      </c>
      <c r="B68" s="2">
        <v>75</v>
      </c>
      <c r="C68" s="149">
        <v>0.65445026178010468</v>
      </c>
      <c r="D68" s="149">
        <f>TBL_FACTOR[[#This Row],[x/Local]]+0.025</f>
        <v>0.6794502617801047</v>
      </c>
      <c r="E68" s="1"/>
      <c r="F68" s="1"/>
      <c r="G68" s="1"/>
      <c r="H68" s="1"/>
      <c r="I68" s="1"/>
      <c r="J68" s="1"/>
      <c r="K68" s="1"/>
      <c r="L68" s="1"/>
      <c r="M68" s="1"/>
      <c r="N68" s="2">
        <v>95</v>
      </c>
      <c r="O68" s="123">
        <f>ROUNDUP(_xlfn.XLOOKUP(N68,TBL_FACTOR[Bill],TBL_FACTOR[x/Local],,-1)*TBL_PD_RATES[[#This Row],[BILL]],1)</f>
        <v>61.7</v>
      </c>
      <c r="P68" s="123">
        <f>ROUNDUP(((_xlfn.XLOOKUP(TBL_PD_RATES[[#This Row],[BILL]],TBL_FACTOR[Bill],TBL_FACTOR[x/Local],,-1))+_xlfn.XLOOKUP(TBL_PD_RATES[[#Headers],[AHSA]], TBL_MSP[MSP],TBL_MSP[By/Local]))*TBL_PD_RATES[[#This Row],[BILL]],1)</f>
        <v>63.2</v>
      </c>
      <c r="Q68" s="123">
        <f>ROUNDUP(((_xlfn.XLOOKUP(TBL_PD_RATES[[#This Row],[BILL]],TBL_FACTOR[Bill],TBL_FACTOR[x/Local],,-1))+_xlfn.XLOOKUP(TBL_PD_RATES[[#Headers],[CSU]], TBL_MSP[MSP],TBL_MSP[By/Local]))*TBL_PD_RATES[[#This Row],[BILL]],1)</f>
        <v>61.7</v>
      </c>
      <c r="R68" s="123">
        <f>ROUNDUP(((_xlfn.XLOOKUP(TBL_PD_RATES[[#This Row],[BILL]],TBL_FACTOR[Bill],TBL_FACTOR[x/Local],,-1))+_xlfn.XLOOKUP(TBL_PD_RATES[[#Headers],[MS]], TBL_MSP[MSP],TBL_MSP[By/Local]))*TBL_PD_RATES[[#This Row],[BILL]],1)</f>
        <v>61.7</v>
      </c>
      <c r="S68" s="123">
        <f>ROUNDUP(((_xlfn.XLOOKUP(TBL_PD_RATES[[#This Row],[BILL]],TBL_FACTOR[Bill],TBL_FACTOR[x/Local],,-1))+_xlfn.XLOOKUP(TBL_PD_RATES[[#Headers],[RS]], TBL_MSP[MSP],TBL_MSP[By/Local]))*TBL_PD_RATES[[#This Row],[BILL]],1)</f>
        <v>61.7</v>
      </c>
      <c r="T68" s="123">
        <f>ROUNDUP(((_xlfn.XLOOKUP(TBL_PD_RATES[[#This Row],[BILL]],TBL_FACTOR[Bill],TBL_FACTOR[x/Local],,-1))+_xlfn.XLOOKUP(TBL_PD_RATES[[#Headers],[RS]], TBL_MSP[MSP],TBL_MSP[By/Local]))*TBL_PD_RATES[[#This Row],[BILL]],1)</f>
        <v>61.7</v>
      </c>
      <c r="U68" s="1"/>
      <c r="V68" s="2">
        <v>95</v>
      </c>
      <c r="W68" s="123">
        <f>ROUNDUP(_xlfn.XLOOKUP(V68,TBL_FACTOR[Bill],TBL_FACTOR[x/Travel],,-1)*TBL_PD_RATES12[[#This Row],[BILL]],1)</f>
        <v>64.099999999999994</v>
      </c>
      <c r="X68" s="123">
        <f>ROUNDUP(((_xlfn.XLOOKUP(TBL_PD_RATES12[[#This Row],[BILL]],TBL_FACTOR[Bill],TBL_FACTOR[x/Travel],,-1))+_xlfn.XLOOKUP(TBL_PD_RATES12[[#Headers],[AHSA]], TBL_MSP[MSP],TBL_MSP[By/Travel]))*TBL_PD_RATES12[[#This Row],[BILL]],1)</f>
        <v>66.5</v>
      </c>
      <c r="Y68" s="123">
        <f>ROUNDUP(((_xlfn.XLOOKUP(TBL_PD_RATES12[[#This Row],[BILL]],TBL_FACTOR[Bill],TBL_FACTOR[x/Travel],,-1))+_xlfn.XLOOKUP(TBL_PD_RATES12[[#Headers],[CSU]], TBL_MSP[MSP],TBL_MSP[By/Travel]))*TBL_PD_RATES12[[#This Row],[BILL]],1)</f>
        <v>64.099999999999994</v>
      </c>
      <c r="Z68" s="123">
        <f>ROUNDUP(((_xlfn.XLOOKUP(TBL_PD_RATES12[[#This Row],[BILL]],TBL_FACTOR[Bill],TBL_FACTOR[x/Travel],,-1))+_xlfn.XLOOKUP(TBL_PD_RATES12[[#Headers],[MS]], TBL_MSP[MSP],TBL_MSP[By/Travel]))*TBL_PD_RATES12[[#This Row],[BILL]],1)</f>
        <v>64.099999999999994</v>
      </c>
      <c r="AA68" s="123">
        <f>ROUNDUP(((_xlfn.XLOOKUP(TBL_PD_RATES12[[#This Row],[BILL]],TBL_FACTOR[Bill],TBL_FACTOR[x/Travel],,-1))+_xlfn.XLOOKUP(TBL_PD_RATES12[[#Headers],[RS]], TBL_MSP[MSP],TBL_MSP[By/Travel]))*TBL_PD_RATES12[[#This Row],[BILL]],1)</f>
        <v>64.099999999999994</v>
      </c>
      <c r="AB68" s="123">
        <f>ROUNDUP(((_xlfn.XLOOKUP(TBL_PD_RATES12[[#This Row],[BILL]],TBL_FACTOR[Bill],TBL_FACTOR[x/Travel],,-1))+_xlfn.XLOOKUP(TBL_PD_RATES12[[#Headers],[RS]], TBL_MSP[MSP],TBL_MSP[By/Travel]))*TBL_PD_RATES12[[#This Row],[BILL]],1)</f>
        <v>64.099999999999994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</row>
    <row r="69" spans="1:16339" x14ac:dyDescent="0.2">
      <c r="A69" s="123">
        <v>116.10000000000001</v>
      </c>
      <c r="B69" s="2">
        <v>76</v>
      </c>
      <c r="C69" s="149">
        <v>0.65460809646856155</v>
      </c>
      <c r="D69" s="149">
        <f>TBL_FACTOR[[#This Row],[x/Local]]+0.025</f>
        <v>0.67960809646856157</v>
      </c>
      <c r="N69" s="2">
        <v>96</v>
      </c>
      <c r="O69" s="123">
        <f>ROUNDUP(_xlfn.XLOOKUP(N69,TBL_FACTOR[Bill],TBL_FACTOR[x/Local],,-1)*TBL_PD_RATES[[#This Row],[BILL]],1)</f>
        <v>62.4</v>
      </c>
      <c r="P69" s="123">
        <f>ROUNDUP(((_xlfn.XLOOKUP(TBL_PD_RATES[[#This Row],[BILL]],TBL_FACTOR[Bill],TBL_FACTOR[x/Local],,-1))+_xlfn.XLOOKUP(TBL_PD_RATES[[#Headers],[AHSA]], TBL_MSP[MSP],TBL_MSP[By/Local]))*TBL_PD_RATES[[#This Row],[BILL]],1)</f>
        <v>63.800000000000004</v>
      </c>
      <c r="Q69" s="123">
        <f>ROUNDUP(((_xlfn.XLOOKUP(TBL_PD_RATES[[#This Row],[BILL]],TBL_FACTOR[Bill],TBL_FACTOR[x/Local],,-1))+_xlfn.XLOOKUP(TBL_PD_RATES[[#Headers],[CSU]], TBL_MSP[MSP],TBL_MSP[By/Local]))*TBL_PD_RATES[[#This Row],[BILL]],1)</f>
        <v>62.4</v>
      </c>
      <c r="R69" s="123">
        <f>ROUNDUP(((_xlfn.XLOOKUP(TBL_PD_RATES[[#This Row],[BILL]],TBL_FACTOR[Bill],TBL_FACTOR[x/Local],,-1))+_xlfn.XLOOKUP(TBL_PD_RATES[[#Headers],[MS]], TBL_MSP[MSP],TBL_MSP[By/Local]))*TBL_PD_RATES[[#This Row],[BILL]],1)</f>
        <v>62.4</v>
      </c>
      <c r="S69" s="123">
        <f>ROUNDUP(((_xlfn.XLOOKUP(TBL_PD_RATES[[#This Row],[BILL]],TBL_FACTOR[Bill],TBL_FACTOR[x/Local],,-1))+_xlfn.XLOOKUP(TBL_PD_RATES[[#Headers],[RS]], TBL_MSP[MSP],TBL_MSP[By/Local]))*TBL_PD_RATES[[#This Row],[BILL]],1)</f>
        <v>62.4</v>
      </c>
      <c r="T69" s="123">
        <f>ROUNDUP(((_xlfn.XLOOKUP(TBL_PD_RATES[[#This Row],[BILL]],TBL_FACTOR[Bill],TBL_FACTOR[x/Local],,-1))+_xlfn.XLOOKUP(TBL_PD_RATES[[#Headers],[RS]], TBL_MSP[MSP],TBL_MSP[By/Local]))*TBL_PD_RATES[[#This Row],[BILL]],1)</f>
        <v>62.4</v>
      </c>
      <c r="V69" s="2">
        <v>96</v>
      </c>
      <c r="W69" s="123">
        <f>ROUNDUP(_xlfn.XLOOKUP(V69,TBL_FACTOR[Bill],TBL_FACTOR[x/Travel],,-1)*TBL_PD_RATES12[[#This Row],[BILL]],1)</f>
        <v>64.8</v>
      </c>
      <c r="X69" s="123">
        <f>ROUNDUP(((_xlfn.XLOOKUP(TBL_PD_RATES12[[#This Row],[BILL]],TBL_FACTOR[Bill],TBL_FACTOR[x/Travel],,-1))+_xlfn.XLOOKUP(TBL_PD_RATES12[[#Headers],[AHSA]], TBL_MSP[MSP],TBL_MSP[By/Travel]))*TBL_PD_RATES12[[#This Row],[BILL]],1)</f>
        <v>67.199999999999989</v>
      </c>
      <c r="Y69" s="123">
        <f>ROUNDUP(((_xlfn.XLOOKUP(TBL_PD_RATES12[[#This Row],[BILL]],TBL_FACTOR[Bill],TBL_FACTOR[x/Travel],,-1))+_xlfn.XLOOKUP(TBL_PD_RATES12[[#Headers],[CSU]], TBL_MSP[MSP],TBL_MSP[By/Travel]))*TBL_PD_RATES12[[#This Row],[BILL]],1)</f>
        <v>64.8</v>
      </c>
      <c r="Z69" s="123">
        <f>ROUNDUP(((_xlfn.XLOOKUP(TBL_PD_RATES12[[#This Row],[BILL]],TBL_FACTOR[Bill],TBL_FACTOR[x/Travel],,-1))+_xlfn.XLOOKUP(TBL_PD_RATES12[[#Headers],[MS]], TBL_MSP[MSP],TBL_MSP[By/Travel]))*TBL_PD_RATES12[[#This Row],[BILL]],1)</f>
        <v>64.8</v>
      </c>
      <c r="AA69" s="123">
        <f>ROUNDUP(((_xlfn.XLOOKUP(TBL_PD_RATES12[[#This Row],[BILL]],TBL_FACTOR[Bill],TBL_FACTOR[x/Travel],,-1))+_xlfn.XLOOKUP(TBL_PD_RATES12[[#Headers],[RS]], TBL_MSP[MSP],TBL_MSP[By/Travel]))*TBL_PD_RATES12[[#This Row],[BILL]],1)</f>
        <v>64.8</v>
      </c>
      <c r="AB69" s="123">
        <f>ROUNDUP(((_xlfn.XLOOKUP(TBL_PD_RATES12[[#This Row],[BILL]],TBL_FACTOR[Bill],TBL_FACTOR[x/Travel],,-1))+_xlfn.XLOOKUP(TBL_PD_RATES12[[#Headers],[RS]], TBL_MSP[MSP],TBL_MSP[By/Travel]))*TBL_PD_RATES12[[#This Row],[BILL]],1)</f>
        <v>64.8</v>
      </c>
    </row>
    <row r="70" spans="1:16339" x14ac:dyDescent="0.2">
      <c r="A70" s="123">
        <v>117.55000000000001</v>
      </c>
      <c r="B70" s="2">
        <v>77</v>
      </c>
      <c r="C70" s="149">
        <v>0.65504040833687793</v>
      </c>
      <c r="D70" s="149">
        <f>TBL_FACTOR[[#This Row],[x/Local]]+0.025</f>
        <v>0.68004040833687796</v>
      </c>
      <c r="N70" s="2">
        <v>97</v>
      </c>
      <c r="O70" s="123">
        <f>ROUNDUP(_xlfn.XLOOKUP(N70,TBL_FACTOR[Bill],TBL_FACTOR[x/Local],,-1)*TBL_PD_RATES[[#This Row],[BILL]],1)</f>
        <v>63.1</v>
      </c>
      <c r="P70" s="123">
        <f>ROUNDUP(((_xlfn.XLOOKUP(TBL_PD_RATES[[#This Row],[BILL]],TBL_FACTOR[Bill],TBL_FACTOR[x/Local],,-1))+_xlfn.XLOOKUP(TBL_PD_RATES[[#Headers],[AHSA]], TBL_MSP[MSP],TBL_MSP[By/Local]))*TBL_PD_RATES[[#This Row],[BILL]],1)</f>
        <v>64.599999999999994</v>
      </c>
      <c r="Q70" s="123">
        <f>ROUNDUP(((_xlfn.XLOOKUP(TBL_PD_RATES[[#This Row],[BILL]],TBL_FACTOR[Bill],TBL_FACTOR[x/Local],,-1))+_xlfn.XLOOKUP(TBL_PD_RATES[[#Headers],[CSU]], TBL_MSP[MSP],TBL_MSP[By/Local]))*TBL_PD_RATES[[#This Row],[BILL]],1)</f>
        <v>63.1</v>
      </c>
      <c r="R70" s="123">
        <f>ROUNDUP(((_xlfn.XLOOKUP(TBL_PD_RATES[[#This Row],[BILL]],TBL_FACTOR[Bill],TBL_FACTOR[x/Local],,-1))+_xlfn.XLOOKUP(TBL_PD_RATES[[#Headers],[MS]], TBL_MSP[MSP],TBL_MSP[By/Local]))*TBL_PD_RATES[[#This Row],[BILL]],1)</f>
        <v>63.1</v>
      </c>
      <c r="S70" s="123">
        <f>ROUNDUP(((_xlfn.XLOOKUP(TBL_PD_RATES[[#This Row],[BILL]],TBL_FACTOR[Bill],TBL_FACTOR[x/Local],,-1))+_xlfn.XLOOKUP(TBL_PD_RATES[[#Headers],[RS]], TBL_MSP[MSP],TBL_MSP[By/Local]))*TBL_PD_RATES[[#This Row],[BILL]],1)</f>
        <v>63.1</v>
      </c>
      <c r="T70" s="123">
        <f>ROUNDUP(((_xlfn.XLOOKUP(TBL_PD_RATES[[#This Row],[BILL]],TBL_FACTOR[Bill],TBL_FACTOR[x/Local],,-1))+_xlfn.XLOOKUP(TBL_PD_RATES[[#Headers],[RS]], TBL_MSP[MSP],TBL_MSP[By/Local]))*TBL_PD_RATES[[#This Row],[BILL]],1)</f>
        <v>63.1</v>
      </c>
      <c r="V70" s="2">
        <v>97</v>
      </c>
      <c r="W70" s="123">
        <f>ROUNDUP(_xlfn.XLOOKUP(V70,TBL_FACTOR[Bill],TBL_FACTOR[x/Travel],,-1)*TBL_PD_RATES12[[#This Row],[BILL]],1)</f>
        <v>65.5</v>
      </c>
      <c r="X70" s="123">
        <f>ROUNDUP(((_xlfn.XLOOKUP(TBL_PD_RATES12[[#This Row],[BILL]],TBL_FACTOR[Bill],TBL_FACTOR[x/Travel],,-1))+_xlfn.XLOOKUP(TBL_PD_RATES12[[#Headers],[AHSA]], TBL_MSP[MSP],TBL_MSP[By/Travel]))*TBL_PD_RATES12[[#This Row],[BILL]],1)</f>
        <v>68</v>
      </c>
      <c r="Y70" s="123">
        <f>ROUNDUP(((_xlfn.XLOOKUP(TBL_PD_RATES12[[#This Row],[BILL]],TBL_FACTOR[Bill],TBL_FACTOR[x/Travel],,-1))+_xlfn.XLOOKUP(TBL_PD_RATES12[[#Headers],[CSU]], TBL_MSP[MSP],TBL_MSP[By/Travel]))*TBL_PD_RATES12[[#This Row],[BILL]],1)</f>
        <v>65.5</v>
      </c>
      <c r="Z70" s="123">
        <f>ROUNDUP(((_xlfn.XLOOKUP(TBL_PD_RATES12[[#This Row],[BILL]],TBL_FACTOR[Bill],TBL_FACTOR[x/Travel],,-1))+_xlfn.XLOOKUP(TBL_PD_RATES12[[#Headers],[MS]], TBL_MSP[MSP],TBL_MSP[By/Travel]))*TBL_PD_RATES12[[#This Row],[BILL]],1)</f>
        <v>65.5</v>
      </c>
      <c r="AA70" s="123">
        <f>ROUNDUP(((_xlfn.XLOOKUP(TBL_PD_RATES12[[#This Row],[BILL]],TBL_FACTOR[Bill],TBL_FACTOR[x/Travel],,-1))+_xlfn.XLOOKUP(TBL_PD_RATES12[[#Headers],[RS]], TBL_MSP[MSP],TBL_MSP[By/Travel]))*TBL_PD_RATES12[[#This Row],[BILL]],1)</f>
        <v>65.5</v>
      </c>
      <c r="AB70" s="123">
        <f>ROUNDUP(((_xlfn.XLOOKUP(TBL_PD_RATES12[[#This Row],[BILL]],TBL_FACTOR[Bill],TBL_FACTOR[x/Travel],,-1))+_xlfn.XLOOKUP(TBL_PD_RATES12[[#Headers],[RS]], TBL_MSP[MSP],TBL_MSP[By/Travel]))*TBL_PD_RATES12[[#This Row],[BILL]],1)</f>
        <v>65.5</v>
      </c>
    </row>
    <row r="71" spans="1:16339" x14ac:dyDescent="0.2">
      <c r="A71" s="123">
        <v>118.95</v>
      </c>
      <c r="B71" s="2">
        <v>78</v>
      </c>
      <c r="C71" s="149">
        <v>0.65573770491803285</v>
      </c>
      <c r="D71" s="149">
        <f>TBL_FACTOR[[#This Row],[x/Local]]+0.025</f>
        <v>0.68073770491803287</v>
      </c>
      <c r="N71" s="2">
        <v>98</v>
      </c>
      <c r="O71" s="123">
        <f>ROUNDUP(_xlfn.XLOOKUP(N71,TBL_FACTOR[Bill],TBL_FACTOR[x/Local],,-1)*TBL_PD_RATES[[#This Row],[BILL]],1)</f>
        <v>63.800000000000004</v>
      </c>
      <c r="P71" s="123">
        <f>ROUNDUP(((_xlfn.XLOOKUP(TBL_PD_RATES[[#This Row],[BILL]],TBL_FACTOR[Bill],TBL_FACTOR[x/Local],,-1))+_xlfn.XLOOKUP(TBL_PD_RATES[[#Headers],[AHSA]], TBL_MSP[MSP],TBL_MSP[By/Local]))*TBL_PD_RATES[[#This Row],[BILL]],1)</f>
        <v>65.199999999999989</v>
      </c>
      <c r="Q71" s="123">
        <f>ROUNDUP(((_xlfn.XLOOKUP(TBL_PD_RATES[[#This Row],[BILL]],TBL_FACTOR[Bill],TBL_FACTOR[x/Local],,-1))+_xlfn.XLOOKUP(TBL_PD_RATES[[#Headers],[CSU]], TBL_MSP[MSP],TBL_MSP[By/Local]))*TBL_PD_RATES[[#This Row],[BILL]],1)</f>
        <v>63.800000000000004</v>
      </c>
      <c r="R71" s="123">
        <f>ROUNDUP(((_xlfn.XLOOKUP(TBL_PD_RATES[[#This Row],[BILL]],TBL_FACTOR[Bill],TBL_FACTOR[x/Local],,-1))+_xlfn.XLOOKUP(TBL_PD_RATES[[#Headers],[MS]], TBL_MSP[MSP],TBL_MSP[By/Local]))*TBL_PD_RATES[[#This Row],[BILL]],1)</f>
        <v>63.800000000000004</v>
      </c>
      <c r="S71" s="123">
        <f>ROUNDUP(((_xlfn.XLOOKUP(TBL_PD_RATES[[#This Row],[BILL]],TBL_FACTOR[Bill],TBL_FACTOR[x/Local],,-1))+_xlfn.XLOOKUP(TBL_PD_RATES[[#Headers],[RS]], TBL_MSP[MSP],TBL_MSP[By/Local]))*TBL_PD_RATES[[#This Row],[BILL]],1)</f>
        <v>63.800000000000004</v>
      </c>
      <c r="T71" s="123">
        <f>ROUNDUP(((_xlfn.XLOOKUP(TBL_PD_RATES[[#This Row],[BILL]],TBL_FACTOR[Bill],TBL_FACTOR[x/Local],,-1))+_xlfn.XLOOKUP(TBL_PD_RATES[[#Headers],[RS]], TBL_MSP[MSP],TBL_MSP[By/Local]))*TBL_PD_RATES[[#This Row],[BILL]],1)</f>
        <v>63.800000000000004</v>
      </c>
      <c r="V71" s="2">
        <v>98</v>
      </c>
      <c r="W71" s="123">
        <f>ROUNDUP(_xlfn.XLOOKUP(V71,TBL_FACTOR[Bill],TBL_FACTOR[x/Travel],,-1)*TBL_PD_RATES12[[#This Row],[BILL]],1)</f>
        <v>66.199999999999989</v>
      </c>
      <c r="X71" s="123">
        <f>ROUNDUP(((_xlfn.XLOOKUP(TBL_PD_RATES12[[#This Row],[BILL]],TBL_FACTOR[Bill],TBL_FACTOR[x/Travel],,-1))+_xlfn.XLOOKUP(TBL_PD_RATES12[[#Headers],[AHSA]], TBL_MSP[MSP],TBL_MSP[By/Travel]))*TBL_PD_RATES12[[#This Row],[BILL]],1)</f>
        <v>68.699999999999989</v>
      </c>
      <c r="Y71" s="123">
        <f>ROUNDUP(((_xlfn.XLOOKUP(TBL_PD_RATES12[[#This Row],[BILL]],TBL_FACTOR[Bill],TBL_FACTOR[x/Travel],,-1))+_xlfn.XLOOKUP(TBL_PD_RATES12[[#Headers],[CSU]], TBL_MSP[MSP],TBL_MSP[By/Travel]))*TBL_PD_RATES12[[#This Row],[BILL]],1)</f>
        <v>66.199999999999989</v>
      </c>
      <c r="Z71" s="123">
        <f>ROUNDUP(((_xlfn.XLOOKUP(TBL_PD_RATES12[[#This Row],[BILL]],TBL_FACTOR[Bill],TBL_FACTOR[x/Travel],,-1))+_xlfn.XLOOKUP(TBL_PD_RATES12[[#Headers],[MS]], TBL_MSP[MSP],TBL_MSP[By/Travel]))*TBL_PD_RATES12[[#This Row],[BILL]],1)</f>
        <v>66.199999999999989</v>
      </c>
      <c r="AA71" s="123">
        <f>ROUNDUP(((_xlfn.XLOOKUP(TBL_PD_RATES12[[#This Row],[BILL]],TBL_FACTOR[Bill],TBL_FACTOR[x/Travel],,-1))+_xlfn.XLOOKUP(TBL_PD_RATES12[[#Headers],[RS]], TBL_MSP[MSP],TBL_MSP[By/Travel]))*TBL_PD_RATES12[[#This Row],[BILL]],1)</f>
        <v>66.199999999999989</v>
      </c>
      <c r="AB71" s="123">
        <f>ROUNDUP(((_xlfn.XLOOKUP(TBL_PD_RATES12[[#This Row],[BILL]],TBL_FACTOR[Bill],TBL_FACTOR[x/Travel],,-1))+_xlfn.XLOOKUP(TBL_PD_RATES12[[#Headers],[RS]], TBL_MSP[MSP],TBL_MSP[By/Travel]))*TBL_PD_RATES12[[#This Row],[BILL]],1)</f>
        <v>66.199999999999989</v>
      </c>
    </row>
    <row r="72" spans="1:16339" x14ac:dyDescent="0.2">
      <c r="A72" s="123">
        <v>120.35000000000001</v>
      </c>
      <c r="B72" s="2">
        <v>79</v>
      </c>
      <c r="C72" s="149">
        <v>0.65641877856252595</v>
      </c>
      <c r="D72" s="149">
        <f>TBL_FACTOR[[#This Row],[x/Local]]+0.025</f>
        <v>0.68141877856252597</v>
      </c>
      <c r="N72" s="2">
        <v>99</v>
      </c>
      <c r="O72" s="123">
        <f>ROUNDUP(_xlfn.XLOOKUP(N72,TBL_FACTOR[Bill],TBL_FACTOR[x/Local],,-1)*TBL_PD_RATES[[#This Row],[BILL]],1)</f>
        <v>64.399999999999991</v>
      </c>
      <c r="P72" s="123">
        <f>ROUNDUP(((_xlfn.XLOOKUP(TBL_PD_RATES[[#This Row],[BILL]],TBL_FACTOR[Bill],TBL_FACTOR[x/Local],,-1))+_xlfn.XLOOKUP(TBL_PD_RATES[[#Headers],[AHSA]], TBL_MSP[MSP],TBL_MSP[By/Local]))*TBL_PD_RATES[[#This Row],[BILL]],1)</f>
        <v>65.899999999999991</v>
      </c>
      <c r="Q72" s="123">
        <f>ROUNDUP(((_xlfn.XLOOKUP(TBL_PD_RATES[[#This Row],[BILL]],TBL_FACTOR[Bill],TBL_FACTOR[x/Local],,-1))+_xlfn.XLOOKUP(TBL_PD_RATES[[#Headers],[CSU]], TBL_MSP[MSP],TBL_MSP[By/Local]))*TBL_PD_RATES[[#This Row],[BILL]],1)</f>
        <v>64.399999999999991</v>
      </c>
      <c r="R72" s="123">
        <f>ROUNDUP(((_xlfn.XLOOKUP(TBL_PD_RATES[[#This Row],[BILL]],TBL_FACTOR[Bill],TBL_FACTOR[x/Local],,-1))+_xlfn.XLOOKUP(TBL_PD_RATES[[#Headers],[MS]], TBL_MSP[MSP],TBL_MSP[By/Local]))*TBL_PD_RATES[[#This Row],[BILL]],1)</f>
        <v>64.399999999999991</v>
      </c>
      <c r="S72" s="123">
        <f>ROUNDUP(((_xlfn.XLOOKUP(TBL_PD_RATES[[#This Row],[BILL]],TBL_FACTOR[Bill],TBL_FACTOR[x/Local],,-1))+_xlfn.XLOOKUP(TBL_PD_RATES[[#Headers],[RS]], TBL_MSP[MSP],TBL_MSP[By/Local]))*TBL_PD_RATES[[#This Row],[BILL]],1)</f>
        <v>64.399999999999991</v>
      </c>
      <c r="T72" s="123">
        <f>ROUNDUP(((_xlfn.XLOOKUP(TBL_PD_RATES[[#This Row],[BILL]],TBL_FACTOR[Bill],TBL_FACTOR[x/Local],,-1))+_xlfn.XLOOKUP(TBL_PD_RATES[[#Headers],[RS]], TBL_MSP[MSP],TBL_MSP[By/Local]))*TBL_PD_RATES[[#This Row],[BILL]],1)</f>
        <v>64.399999999999991</v>
      </c>
      <c r="V72" s="2">
        <v>99</v>
      </c>
      <c r="W72" s="123">
        <f>ROUNDUP(_xlfn.XLOOKUP(V72,TBL_FACTOR[Bill],TBL_FACTOR[x/Travel],,-1)*TBL_PD_RATES12[[#This Row],[BILL]],1)</f>
        <v>66.899999999999991</v>
      </c>
      <c r="X72" s="123">
        <f>ROUNDUP(((_xlfn.XLOOKUP(TBL_PD_RATES12[[#This Row],[BILL]],TBL_FACTOR[Bill],TBL_FACTOR[x/Travel],,-1))+_xlfn.XLOOKUP(TBL_PD_RATES12[[#Headers],[AHSA]], TBL_MSP[MSP],TBL_MSP[By/Travel]))*TBL_PD_RATES12[[#This Row],[BILL]],1)</f>
        <v>69.399999999999991</v>
      </c>
      <c r="Y72" s="123">
        <f>ROUNDUP(((_xlfn.XLOOKUP(TBL_PD_RATES12[[#This Row],[BILL]],TBL_FACTOR[Bill],TBL_FACTOR[x/Travel],,-1))+_xlfn.XLOOKUP(TBL_PD_RATES12[[#Headers],[CSU]], TBL_MSP[MSP],TBL_MSP[By/Travel]))*TBL_PD_RATES12[[#This Row],[BILL]],1)</f>
        <v>66.899999999999991</v>
      </c>
      <c r="Z72" s="123">
        <f>ROUNDUP(((_xlfn.XLOOKUP(TBL_PD_RATES12[[#This Row],[BILL]],TBL_FACTOR[Bill],TBL_FACTOR[x/Travel],,-1))+_xlfn.XLOOKUP(TBL_PD_RATES12[[#Headers],[MS]], TBL_MSP[MSP],TBL_MSP[By/Travel]))*TBL_PD_RATES12[[#This Row],[BILL]],1)</f>
        <v>66.899999999999991</v>
      </c>
      <c r="AA72" s="123">
        <f>ROUNDUP(((_xlfn.XLOOKUP(TBL_PD_RATES12[[#This Row],[BILL]],TBL_FACTOR[Bill],TBL_FACTOR[x/Travel],,-1))+_xlfn.XLOOKUP(TBL_PD_RATES12[[#Headers],[RS]], TBL_MSP[MSP],TBL_MSP[By/Travel]))*TBL_PD_RATES12[[#This Row],[BILL]],1)</f>
        <v>66.899999999999991</v>
      </c>
      <c r="AB72" s="123">
        <f>ROUNDUP(((_xlfn.XLOOKUP(TBL_PD_RATES12[[#This Row],[BILL]],TBL_FACTOR[Bill],TBL_FACTOR[x/Travel],,-1))+_xlfn.XLOOKUP(TBL_PD_RATES12[[#Headers],[RS]], TBL_MSP[MSP],TBL_MSP[By/Travel]))*TBL_PD_RATES12[[#This Row],[BILL]],1)</f>
        <v>66.899999999999991</v>
      </c>
    </row>
    <row r="73" spans="1:16339" s="102" customFormat="1" x14ac:dyDescent="0.2">
      <c r="A73" s="123">
        <v>121.75</v>
      </c>
      <c r="B73" s="2">
        <v>80</v>
      </c>
      <c r="C73" s="149">
        <v>0.65708418891170428</v>
      </c>
      <c r="D73" s="149">
        <f>TBL_FACTOR[[#This Row],[x/Local]]+0.025</f>
        <v>0.6820841889117043</v>
      </c>
      <c r="E73" s="1"/>
      <c r="F73" s="1"/>
      <c r="G73" s="1"/>
      <c r="H73" s="1"/>
      <c r="I73" s="1"/>
      <c r="J73" s="1"/>
      <c r="K73" s="1"/>
      <c r="L73" s="1"/>
      <c r="M73" s="1"/>
      <c r="N73" s="2">
        <v>100</v>
      </c>
      <c r="O73" s="123">
        <f>ROUNDUP(_xlfn.XLOOKUP(N73,TBL_FACTOR[Bill],TBL_FACTOR[x/Local],,-1)*TBL_PD_RATES[[#This Row],[BILL]],1)</f>
        <v>65.099999999999994</v>
      </c>
      <c r="P73" s="123">
        <f>ROUNDUP(((_xlfn.XLOOKUP(TBL_PD_RATES[[#This Row],[BILL]],TBL_FACTOR[Bill],TBL_FACTOR[x/Local],,-1))+_xlfn.XLOOKUP(TBL_PD_RATES[[#Headers],[AHSA]], TBL_MSP[MSP],TBL_MSP[By/Local]))*TBL_PD_RATES[[#This Row],[BILL]],1)</f>
        <v>66.599999999999994</v>
      </c>
      <c r="Q73" s="123">
        <f>ROUNDUP(((_xlfn.XLOOKUP(TBL_PD_RATES[[#This Row],[BILL]],TBL_FACTOR[Bill],TBL_FACTOR[x/Local],,-1))+_xlfn.XLOOKUP(TBL_PD_RATES[[#Headers],[CSU]], TBL_MSP[MSP],TBL_MSP[By/Local]))*TBL_PD_RATES[[#This Row],[BILL]],1)</f>
        <v>65.099999999999994</v>
      </c>
      <c r="R73" s="123">
        <f>ROUNDUP(((_xlfn.XLOOKUP(TBL_PD_RATES[[#This Row],[BILL]],TBL_FACTOR[Bill],TBL_FACTOR[x/Local],,-1))+_xlfn.XLOOKUP(TBL_PD_RATES[[#Headers],[MS]], TBL_MSP[MSP],TBL_MSP[By/Local]))*TBL_PD_RATES[[#This Row],[BILL]],1)</f>
        <v>65.099999999999994</v>
      </c>
      <c r="S73" s="123">
        <f>ROUNDUP(((_xlfn.XLOOKUP(TBL_PD_RATES[[#This Row],[BILL]],TBL_FACTOR[Bill],TBL_FACTOR[x/Local],,-1))+_xlfn.XLOOKUP(TBL_PD_RATES[[#Headers],[RS]], TBL_MSP[MSP],TBL_MSP[By/Local]))*TBL_PD_RATES[[#This Row],[BILL]],1)</f>
        <v>65.099999999999994</v>
      </c>
      <c r="T73" s="123">
        <f>ROUNDUP(((_xlfn.XLOOKUP(TBL_PD_RATES[[#This Row],[BILL]],TBL_FACTOR[Bill],TBL_FACTOR[x/Local],,-1))+_xlfn.XLOOKUP(TBL_PD_RATES[[#Headers],[RS]], TBL_MSP[MSP],TBL_MSP[By/Local]))*TBL_PD_RATES[[#This Row],[BILL]],1)</f>
        <v>65.099999999999994</v>
      </c>
      <c r="U73" s="1"/>
      <c r="V73" s="2">
        <v>100</v>
      </c>
      <c r="W73" s="123">
        <f>ROUNDUP(_xlfn.XLOOKUP(V73,TBL_FACTOR[Bill],TBL_FACTOR[x/Travel],,-1)*TBL_PD_RATES12[[#This Row],[BILL]],1)</f>
        <v>67.599999999999994</v>
      </c>
      <c r="X73" s="123">
        <f>ROUNDUP(((_xlfn.XLOOKUP(TBL_PD_RATES12[[#This Row],[BILL]],TBL_FACTOR[Bill],TBL_FACTOR[x/Travel],,-1))+_xlfn.XLOOKUP(TBL_PD_RATES12[[#Headers],[AHSA]], TBL_MSP[MSP],TBL_MSP[By/Travel]))*TBL_PD_RATES12[[#This Row],[BILL]],1)</f>
        <v>70.099999999999994</v>
      </c>
      <c r="Y73" s="123">
        <f>ROUNDUP(((_xlfn.XLOOKUP(TBL_PD_RATES12[[#This Row],[BILL]],TBL_FACTOR[Bill],TBL_FACTOR[x/Travel],,-1))+_xlfn.XLOOKUP(TBL_PD_RATES12[[#Headers],[CSU]], TBL_MSP[MSP],TBL_MSP[By/Travel]))*TBL_PD_RATES12[[#This Row],[BILL]],1)</f>
        <v>67.599999999999994</v>
      </c>
      <c r="Z73" s="123">
        <f>ROUNDUP(((_xlfn.XLOOKUP(TBL_PD_RATES12[[#This Row],[BILL]],TBL_FACTOR[Bill],TBL_FACTOR[x/Travel],,-1))+_xlfn.XLOOKUP(TBL_PD_RATES12[[#Headers],[MS]], TBL_MSP[MSP],TBL_MSP[By/Travel]))*TBL_PD_RATES12[[#This Row],[BILL]],1)</f>
        <v>67.599999999999994</v>
      </c>
      <c r="AA73" s="123">
        <f>ROUNDUP(((_xlfn.XLOOKUP(TBL_PD_RATES12[[#This Row],[BILL]],TBL_FACTOR[Bill],TBL_FACTOR[x/Travel],,-1))+_xlfn.XLOOKUP(TBL_PD_RATES12[[#Headers],[RS]], TBL_MSP[MSP],TBL_MSP[By/Travel]))*TBL_PD_RATES12[[#This Row],[BILL]],1)</f>
        <v>67.599999999999994</v>
      </c>
      <c r="AB73" s="123">
        <f>ROUNDUP(((_xlfn.XLOOKUP(TBL_PD_RATES12[[#This Row],[BILL]],TBL_FACTOR[Bill],TBL_FACTOR[x/Travel],,-1))+_xlfn.XLOOKUP(TBL_PD_RATES12[[#Headers],[RS]], TBL_MSP[MSP],TBL_MSP[By/Travel]))*TBL_PD_RATES12[[#This Row],[BILL]],1)</f>
        <v>67.599999999999994</v>
      </c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/>
      <c r="AYY73" s="1"/>
      <c r="AYZ73" s="1"/>
      <c r="AZA73" s="1"/>
      <c r="AZB73" s="1"/>
      <c r="AZC73" s="1"/>
      <c r="AZD73" s="1"/>
      <c r="AZE73" s="1"/>
      <c r="AZF73" s="1"/>
      <c r="AZG73" s="1"/>
      <c r="AZH73" s="1"/>
      <c r="AZI73" s="1"/>
      <c r="AZJ73" s="1"/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/>
      <c r="BBN73" s="1"/>
      <c r="BBO73" s="1"/>
      <c r="BBP73" s="1"/>
      <c r="BBQ73" s="1"/>
      <c r="BBR73" s="1"/>
      <c r="BBS73" s="1"/>
      <c r="BBT73" s="1"/>
      <c r="BBU73" s="1"/>
      <c r="BBV73" s="1"/>
      <c r="BBW73" s="1"/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/>
      <c r="BDE73" s="1"/>
      <c r="BDF73" s="1"/>
      <c r="BDG73" s="1"/>
      <c r="BDH73" s="1"/>
      <c r="BDI73" s="1"/>
      <c r="BDJ73" s="1"/>
      <c r="BDK73" s="1"/>
      <c r="BDL73" s="1"/>
      <c r="BDM73" s="1"/>
      <c r="BDN73" s="1"/>
      <c r="BDO73" s="1"/>
      <c r="BDP73" s="1"/>
      <c r="BDQ73" s="1"/>
      <c r="BDR73" s="1"/>
      <c r="BDS73" s="1"/>
      <c r="BDT73" s="1"/>
      <c r="BDU73" s="1"/>
      <c r="BDV73" s="1"/>
      <c r="BDW73" s="1"/>
      <c r="BDX73" s="1"/>
      <c r="BDY73" s="1"/>
      <c r="BDZ73" s="1"/>
      <c r="BEA73" s="1"/>
      <c r="BEB73" s="1"/>
      <c r="BEC73" s="1"/>
      <c r="BED73" s="1"/>
      <c r="BEE73" s="1"/>
      <c r="BEF73" s="1"/>
      <c r="BEG73" s="1"/>
      <c r="BEH73" s="1"/>
      <c r="BEI73" s="1"/>
      <c r="BEJ73" s="1"/>
      <c r="BEK73" s="1"/>
      <c r="BEL73" s="1"/>
      <c r="BEM73" s="1"/>
      <c r="BEN73" s="1"/>
      <c r="BEO73" s="1"/>
      <c r="BEP73" s="1"/>
      <c r="BEQ73" s="1"/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/>
      <c r="BFK73" s="1"/>
      <c r="BFL73" s="1"/>
      <c r="BFM73" s="1"/>
      <c r="BFN73" s="1"/>
      <c r="BFO73" s="1"/>
      <c r="BFP73" s="1"/>
      <c r="BFQ73" s="1"/>
      <c r="BFR73" s="1"/>
      <c r="BFS73" s="1"/>
      <c r="BFT73" s="1"/>
      <c r="BFU73" s="1"/>
      <c r="BFV73" s="1"/>
      <c r="BFW73" s="1"/>
      <c r="BFX73" s="1"/>
      <c r="BFY73" s="1"/>
      <c r="BFZ73" s="1"/>
      <c r="BGA73" s="1"/>
      <c r="BGB73" s="1"/>
      <c r="BGC73" s="1"/>
      <c r="BGD73" s="1"/>
      <c r="BGE73" s="1"/>
      <c r="BGF73" s="1"/>
      <c r="BGG73" s="1"/>
      <c r="BGH73" s="1"/>
      <c r="BGI73" s="1"/>
      <c r="BGJ73" s="1"/>
      <c r="BGK73" s="1"/>
      <c r="BGL73" s="1"/>
      <c r="BGM73" s="1"/>
      <c r="BGN73" s="1"/>
      <c r="BGO73" s="1"/>
      <c r="BGP73" s="1"/>
      <c r="BGQ73" s="1"/>
      <c r="BGR73" s="1"/>
      <c r="BGS73" s="1"/>
      <c r="BGT73" s="1"/>
      <c r="BGU73" s="1"/>
      <c r="BGV73" s="1"/>
      <c r="BGW73" s="1"/>
      <c r="BGX73" s="1"/>
      <c r="BGY73" s="1"/>
      <c r="BGZ73" s="1"/>
      <c r="BHA73" s="1"/>
      <c r="BHB73" s="1"/>
      <c r="BHC73" s="1"/>
      <c r="BHD73" s="1"/>
      <c r="BHE73" s="1"/>
      <c r="BHF73" s="1"/>
      <c r="BHG73" s="1"/>
      <c r="BHH73" s="1"/>
      <c r="BHI73" s="1"/>
      <c r="BHJ73" s="1"/>
      <c r="BHK73" s="1"/>
      <c r="BHL73" s="1"/>
      <c r="BHM73" s="1"/>
      <c r="BHN73" s="1"/>
      <c r="BHO73" s="1"/>
      <c r="BHP73" s="1"/>
      <c r="BHQ73" s="1"/>
      <c r="BHR73" s="1"/>
      <c r="BHS73" s="1"/>
      <c r="BHT73" s="1"/>
      <c r="BHU73" s="1"/>
      <c r="BHV73" s="1"/>
      <c r="BHW73" s="1"/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/>
      <c r="BIL73" s="1"/>
      <c r="BIM73" s="1"/>
      <c r="BIN73" s="1"/>
      <c r="BIO73" s="1"/>
      <c r="BIP73" s="1"/>
      <c r="BIQ73" s="1"/>
      <c r="BIR73" s="1"/>
      <c r="BIS73" s="1"/>
      <c r="BIT73" s="1"/>
      <c r="BIU73" s="1"/>
      <c r="BIV73" s="1"/>
      <c r="BIW73" s="1"/>
      <c r="BIX73" s="1"/>
      <c r="BIY73" s="1"/>
      <c r="BIZ73" s="1"/>
      <c r="BJA73" s="1"/>
      <c r="BJB73" s="1"/>
      <c r="BJC73" s="1"/>
      <c r="BJD73" s="1"/>
      <c r="BJE73" s="1"/>
      <c r="BJF73" s="1"/>
      <c r="BJG73" s="1"/>
      <c r="BJH73" s="1"/>
      <c r="BJI73" s="1"/>
      <c r="BJJ73" s="1"/>
      <c r="BJK73" s="1"/>
      <c r="BJL73" s="1"/>
      <c r="BJM73" s="1"/>
      <c r="BJN73" s="1"/>
      <c r="BJO73" s="1"/>
      <c r="BJP73" s="1"/>
      <c r="BJQ73" s="1"/>
      <c r="BJR73" s="1"/>
      <c r="BJS73" s="1"/>
      <c r="BJT73" s="1"/>
      <c r="BJU73" s="1"/>
      <c r="BJV73" s="1"/>
      <c r="BJW73" s="1"/>
      <c r="BJX73" s="1"/>
      <c r="BJY73" s="1"/>
      <c r="BJZ73" s="1"/>
      <c r="BKA73" s="1"/>
      <c r="BKB73" s="1"/>
      <c r="BKC73" s="1"/>
      <c r="BKD73" s="1"/>
      <c r="BKE73" s="1"/>
      <c r="BKF73" s="1"/>
      <c r="BKG73" s="1"/>
      <c r="BKH73" s="1"/>
      <c r="BKI73" s="1"/>
      <c r="BKJ73" s="1"/>
      <c r="BKK73" s="1"/>
      <c r="BKL73" s="1"/>
      <c r="BKM73" s="1"/>
      <c r="BKN73" s="1"/>
      <c r="BKO73" s="1"/>
      <c r="BKP73" s="1"/>
      <c r="BKQ73" s="1"/>
      <c r="BKR73" s="1"/>
      <c r="BKS73" s="1"/>
      <c r="BKT73" s="1"/>
      <c r="BKU73" s="1"/>
      <c r="BKV73" s="1"/>
      <c r="BKW73" s="1"/>
      <c r="BKX73" s="1"/>
      <c r="BKY73" s="1"/>
      <c r="BKZ73" s="1"/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/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/>
      <c r="BMO73" s="1"/>
      <c r="BMP73" s="1"/>
      <c r="BMQ73" s="1"/>
      <c r="BMR73" s="1"/>
      <c r="BMS73" s="1"/>
      <c r="BMT73" s="1"/>
      <c r="BMU73" s="1"/>
      <c r="BMV73" s="1"/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/>
      <c r="BNN73" s="1"/>
      <c r="BNO73" s="1"/>
      <c r="BNP73" s="1"/>
      <c r="BNQ73" s="1"/>
      <c r="BNR73" s="1"/>
      <c r="BNS73" s="1"/>
      <c r="BNT73" s="1"/>
      <c r="BNU73" s="1"/>
      <c r="BNV73" s="1"/>
      <c r="BNW73" s="1"/>
      <c r="BNX73" s="1"/>
      <c r="BNY73" s="1"/>
      <c r="BNZ73" s="1"/>
      <c r="BOA73" s="1"/>
      <c r="BOB73" s="1"/>
      <c r="BOC73" s="1"/>
      <c r="BOD73" s="1"/>
      <c r="BOE73" s="1"/>
      <c r="BOF73" s="1"/>
      <c r="BOG73" s="1"/>
      <c r="BOH73" s="1"/>
      <c r="BOI73" s="1"/>
      <c r="BOJ73" s="1"/>
      <c r="BOK73" s="1"/>
      <c r="BOL73" s="1"/>
      <c r="BOM73" s="1"/>
      <c r="BON73" s="1"/>
      <c r="BOO73" s="1"/>
      <c r="BOP73" s="1"/>
      <c r="BOQ73" s="1"/>
      <c r="BOR73" s="1"/>
      <c r="BOS73" s="1"/>
      <c r="BOT73" s="1"/>
      <c r="BOU73" s="1"/>
      <c r="BOV73" s="1"/>
      <c r="BOW73" s="1"/>
      <c r="BOX73" s="1"/>
      <c r="BOY73" s="1"/>
      <c r="BOZ73" s="1"/>
      <c r="BPA73" s="1"/>
      <c r="BPB73" s="1"/>
      <c r="BPC73" s="1"/>
      <c r="BPD73" s="1"/>
      <c r="BPE73" s="1"/>
      <c r="BPF73" s="1"/>
      <c r="BPG73" s="1"/>
      <c r="BPH73" s="1"/>
      <c r="BPI73" s="1"/>
      <c r="BPJ73" s="1"/>
      <c r="BPK73" s="1"/>
      <c r="BPL73" s="1"/>
      <c r="BPM73" s="1"/>
      <c r="BPN73" s="1"/>
      <c r="BPO73" s="1"/>
      <c r="BPP73" s="1"/>
      <c r="BPQ73" s="1"/>
      <c r="BPR73" s="1"/>
      <c r="BPS73" s="1"/>
      <c r="BPT73" s="1"/>
      <c r="BPU73" s="1"/>
      <c r="BPV73" s="1"/>
      <c r="BPW73" s="1"/>
      <c r="BPX73" s="1"/>
      <c r="BPY73" s="1"/>
      <c r="BPZ73" s="1"/>
      <c r="BQA73" s="1"/>
      <c r="BQB73" s="1"/>
      <c r="BQC73" s="1"/>
      <c r="BQD73" s="1"/>
      <c r="BQE73" s="1"/>
      <c r="BQF73" s="1"/>
      <c r="BQG73" s="1"/>
      <c r="BQH73" s="1"/>
      <c r="BQI73" s="1"/>
      <c r="BQJ73" s="1"/>
      <c r="BQK73" s="1"/>
      <c r="BQL73" s="1"/>
      <c r="BQM73" s="1"/>
      <c r="BQN73" s="1"/>
      <c r="BQO73" s="1"/>
      <c r="BQP73" s="1"/>
      <c r="BQQ73" s="1"/>
      <c r="BQR73" s="1"/>
      <c r="BQS73" s="1"/>
      <c r="BQT73" s="1"/>
      <c r="BQU73" s="1"/>
      <c r="BQV73" s="1"/>
      <c r="BQW73" s="1"/>
      <c r="BQX73" s="1"/>
      <c r="BQY73" s="1"/>
      <c r="BQZ73" s="1"/>
      <c r="BRA73" s="1"/>
      <c r="BRB73" s="1"/>
      <c r="BRC73" s="1"/>
      <c r="BRD73" s="1"/>
      <c r="BRE73" s="1"/>
      <c r="BRF73" s="1"/>
      <c r="BRG73" s="1"/>
      <c r="BRH73" s="1"/>
      <c r="BRI73" s="1"/>
      <c r="BRJ73" s="1"/>
      <c r="BRK73" s="1"/>
      <c r="BRL73" s="1"/>
      <c r="BRM73" s="1"/>
      <c r="BRN73" s="1"/>
      <c r="BRO73" s="1"/>
      <c r="BRP73" s="1"/>
      <c r="BRQ73" s="1"/>
      <c r="BRR73" s="1"/>
      <c r="BRS73" s="1"/>
      <c r="BRT73" s="1"/>
      <c r="BRU73" s="1"/>
      <c r="BRV73" s="1"/>
      <c r="BRW73" s="1"/>
      <c r="BRX73" s="1"/>
      <c r="BRY73" s="1"/>
      <c r="BRZ73" s="1"/>
      <c r="BSA73" s="1"/>
      <c r="BSB73" s="1"/>
      <c r="BSC73" s="1"/>
      <c r="BSD73" s="1"/>
      <c r="BSE73" s="1"/>
      <c r="BSF73" s="1"/>
      <c r="BSG73" s="1"/>
      <c r="BSH73" s="1"/>
      <c r="BSI73" s="1"/>
      <c r="BSJ73" s="1"/>
      <c r="BSK73" s="1"/>
      <c r="BSL73" s="1"/>
      <c r="BSM73" s="1"/>
      <c r="BSN73" s="1"/>
      <c r="BSO73" s="1"/>
      <c r="BSP73" s="1"/>
      <c r="BSQ73" s="1"/>
      <c r="BSR73" s="1"/>
      <c r="BSS73" s="1"/>
      <c r="BST73" s="1"/>
      <c r="BSU73" s="1"/>
      <c r="BSV73" s="1"/>
      <c r="BSW73" s="1"/>
      <c r="BSX73" s="1"/>
      <c r="BSY73" s="1"/>
      <c r="BSZ73" s="1"/>
      <c r="BTA73" s="1"/>
      <c r="BTB73" s="1"/>
      <c r="BTC73" s="1"/>
      <c r="BTD73" s="1"/>
      <c r="BTE73" s="1"/>
      <c r="BTF73" s="1"/>
      <c r="BTG73" s="1"/>
      <c r="BTH73" s="1"/>
      <c r="BTI73" s="1"/>
      <c r="BTJ73" s="1"/>
      <c r="BTK73" s="1"/>
      <c r="BTL73" s="1"/>
      <c r="BTM73" s="1"/>
      <c r="BTN73" s="1"/>
      <c r="BTO73" s="1"/>
      <c r="BTP73" s="1"/>
      <c r="BTQ73" s="1"/>
      <c r="BTR73" s="1"/>
      <c r="BTS73" s="1"/>
      <c r="BTT73" s="1"/>
      <c r="BTU73" s="1"/>
      <c r="BTV73" s="1"/>
      <c r="BTW73" s="1"/>
      <c r="BTX73" s="1"/>
      <c r="BTY73" s="1"/>
      <c r="BTZ73" s="1"/>
      <c r="BUA73" s="1"/>
      <c r="BUB73" s="1"/>
      <c r="BUC73" s="1"/>
      <c r="BUD73" s="1"/>
      <c r="BUE73" s="1"/>
      <c r="BUF73" s="1"/>
      <c r="BUG73" s="1"/>
      <c r="BUH73" s="1"/>
      <c r="BUI73" s="1"/>
      <c r="BUJ73" s="1"/>
      <c r="BUK73" s="1"/>
      <c r="BUL73" s="1"/>
      <c r="BUM73" s="1"/>
      <c r="BUN73" s="1"/>
      <c r="BUO73" s="1"/>
      <c r="BUP73" s="1"/>
      <c r="BUQ73" s="1"/>
      <c r="BUR73" s="1"/>
      <c r="BUS73" s="1"/>
      <c r="BUT73" s="1"/>
      <c r="BUU73" s="1"/>
      <c r="BUV73" s="1"/>
      <c r="BUW73" s="1"/>
      <c r="BUX73" s="1"/>
      <c r="BUY73" s="1"/>
      <c r="BUZ73" s="1"/>
      <c r="BVA73" s="1"/>
      <c r="BVB73" s="1"/>
      <c r="BVC73" s="1"/>
      <c r="BVD73" s="1"/>
      <c r="BVE73" s="1"/>
      <c r="BVF73" s="1"/>
      <c r="BVG73" s="1"/>
      <c r="BVH73" s="1"/>
      <c r="BVI73" s="1"/>
      <c r="BVJ73" s="1"/>
      <c r="BVK73" s="1"/>
      <c r="BVL73" s="1"/>
      <c r="BVM73" s="1"/>
      <c r="BVN73" s="1"/>
      <c r="BVO73" s="1"/>
      <c r="BVP73" s="1"/>
      <c r="BVQ73" s="1"/>
      <c r="BVR73" s="1"/>
      <c r="BVS73" s="1"/>
      <c r="BVT73" s="1"/>
      <c r="BVU73" s="1"/>
      <c r="BVV73" s="1"/>
      <c r="BVW73" s="1"/>
      <c r="BVX73" s="1"/>
      <c r="BVY73" s="1"/>
      <c r="BVZ73" s="1"/>
      <c r="BWA73" s="1"/>
      <c r="BWB73" s="1"/>
      <c r="BWC73" s="1"/>
      <c r="BWD73" s="1"/>
      <c r="BWE73" s="1"/>
      <c r="BWF73" s="1"/>
      <c r="BWG73" s="1"/>
      <c r="BWH73" s="1"/>
      <c r="BWI73" s="1"/>
      <c r="BWJ73" s="1"/>
      <c r="BWK73" s="1"/>
      <c r="BWL73" s="1"/>
      <c r="BWM73" s="1"/>
      <c r="BWN73" s="1"/>
      <c r="BWO73" s="1"/>
      <c r="BWP73" s="1"/>
      <c r="BWQ73" s="1"/>
      <c r="BWR73" s="1"/>
      <c r="BWS73" s="1"/>
      <c r="BWT73" s="1"/>
      <c r="BWU73" s="1"/>
      <c r="BWV73" s="1"/>
      <c r="BWW73" s="1"/>
      <c r="BWX73" s="1"/>
      <c r="BWY73" s="1"/>
      <c r="BWZ73" s="1"/>
      <c r="BXA73" s="1"/>
      <c r="BXB73" s="1"/>
      <c r="BXC73" s="1"/>
      <c r="BXD73" s="1"/>
      <c r="BXE73" s="1"/>
      <c r="BXF73" s="1"/>
      <c r="BXG73" s="1"/>
      <c r="BXH73" s="1"/>
      <c r="BXI73" s="1"/>
      <c r="BXJ73" s="1"/>
      <c r="BXK73" s="1"/>
      <c r="BXL73" s="1"/>
      <c r="BXM73" s="1"/>
      <c r="BXN73" s="1"/>
      <c r="BXO73" s="1"/>
      <c r="BXP73" s="1"/>
      <c r="BXQ73" s="1"/>
      <c r="BXR73" s="1"/>
      <c r="BXS73" s="1"/>
      <c r="BXT73" s="1"/>
      <c r="BXU73" s="1"/>
      <c r="BXV73" s="1"/>
      <c r="BXW73" s="1"/>
      <c r="BXX73" s="1"/>
      <c r="BXY73" s="1"/>
      <c r="BXZ73" s="1"/>
      <c r="BYA73" s="1"/>
      <c r="BYB73" s="1"/>
      <c r="BYC73" s="1"/>
      <c r="BYD73" s="1"/>
      <c r="BYE73" s="1"/>
      <c r="BYF73" s="1"/>
      <c r="BYG73" s="1"/>
      <c r="BYH73" s="1"/>
      <c r="BYI73" s="1"/>
      <c r="BYJ73" s="1"/>
      <c r="BYK73" s="1"/>
      <c r="BYL73" s="1"/>
      <c r="BYM73" s="1"/>
      <c r="BYN73" s="1"/>
      <c r="BYO73" s="1"/>
      <c r="BYP73" s="1"/>
      <c r="BYQ73" s="1"/>
      <c r="BYR73" s="1"/>
      <c r="BYS73" s="1"/>
      <c r="BYT73" s="1"/>
      <c r="BYU73" s="1"/>
      <c r="BYV73" s="1"/>
      <c r="BYW73" s="1"/>
      <c r="BYX73" s="1"/>
      <c r="BYY73" s="1"/>
      <c r="BYZ73" s="1"/>
      <c r="BZA73" s="1"/>
      <c r="BZB73" s="1"/>
      <c r="BZC73" s="1"/>
      <c r="BZD73" s="1"/>
      <c r="BZE73" s="1"/>
      <c r="BZF73" s="1"/>
      <c r="BZG73" s="1"/>
      <c r="BZH73" s="1"/>
      <c r="BZI73" s="1"/>
      <c r="BZJ73" s="1"/>
      <c r="BZK73" s="1"/>
      <c r="BZL73" s="1"/>
      <c r="BZM73" s="1"/>
      <c r="BZN73" s="1"/>
      <c r="BZO73" s="1"/>
      <c r="BZP73" s="1"/>
      <c r="BZQ73" s="1"/>
      <c r="BZR73" s="1"/>
      <c r="BZS73" s="1"/>
      <c r="BZT73" s="1"/>
      <c r="BZU73" s="1"/>
      <c r="BZV73" s="1"/>
      <c r="BZW73" s="1"/>
      <c r="BZX73" s="1"/>
      <c r="BZY73" s="1"/>
      <c r="BZZ73" s="1"/>
      <c r="CAA73" s="1"/>
      <c r="CAB73" s="1"/>
      <c r="CAC73" s="1"/>
      <c r="CAD73" s="1"/>
      <c r="CAE73" s="1"/>
      <c r="CAF73" s="1"/>
      <c r="CAG73" s="1"/>
      <c r="CAH73" s="1"/>
      <c r="CAI73" s="1"/>
      <c r="CAJ73" s="1"/>
      <c r="CAK73" s="1"/>
      <c r="CAL73" s="1"/>
      <c r="CAM73" s="1"/>
      <c r="CAN73" s="1"/>
      <c r="CAO73" s="1"/>
      <c r="CAP73" s="1"/>
      <c r="CAQ73" s="1"/>
      <c r="CAR73" s="1"/>
      <c r="CAS73" s="1"/>
      <c r="CAT73" s="1"/>
      <c r="CAU73" s="1"/>
      <c r="CAV73" s="1"/>
      <c r="CAW73" s="1"/>
      <c r="CAX73" s="1"/>
      <c r="CAY73" s="1"/>
      <c r="CAZ73" s="1"/>
      <c r="CBA73" s="1"/>
      <c r="CBB73" s="1"/>
      <c r="CBC73" s="1"/>
      <c r="CBD73" s="1"/>
      <c r="CBE73" s="1"/>
      <c r="CBF73" s="1"/>
      <c r="CBG73" s="1"/>
      <c r="CBH73" s="1"/>
      <c r="CBI73" s="1"/>
      <c r="CBJ73" s="1"/>
      <c r="CBK73" s="1"/>
      <c r="CBL73" s="1"/>
      <c r="CBM73" s="1"/>
      <c r="CBN73" s="1"/>
      <c r="CBO73" s="1"/>
      <c r="CBP73" s="1"/>
      <c r="CBQ73" s="1"/>
      <c r="CBR73" s="1"/>
      <c r="CBS73" s="1"/>
      <c r="CBT73" s="1"/>
      <c r="CBU73" s="1"/>
      <c r="CBV73" s="1"/>
      <c r="CBW73" s="1"/>
      <c r="CBX73" s="1"/>
      <c r="CBY73" s="1"/>
      <c r="CBZ73" s="1"/>
      <c r="CCA73" s="1"/>
      <c r="CCB73" s="1"/>
      <c r="CCC73" s="1"/>
      <c r="CCD73" s="1"/>
      <c r="CCE73" s="1"/>
      <c r="CCF73" s="1"/>
      <c r="CCG73" s="1"/>
      <c r="CCH73" s="1"/>
      <c r="CCI73" s="1"/>
      <c r="CCJ73" s="1"/>
      <c r="CCK73" s="1"/>
      <c r="CCL73" s="1"/>
      <c r="CCM73" s="1"/>
      <c r="CCN73" s="1"/>
      <c r="CCO73" s="1"/>
      <c r="CCP73" s="1"/>
      <c r="CCQ73" s="1"/>
      <c r="CCR73" s="1"/>
      <c r="CCS73" s="1"/>
      <c r="CCT73" s="1"/>
      <c r="CCU73" s="1"/>
      <c r="CCV73" s="1"/>
      <c r="CCW73" s="1"/>
      <c r="CCX73" s="1"/>
      <c r="CCY73" s="1"/>
      <c r="CCZ73" s="1"/>
      <c r="CDA73" s="1"/>
      <c r="CDB73" s="1"/>
      <c r="CDC73" s="1"/>
      <c r="CDD73" s="1"/>
      <c r="CDE73" s="1"/>
      <c r="CDF73" s="1"/>
      <c r="CDG73" s="1"/>
      <c r="CDH73" s="1"/>
      <c r="CDI73" s="1"/>
      <c r="CDJ73" s="1"/>
      <c r="CDK73" s="1"/>
      <c r="CDL73" s="1"/>
      <c r="CDM73" s="1"/>
      <c r="CDN73" s="1"/>
      <c r="CDO73" s="1"/>
      <c r="CDP73" s="1"/>
      <c r="CDQ73" s="1"/>
      <c r="CDR73" s="1"/>
      <c r="CDS73" s="1"/>
      <c r="CDT73" s="1"/>
      <c r="CDU73" s="1"/>
      <c r="CDV73" s="1"/>
      <c r="CDW73" s="1"/>
      <c r="CDX73" s="1"/>
      <c r="CDY73" s="1"/>
      <c r="CDZ73" s="1"/>
      <c r="CEA73" s="1"/>
      <c r="CEB73" s="1"/>
      <c r="CEC73" s="1"/>
      <c r="CED73" s="1"/>
      <c r="CEE73" s="1"/>
      <c r="CEF73" s="1"/>
      <c r="CEG73" s="1"/>
      <c r="CEH73" s="1"/>
      <c r="CEI73" s="1"/>
      <c r="CEJ73" s="1"/>
      <c r="CEK73" s="1"/>
      <c r="CEL73" s="1"/>
      <c r="CEM73" s="1"/>
      <c r="CEN73" s="1"/>
      <c r="CEO73" s="1"/>
      <c r="CEP73" s="1"/>
      <c r="CEQ73" s="1"/>
      <c r="CER73" s="1"/>
      <c r="CES73" s="1"/>
      <c r="CET73" s="1"/>
      <c r="CEU73" s="1"/>
      <c r="CEV73" s="1"/>
      <c r="CEW73" s="1"/>
      <c r="CEX73" s="1"/>
      <c r="CEY73" s="1"/>
      <c r="CEZ73" s="1"/>
      <c r="CFA73" s="1"/>
      <c r="CFB73" s="1"/>
      <c r="CFC73" s="1"/>
      <c r="CFD73" s="1"/>
      <c r="CFE73" s="1"/>
      <c r="CFF73" s="1"/>
      <c r="CFG73" s="1"/>
      <c r="CFH73" s="1"/>
      <c r="CFI73" s="1"/>
      <c r="CFJ73" s="1"/>
      <c r="CFK73" s="1"/>
      <c r="CFL73" s="1"/>
      <c r="CFM73" s="1"/>
      <c r="CFN73" s="1"/>
      <c r="CFO73" s="1"/>
      <c r="CFP73" s="1"/>
      <c r="CFQ73" s="1"/>
      <c r="CFR73" s="1"/>
      <c r="CFS73" s="1"/>
      <c r="CFT73" s="1"/>
      <c r="CFU73" s="1"/>
      <c r="CFV73" s="1"/>
      <c r="CFW73" s="1"/>
      <c r="CFX73" s="1"/>
      <c r="CFY73" s="1"/>
      <c r="CFZ73" s="1"/>
      <c r="CGA73" s="1"/>
      <c r="CGB73" s="1"/>
      <c r="CGC73" s="1"/>
      <c r="CGD73" s="1"/>
      <c r="CGE73" s="1"/>
      <c r="CGF73" s="1"/>
      <c r="CGG73" s="1"/>
      <c r="CGH73" s="1"/>
      <c r="CGI73" s="1"/>
      <c r="CGJ73" s="1"/>
      <c r="CGK73" s="1"/>
      <c r="CGL73" s="1"/>
      <c r="CGM73" s="1"/>
      <c r="CGN73" s="1"/>
      <c r="CGO73" s="1"/>
      <c r="CGP73" s="1"/>
      <c r="CGQ73" s="1"/>
      <c r="CGR73" s="1"/>
      <c r="CGS73" s="1"/>
      <c r="CGT73" s="1"/>
      <c r="CGU73" s="1"/>
      <c r="CGV73" s="1"/>
      <c r="CGW73" s="1"/>
      <c r="CGX73" s="1"/>
      <c r="CGY73" s="1"/>
      <c r="CGZ73" s="1"/>
      <c r="CHA73" s="1"/>
      <c r="CHB73" s="1"/>
      <c r="CHC73" s="1"/>
      <c r="CHD73" s="1"/>
      <c r="CHE73" s="1"/>
      <c r="CHF73" s="1"/>
      <c r="CHG73" s="1"/>
      <c r="CHH73" s="1"/>
      <c r="CHI73" s="1"/>
      <c r="CHJ73" s="1"/>
      <c r="CHK73" s="1"/>
      <c r="CHL73" s="1"/>
      <c r="CHM73" s="1"/>
      <c r="CHN73" s="1"/>
      <c r="CHO73" s="1"/>
      <c r="CHP73" s="1"/>
      <c r="CHQ73" s="1"/>
      <c r="CHR73" s="1"/>
      <c r="CHS73" s="1"/>
      <c r="CHT73" s="1"/>
      <c r="CHU73" s="1"/>
      <c r="CHV73" s="1"/>
      <c r="CHW73" s="1"/>
      <c r="CHX73" s="1"/>
      <c r="CHY73" s="1"/>
      <c r="CHZ73" s="1"/>
      <c r="CIA73" s="1"/>
      <c r="CIB73" s="1"/>
      <c r="CIC73" s="1"/>
      <c r="CID73" s="1"/>
      <c r="CIE73" s="1"/>
      <c r="CIF73" s="1"/>
      <c r="CIG73" s="1"/>
      <c r="CIH73" s="1"/>
      <c r="CII73" s="1"/>
      <c r="CIJ73" s="1"/>
      <c r="CIK73" s="1"/>
      <c r="CIL73" s="1"/>
      <c r="CIM73" s="1"/>
      <c r="CIN73" s="1"/>
      <c r="CIO73" s="1"/>
      <c r="CIP73" s="1"/>
      <c r="CIQ73" s="1"/>
      <c r="CIR73" s="1"/>
      <c r="CIS73" s="1"/>
      <c r="CIT73" s="1"/>
      <c r="CIU73" s="1"/>
      <c r="CIV73" s="1"/>
      <c r="CIW73" s="1"/>
      <c r="CIX73" s="1"/>
      <c r="CIY73" s="1"/>
      <c r="CIZ73" s="1"/>
      <c r="CJA73" s="1"/>
      <c r="CJB73" s="1"/>
      <c r="CJC73" s="1"/>
      <c r="CJD73" s="1"/>
      <c r="CJE73" s="1"/>
      <c r="CJF73" s="1"/>
      <c r="CJG73" s="1"/>
      <c r="CJH73" s="1"/>
      <c r="CJI73" s="1"/>
      <c r="CJJ73" s="1"/>
      <c r="CJK73" s="1"/>
      <c r="CJL73" s="1"/>
      <c r="CJM73" s="1"/>
      <c r="CJN73" s="1"/>
      <c r="CJO73" s="1"/>
      <c r="CJP73" s="1"/>
      <c r="CJQ73" s="1"/>
      <c r="CJR73" s="1"/>
      <c r="CJS73" s="1"/>
      <c r="CJT73" s="1"/>
      <c r="CJU73" s="1"/>
      <c r="CJV73" s="1"/>
      <c r="CJW73" s="1"/>
      <c r="CJX73" s="1"/>
      <c r="CJY73" s="1"/>
      <c r="CJZ73" s="1"/>
      <c r="CKA73" s="1"/>
      <c r="CKB73" s="1"/>
      <c r="CKC73" s="1"/>
      <c r="CKD73" s="1"/>
      <c r="CKE73" s="1"/>
      <c r="CKF73" s="1"/>
      <c r="CKG73" s="1"/>
      <c r="CKH73" s="1"/>
      <c r="CKI73" s="1"/>
      <c r="CKJ73" s="1"/>
      <c r="CKK73" s="1"/>
      <c r="CKL73" s="1"/>
      <c r="CKM73" s="1"/>
      <c r="CKN73" s="1"/>
      <c r="CKO73" s="1"/>
      <c r="CKP73" s="1"/>
      <c r="CKQ73" s="1"/>
      <c r="CKR73" s="1"/>
      <c r="CKS73" s="1"/>
      <c r="CKT73" s="1"/>
      <c r="CKU73" s="1"/>
      <c r="CKV73" s="1"/>
      <c r="CKW73" s="1"/>
      <c r="CKX73" s="1"/>
      <c r="CKY73" s="1"/>
      <c r="CKZ73" s="1"/>
      <c r="CLA73" s="1"/>
      <c r="CLB73" s="1"/>
      <c r="CLC73" s="1"/>
      <c r="CLD73" s="1"/>
      <c r="CLE73" s="1"/>
      <c r="CLF73" s="1"/>
      <c r="CLG73" s="1"/>
      <c r="CLH73" s="1"/>
      <c r="CLI73" s="1"/>
      <c r="CLJ73" s="1"/>
      <c r="CLK73" s="1"/>
      <c r="CLL73" s="1"/>
      <c r="CLM73" s="1"/>
      <c r="CLN73" s="1"/>
      <c r="CLO73" s="1"/>
      <c r="CLP73" s="1"/>
      <c r="CLQ73" s="1"/>
      <c r="CLR73" s="1"/>
      <c r="CLS73" s="1"/>
      <c r="CLT73" s="1"/>
      <c r="CLU73" s="1"/>
      <c r="CLV73" s="1"/>
      <c r="CLW73" s="1"/>
      <c r="CLX73" s="1"/>
      <c r="CLY73" s="1"/>
      <c r="CLZ73" s="1"/>
      <c r="CMA73" s="1"/>
      <c r="CMB73" s="1"/>
      <c r="CMC73" s="1"/>
      <c r="CMD73" s="1"/>
      <c r="CME73" s="1"/>
      <c r="CMF73" s="1"/>
      <c r="CMG73" s="1"/>
      <c r="CMH73" s="1"/>
      <c r="CMI73" s="1"/>
      <c r="CMJ73" s="1"/>
      <c r="CMK73" s="1"/>
      <c r="CML73" s="1"/>
      <c r="CMM73" s="1"/>
      <c r="CMN73" s="1"/>
      <c r="CMO73" s="1"/>
      <c r="CMP73" s="1"/>
      <c r="CMQ73" s="1"/>
      <c r="CMR73" s="1"/>
      <c r="CMS73" s="1"/>
      <c r="CMT73" s="1"/>
      <c r="CMU73" s="1"/>
      <c r="CMV73" s="1"/>
      <c r="CMW73" s="1"/>
      <c r="CMX73" s="1"/>
      <c r="CMY73" s="1"/>
      <c r="CMZ73" s="1"/>
      <c r="CNA73" s="1"/>
      <c r="CNB73" s="1"/>
      <c r="CNC73" s="1"/>
      <c r="CND73" s="1"/>
      <c r="CNE73" s="1"/>
      <c r="CNF73" s="1"/>
      <c r="CNG73" s="1"/>
      <c r="CNH73" s="1"/>
      <c r="CNI73" s="1"/>
      <c r="CNJ73" s="1"/>
      <c r="CNK73" s="1"/>
      <c r="CNL73" s="1"/>
      <c r="CNM73" s="1"/>
      <c r="CNN73" s="1"/>
      <c r="CNO73" s="1"/>
      <c r="CNP73" s="1"/>
      <c r="CNQ73" s="1"/>
      <c r="CNR73" s="1"/>
      <c r="CNS73" s="1"/>
      <c r="CNT73" s="1"/>
      <c r="CNU73" s="1"/>
      <c r="CNV73" s="1"/>
      <c r="CNW73" s="1"/>
      <c r="CNX73" s="1"/>
      <c r="CNY73" s="1"/>
      <c r="CNZ73" s="1"/>
      <c r="COA73" s="1"/>
      <c r="COB73" s="1"/>
      <c r="COC73" s="1"/>
      <c r="COD73" s="1"/>
      <c r="COE73" s="1"/>
      <c r="COF73" s="1"/>
      <c r="COG73" s="1"/>
      <c r="COH73" s="1"/>
      <c r="COI73" s="1"/>
      <c r="COJ73" s="1"/>
      <c r="COK73" s="1"/>
      <c r="COL73" s="1"/>
      <c r="COM73" s="1"/>
      <c r="CON73" s="1"/>
      <c r="COO73" s="1"/>
      <c r="COP73" s="1"/>
      <c r="COQ73" s="1"/>
      <c r="COR73" s="1"/>
      <c r="COS73" s="1"/>
      <c r="COT73" s="1"/>
      <c r="COU73" s="1"/>
      <c r="COV73" s="1"/>
      <c r="COW73" s="1"/>
      <c r="COX73" s="1"/>
      <c r="COY73" s="1"/>
      <c r="COZ73" s="1"/>
      <c r="CPA73" s="1"/>
      <c r="CPB73" s="1"/>
      <c r="CPC73" s="1"/>
      <c r="CPD73" s="1"/>
      <c r="CPE73" s="1"/>
      <c r="CPF73" s="1"/>
      <c r="CPG73" s="1"/>
      <c r="CPH73" s="1"/>
      <c r="CPI73" s="1"/>
      <c r="CPJ73" s="1"/>
      <c r="CPK73" s="1"/>
      <c r="CPL73" s="1"/>
      <c r="CPM73" s="1"/>
      <c r="CPN73" s="1"/>
      <c r="CPO73" s="1"/>
      <c r="CPP73" s="1"/>
      <c r="CPQ73" s="1"/>
      <c r="CPR73" s="1"/>
      <c r="CPS73" s="1"/>
      <c r="CPT73" s="1"/>
      <c r="CPU73" s="1"/>
      <c r="CPV73" s="1"/>
      <c r="CPW73" s="1"/>
      <c r="CPX73" s="1"/>
      <c r="CPY73" s="1"/>
      <c r="CPZ73" s="1"/>
      <c r="CQA73" s="1"/>
      <c r="CQB73" s="1"/>
      <c r="CQC73" s="1"/>
      <c r="CQD73" s="1"/>
      <c r="CQE73" s="1"/>
      <c r="CQF73" s="1"/>
      <c r="CQG73" s="1"/>
      <c r="CQH73" s="1"/>
      <c r="CQI73" s="1"/>
      <c r="CQJ73" s="1"/>
      <c r="CQK73" s="1"/>
      <c r="CQL73" s="1"/>
      <c r="CQM73" s="1"/>
      <c r="CQN73" s="1"/>
      <c r="CQO73" s="1"/>
      <c r="CQP73" s="1"/>
      <c r="CQQ73" s="1"/>
      <c r="CQR73" s="1"/>
      <c r="CQS73" s="1"/>
      <c r="CQT73" s="1"/>
      <c r="CQU73" s="1"/>
      <c r="CQV73" s="1"/>
      <c r="CQW73" s="1"/>
      <c r="CQX73" s="1"/>
      <c r="CQY73" s="1"/>
      <c r="CQZ73" s="1"/>
      <c r="CRA73" s="1"/>
      <c r="CRB73" s="1"/>
      <c r="CRC73" s="1"/>
      <c r="CRD73" s="1"/>
      <c r="CRE73" s="1"/>
      <c r="CRF73" s="1"/>
      <c r="CRG73" s="1"/>
      <c r="CRH73" s="1"/>
      <c r="CRI73" s="1"/>
      <c r="CRJ73" s="1"/>
      <c r="CRK73" s="1"/>
      <c r="CRL73" s="1"/>
      <c r="CRM73" s="1"/>
      <c r="CRN73" s="1"/>
      <c r="CRO73" s="1"/>
      <c r="CRP73" s="1"/>
      <c r="CRQ73" s="1"/>
      <c r="CRR73" s="1"/>
      <c r="CRS73" s="1"/>
      <c r="CRT73" s="1"/>
      <c r="CRU73" s="1"/>
      <c r="CRV73" s="1"/>
      <c r="CRW73" s="1"/>
      <c r="CRX73" s="1"/>
      <c r="CRY73" s="1"/>
      <c r="CRZ73" s="1"/>
      <c r="CSA73" s="1"/>
      <c r="CSB73" s="1"/>
      <c r="CSC73" s="1"/>
      <c r="CSD73" s="1"/>
      <c r="CSE73" s="1"/>
      <c r="CSF73" s="1"/>
      <c r="CSG73" s="1"/>
      <c r="CSH73" s="1"/>
      <c r="CSI73" s="1"/>
      <c r="CSJ73" s="1"/>
      <c r="CSK73" s="1"/>
      <c r="CSL73" s="1"/>
      <c r="CSM73" s="1"/>
      <c r="CSN73" s="1"/>
      <c r="CSO73" s="1"/>
      <c r="CSP73" s="1"/>
      <c r="CSQ73" s="1"/>
      <c r="CSR73" s="1"/>
      <c r="CSS73" s="1"/>
      <c r="CST73" s="1"/>
      <c r="CSU73" s="1"/>
      <c r="CSV73" s="1"/>
      <c r="CSW73" s="1"/>
      <c r="CSX73" s="1"/>
      <c r="CSY73" s="1"/>
      <c r="CSZ73" s="1"/>
      <c r="CTA73" s="1"/>
      <c r="CTB73" s="1"/>
      <c r="CTC73" s="1"/>
      <c r="CTD73" s="1"/>
      <c r="CTE73" s="1"/>
      <c r="CTF73" s="1"/>
      <c r="CTG73" s="1"/>
      <c r="CTH73" s="1"/>
      <c r="CTI73" s="1"/>
      <c r="CTJ73" s="1"/>
      <c r="CTK73" s="1"/>
      <c r="CTL73" s="1"/>
      <c r="CTM73" s="1"/>
      <c r="CTN73" s="1"/>
      <c r="CTO73" s="1"/>
      <c r="CTP73" s="1"/>
      <c r="CTQ73" s="1"/>
      <c r="CTR73" s="1"/>
      <c r="CTS73" s="1"/>
      <c r="CTT73" s="1"/>
      <c r="CTU73" s="1"/>
      <c r="CTV73" s="1"/>
      <c r="CTW73" s="1"/>
      <c r="CTX73" s="1"/>
      <c r="CTY73" s="1"/>
      <c r="CTZ73" s="1"/>
      <c r="CUA73" s="1"/>
      <c r="CUB73" s="1"/>
      <c r="CUC73" s="1"/>
      <c r="CUD73" s="1"/>
      <c r="CUE73" s="1"/>
      <c r="CUF73" s="1"/>
      <c r="CUG73" s="1"/>
      <c r="CUH73" s="1"/>
      <c r="CUI73" s="1"/>
      <c r="CUJ73" s="1"/>
      <c r="CUK73" s="1"/>
      <c r="CUL73" s="1"/>
      <c r="CUM73" s="1"/>
      <c r="CUN73" s="1"/>
      <c r="CUO73" s="1"/>
      <c r="CUP73" s="1"/>
      <c r="CUQ73" s="1"/>
      <c r="CUR73" s="1"/>
      <c r="CUS73" s="1"/>
      <c r="CUT73" s="1"/>
      <c r="CUU73" s="1"/>
      <c r="CUV73" s="1"/>
      <c r="CUW73" s="1"/>
      <c r="CUX73" s="1"/>
      <c r="CUY73" s="1"/>
      <c r="CUZ73" s="1"/>
      <c r="CVA73" s="1"/>
      <c r="CVB73" s="1"/>
      <c r="CVC73" s="1"/>
      <c r="CVD73" s="1"/>
      <c r="CVE73" s="1"/>
      <c r="CVF73" s="1"/>
      <c r="CVG73" s="1"/>
      <c r="CVH73" s="1"/>
      <c r="CVI73" s="1"/>
      <c r="CVJ73" s="1"/>
      <c r="CVK73" s="1"/>
      <c r="CVL73" s="1"/>
      <c r="CVM73" s="1"/>
      <c r="CVN73" s="1"/>
      <c r="CVO73" s="1"/>
      <c r="CVP73" s="1"/>
      <c r="CVQ73" s="1"/>
      <c r="CVR73" s="1"/>
      <c r="CVS73" s="1"/>
      <c r="CVT73" s="1"/>
      <c r="CVU73" s="1"/>
      <c r="CVV73" s="1"/>
      <c r="CVW73" s="1"/>
      <c r="CVX73" s="1"/>
      <c r="CVY73" s="1"/>
      <c r="CVZ73" s="1"/>
      <c r="CWA73" s="1"/>
      <c r="CWB73" s="1"/>
      <c r="CWC73" s="1"/>
      <c r="CWD73" s="1"/>
      <c r="CWE73" s="1"/>
      <c r="CWF73" s="1"/>
      <c r="CWG73" s="1"/>
      <c r="CWH73" s="1"/>
      <c r="CWI73" s="1"/>
      <c r="CWJ73" s="1"/>
      <c r="CWK73" s="1"/>
      <c r="CWL73" s="1"/>
      <c r="CWM73" s="1"/>
      <c r="CWN73" s="1"/>
      <c r="CWO73" s="1"/>
      <c r="CWP73" s="1"/>
      <c r="CWQ73" s="1"/>
      <c r="CWR73" s="1"/>
      <c r="CWS73" s="1"/>
      <c r="CWT73" s="1"/>
      <c r="CWU73" s="1"/>
      <c r="CWV73" s="1"/>
      <c r="CWW73" s="1"/>
      <c r="CWX73" s="1"/>
      <c r="CWY73" s="1"/>
      <c r="CWZ73" s="1"/>
      <c r="CXA73" s="1"/>
      <c r="CXB73" s="1"/>
      <c r="CXC73" s="1"/>
      <c r="CXD73" s="1"/>
      <c r="CXE73" s="1"/>
      <c r="CXF73" s="1"/>
      <c r="CXG73" s="1"/>
      <c r="CXH73" s="1"/>
      <c r="CXI73" s="1"/>
      <c r="CXJ73" s="1"/>
      <c r="CXK73" s="1"/>
      <c r="CXL73" s="1"/>
      <c r="CXM73" s="1"/>
      <c r="CXN73" s="1"/>
      <c r="CXO73" s="1"/>
      <c r="CXP73" s="1"/>
      <c r="CXQ73" s="1"/>
      <c r="CXR73" s="1"/>
      <c r="CXS73" s="1"/>
      <c r="CXT73" s="1"/>
      <c r="CXU73" s="1"/>
      <c r="CXV73" s="1"/>
      <c r="CXW73" s="1"/>
      <c r="CXX73" s="1"/>
      <c r="CXY73" s="1"/>
      <c r="CXZ73" s="1"/>
      <c r="CYA73" s="1"/>
      <c r="CYB73" s="1"/>
      <c r="CYC73" s="1"/>
      <c r="CYD73" s="1"/>
      <c r="CYE73" s="1"/>
      <c r="CYF73" s="1"/>
      <c r="CYG73" s="1"/>
      <c r="CYH73" s="1"/>
      <c r="CYI73" s="1"/>
      <c r="CYJ73" s="1"/>
      <c r="CYK73" s="1"/>
      <c r="CYL73" s="1"/>
      <c r="CYM73" s="1"/>
      <c r="CYN73" s="1"/>
      <c r="CYO73" s="1"/>
      <c r="CYP73" s="1"/>
      <c r="CYQ73" s="1"/>
      <c r="CYR73" s="1"/>
      <c r="CYS73" s="1"/>
      <c r="CYT73" s="1"/>
      <c r="CYU73" s="1"/>
      <c r="CYV73" s="1"/>
      <c r="CYW73" s="1"/>
      <c r="CYX73" s="1"/>
      <c r="CYY73" s="1"/>
      <c r="CYZ73" s="1"/>
      <c r="CZA73" s="1"/>
      <c r="CZB73" s="1"/>
      <c r="CZC73" s="1"/>
      <c r="CZD73" s="1"/>
      <c r="CZE73" s="1"/>
      <c r="CZF73" s="1"/>
      <c r="CZG73" s="1"/>
      <c r="CZH73" s="1"/>
      <c r="CZI73" s="1"/>
      <c r="CZJ73" s="1"/>
      <c r="CZK73" s="1"/>
      <c r="CZL73" s="1"/>
      <c r="CZM73" s="1"/>
      <c r="CZN73" s="1"/>
      <c r="CZO73" s="1"/>
      <c r="CZP73" s="1"/>
      <c r="CZQ73" s="1"/>
      <c r="CZR73" s="1"/>
      <c r="CZS73" s="1"/>
      <c r="CZT73" s="1"/>
      <c r="CZU73" s="1"/>
      <c r="CZV73" s="1"/>
      <c r="CZW73" s="1"/>
      <c r="CZX73" s="1"/>
      <c r="CZY73" s="1"/>
      <c r="CZZ73" s="1"/>
      <c r="DAA73" s="1"/>
      <c r="DAB73" s="1"/>
      <c r="DAC73" s="1"/>
      <c r="DAD73" s="1"/>
      <c r="DAE73" s="1"/>
      <c r="DAF73" s="1"/>
      <c r="DAG73" s="1"/>
      <c r="DAH73" s="1"/>
      <c r="DAI73" s="1"/>
      <c r="DAJ73" s="1"/>
      <c r="DAK73" s="1"/>
      <c r="DAL73" s="1"/>
      <c r="DAM73" s="1"/>
      <c r="DAN73" s="1"/>
      <c r="DAO73" s="1"/>
      <c r="DAP73" s="1"/>
      <c r="DAQ73" s="1"/>
      <c r="DAR73" s="1"/>
      <c r="DAS73" s="1"/>
      <c r="DAT73" s="1"/>
      <c r="DAU73" s="1"/>
      <c r="DAV73" s="1"/>
      <c r="DAW73" s="1"/>
      <c r="DAX73" s="1"/>
      <c r="DAY73" s="1"/>
      <c r="DAZ73" s="1"/>
      <c r="DBA73" s="1"/>
      <c r="DBB73" s="1"/>
      <c r="DBC73" s="1"/>
      <c r="DBD73" s="1"/>
      <c r="DBE73" s="1"/>
      <c r="DBF73" s="1"/>
      <c r="DBG73" s="1"/>
      <c r="DBH73" s="1"/>
      <c r="DBI73" s="1"/>
      <c r="DBJ73" s="1"/>
      <c r="DBK73" s="1"/>
      <c r="DBL73" s="1"/>
      <c r="DBM73" s="1"/>
      <c r="DBN73" s="1"/>
      <c r="DBO73" s="1"/>
      <c r="DBP73" s="1"/>
      <c r="DBQ73" s="1"/>
      <c r="DBR73" s="1"/>
      <c r="DBS73" s="1"/>
      <c r="DBT73" s="1"/>
      <c r="DBU73" s="1"/>
      <c r="DBV73" s="1"/>
      <c r="DBW73" s="1"/>
      <c r="DBX73" s="1"/>
      <c r="DBY73" s="1"/>
      <c r="DBZ73" s="1"/>
      <c r="DCA73" s="1"/>
      <c r="DCB73" s="1"/>
      <c r="DCC73" s="1"/>
      <c r="DCD73" s="1"/>
      <c r="DCE73" s="1"/>
      <c r="DCF73" s="1"/>
      <c r="DCG73" s="1"/>
      <c r="DCH73" s="1"/>
      <c r="DCI73" s="1"/>
      <c r="DCJ73" s="1"/>
      <c r="DCK73" s="1"/>
      <c r="DCL73" s="1"/>
      <c r="DCM73" s="1"/>
      <c r="DCN73" s="1"/>
      <c r="DCO73" s="1"/>
      <c r="DCP73" s="1"/>
      <c r="DCQ73" s="1"/>
      <c r="DCR73" s="1"/>
      <c r="DCS73" s="1"/>
      <c r="DCT73" s="1"/>
      <c r="DCU73" s="1"/>
      <c r="DCV73" s="1"/>
      <c r="DCW73" s="1"/>
      <c r="DCX73" s="1"/>
      <c r="DCY73" s="1"/>
      <c r="DCZ73" s="1"/>
      <c r="DDA73" s="1"/>
      <c r="DDB73" s="1"/>
      <c r="DDC73" s="1"/>
      <c r="DDD73" s="1"/>
      <c r="DDE73" s="1"/>
      <c r="DDF73" s="1"/>
      <c r="DDG73" s="1"/>
      <c r="DDH73" s="1"/>
      <c r="DDI73" s="1"/>
      <c r="DDJ73" s="1"/>
      <c r="DDK73" s="1"/>
      <c r="DDL73" s="1"/>
      <c r="DDM73" s="1"/>
      <c r="DDN73" s="1"/>
      <c r="DDO73" s="1"/>
      <c r="DDP73" s="1"/>
      <c r="DDQ73" s="1"/>
      <c r="DDR73" s="1"/>
      <c r="DDS73" s="1"/>
      <c r="DDT73" s="1"/>
      <c r="DDU73" s="1"/>
      <c r="DDV73" s="1"/>
      <c r="DDW73" s="1"/>
      <c r="DDX73" s="1"/>
      <c r="DDY73" s="1"/>
      <c r="DDZ73" s="1"/>
      <c r="DEA73" s="1"/>
      <c r="DEB73" s="1"/>
      <c r="DEC73" s="1"/>
      <c r="DED73" s="1"/>
      <c r="DEE73" s="1"/>
      <c r="DEF73" s="1"/>
      <c r="DEG73" s="1"/>
      <c r="DEH73" s="1"/>
      <c r="DEI73" s="1"/>
      <c r="DEJ73" s="1"/>
      <c r="DEK73" s="1"/>
      <c r="DEL73" s="1"/>
      <c r="DEM73" s="1"/>
      <c r="DEN73" s="1"/>
      <c r="DEO73" s="1"/>
      <c r="DEP73" s="1"/>
      <c r="DEQ73" s="1"/>
      <c r="DER73" s="1"/>
      <c r="DES73" s="1"/>
      <c r="DET73" s="1"/>
      <c r="DEU73" s="1"/>
      <c r="DEV73" s="1"/>
      <c r="DEW73" s="1"/>
      <c r="DEX73" s="1"/>
      <c r="DEY73" s="1"/>
      <c r="DEZ73" s="1"/>
      <c r="DFA73" s="1"/>
      <c r="DFB73" s="1"/>
      <c r="DFC73" s="1"/>
      <c r="DFD73" s="1"/>
      <c r="DFE73" s="1"/>
      <c r="DFF73" s="1"/>
      <c r="DFG73" s="1"/>
      <c r="DFH73" s="1"/>
      <c r="DFI73" s="1"/>
      <c r="DFJ73" s="1"/>
      <c r="DFK73" s="1"/>
      <c r="DFL73" s="1"/>
      <c r="DFM73" s="1"/>
      <c r="DFN73" s="1"/>
      <c r="DFO73" s="1"/>
      <c r="DFP73" s="1"/>
      <c r="DFQ73" s="1"/>
      <c r="DFR73" s="1"/>
      <c r="DFS73" s="1"/>
      <c r="DFT73" s="1"/>
      <c r="DFU73" s="1"/>
      <c r="DFV73" s="1"/>
      <c r="DFW73" s="1"/>
      <c r="DFX73" s="1"/>
      <c r="DFY73" s="1"/>
      <c r="DFZ73" s="1"/>
      <c r="DGA73" s="1"/>
      <c r="DGB73" s="1"/>
      <c r="DGC73" s="1"/>
      <c r="DGD73" s="1"/>
      <c r="DGE73" s="1"/>
      <c r="DGF73" s="1"/>
      <c r="DGG73" s="1"/>
      <c r="DGH73" s="1"/>
      <c r="DGI73" s="1"/>
      <c r="DGJ73" s="1"/>
      <c r="DGK73" s="1"/>
      <c r="DGL73" s="1"/>
      <c r="DGM73" s="1"/>
      <c r="DGN73" s="1"/>
      <c r="DGO73" s="1"/>
      <c r="DGP73" s="1"/>
      <c r="DGQ73" s="1"/>
      <c r="DGR73" s="1"/>
      <c r="DGS73" s="1"/>
      <c r="DGT73" s="1"/>
      <c r="DGU73" s="1"/>
      <c r="DGV73" s="1"/>
      <c r="DGW73" s="1"/>
      <c r="DGX73" s="1"/>
      <c r="DGY73" s="1"/>
      <c r="DGZ73" s="1"/>
      <c r="DHA73" s="1"/>
      <c r="DHB73" s="1"/>
      <c r="DHC73" s="1"/>
      <c r="DHD73" s="1"/>
      <c r="DHE73" s="1"/>
      <c r="DHF73" s="1"/>
      <c r="DHG73" s="1"/>
      <c r="DHH73" s="1"/>
      <c r="DHI73" s="1"/>
      <c r="DHJ73" s="1"/>
      <c r="DHK73" s="1"/>
      <c r="DHL73" s="1"/>
      <c r="DHM73" s="1"/>
      <c r="DHN73" s="1"/>
      <c r="DHO73" s="1"/>
      <c r="DHP73" s="1"/>
      <c r="DHQ73" s="1"/>
      <c r="DHR73" s="1"/>
      <c r="DHS73" s="1"/>
      <c r="DHT73" s="1"/>
      <c r="DHU73" s="1"/>
      <c r="DHV73" s="1"/>
      <c r="DHW73" s="1"/>
      <c r="DHX73" s="1"/>
      <c r="DHY73" s="1"/>
      <c r="DHZ73" s="1"/>
      <c r="DIA73" s="1"/>
      <c r="DIB73" s="1"/>
      <c r="DIC73" s="1"/>
      <c r="DID73" s="1"/>
      <c r="DIE73" s="1"/>
      <c r="DIF73" s="1"/>
      <c r="DIG73" s="1"/>
      <c r="DIH73" s="1"/>
      <c r="DII73" s="1"/>
      <c r="DIJ73" s="1"/>
      <c r="DIK73" s="1"/>
      <c r="DIL73" s="1"/>
      <c r="DIM73" s="1"/>
      <c r="DIN73" s="1"/>
      <c r="DIO73" s="1"/>
      <c r="DIP73" s="1"/>
      <c r="DIQ73" s="1"/>
      <c r="DIR73" s="1"/>
      <c r="DIS73" s="1"/>
      <c r="DIT73" s="1"/>
      <c r="DIU73" s="1"/>
      <c r="DIV73" s="1"/>
      <c r="DIW73" s="1"/>
      <c r="DIX73" s="1"/>
      <c r="DIY73" s="1"/>
      <c r="DIZ73" s="1"/>
      <c r="DJA73" s="1"/>
      <c r="DJB73" s="1"/>
      <c r="DJC73" s="1"/>
      <c r="DJD73" s="1"/>
      <c r="DJE73" s="1"/>
      <c r="DJF73" s="1"/>
      <c r="DJG73" s="1"/>
      <c r="DJH73" s="1"/>
      <c r="DJI73" s="1"/>
      <c r="DJJ73" s="1"/>
      <c r="DJK73" s="1"/>
      <c r="DJL73" s="1"/>
      <c r="DJM73" s="1"/>
      <c r="DJN73" s="1"/>
      <c r="DJO73" s="1"/>
      <c r="DJP73" s="1"/>
      <c r="DJQ73" s="1"/>
      <c r="DJR73" s="1"/>
      <c r="DJS73" s="1"/>
      <c r="DJT73" s="1"/>
      <c r="DJU73" s="1"/>
      <c r="DJV73" s="1"/>
      <c r="DJW73" s="1"/>
      <c r="DJX73" s="1"/>
      <c r="DJY73" s="1"/>
      <c r="DJZ73" s="1"/>
      <c r="DKA73" s="1"/>
      <c r="DKB73" s="1"/>
      <c r="DKC73" s="1"/>
      <c r="DKD73" s="1"/>
      <c r="DKE73" s="1"/>
      <c r="DKF73" s="1"/>
      <c r="DKG73" s="1"/>
      <c r="DKH73" s="1"/>
      <c r="DKI73" s="1"/>
      <c r="DKJ73" s="1"/>
      <c r="DKK73" s="1"/>
      <c r="DKL73" s="1"/>
      <c r="DKM73" s="1"/>
      <c r="DKN73" s="1"/>
      <c r="DKO73" s="1"/>
      <c r="DKP73" s="1"/>
      <c r="DKQ73" s="1"/>
      <c r="DKR73" s="1"/>
      <c r="DKS73" s="1"/>
      <c r="DKT73" s="1"/>
      <c r="DKU73" s="1"/>
      <c r="DKV73" s="1"/>
      <c r="DKW73" s="1"/>
      <c r="DKX73" s="1"/>
      <c r="DKY73" s="1"/>
      <c r="DKZ73" s="1"/>
      <c r="DLA73" s="1"/>
      <c r="DLB73" s="1"/>
      <c r="DLC73" s="1"/>
      <c r="DLD73" s="1"/>
      <c r="DLE73" s="1"/>
      <c r="DLF73" s="1"/>
      <c r="DLG73" s="1"/>
      <c r="DLH73" s="1"/>
      <c r="DLI73" s="1"/>
      <c r="DLJ73" s="1"/>
      <c r="DLK73" s="1"/>
      <c r="DLL73" s="1"/>
      <c r="DLM73" s="1"/>
      <c r="DLN73" s="1"/>
      <c r="DLO73" s="1"/>
      <c r="DLP73" s="1"/>
      <c r="DLQ73" s="1"/>
      <c r="DLR73" s="1"/>
      <c r="DLS73" s="1"/>
      <c r="DLT73" s="1"/>
      <c r="DLU73" s="1"/>
      <c r="DLV73" s="1"/>
      <c r="DLW73" s="1"/>
      <c r="DLX73" s="1"/>
      <c r="DLY73" s="1"/>
      <c r="DLZ73" s="1"/>
      <c r="DMA73" s="1"/>
      <c r="DMB73" s="1"/>
      <c r="DMC73" s="1"/>
      <c r="DMD73" s="1"/>
      <c r="DME73" s="1"/>
      <c r="DMF73" s="1"/>
      <c r="DMG73" s="1"/>
      <c r="DMH73" s="1"/>
      <c r="DMI73" s="1"/>
      <c r="DMJ73" s="1"/>
      <c r="DMK73" s="1"/>
      <c r="DML73" s="1"/>
      <c r="DMM73" s="1"/>
      <c r="DMN73" s="1"/>
      <c r="DMO73" s="1"/>
      <c r="DMP73" s="1"/>
      <c r="DMQ73" s="1"/>
      <c r="DMR73" s="1"/>
      <c r="DMS73" s="1"/>
      <c r="DMT73" s="1"/>
      <c r="DMU73" s="1"/>
      <c r="DMV73" s="1"/>
      <c r="DMW73" s="1"/>
      <c r="DMX73" s="1"/>
      <c r="DMY73" s="1"/>
      <c r="DMZ73" s="1"/>
      <c r="DNA73" s="1"/>
      <c r="DNB73" s="1"/>
      <c r="DNC73" s="1"/>
      <c r="DND73" s="1"/>
      <c r="DNE73" s="1"/>
      <c r="DNF73" s="1"/>
      <c r="DNG73" s="1"/>
      <c r="DNH73" s="1"/>
      <c r="DNI73" s="1"/>
      <c r="DNJ73" s="1"/>
      <c r="DNK73" s="1"/>
      <c r="DNL73" s="1"/>
      <c r="DNM73" s="1"/>
      <c r="DNN73" s="1"/>
      <c r="DNO73" s="1"/>
      <c r="DNP73" s="1"/>
      <c r="DNQ73" s="1"/>
      <c r="DNR73" s="1"/>
      <c r="DNS73" s="1"/>
      <c r="DNT73" s="1"/>
      <c r="DNU73" s="1"/>
      <c r="DNV73" s="1"/>
      <c r="DNW73" s="1"/>
      <c r="DNX73" s="1"/>
      <c r="DNY73" s="1"/>
      <c r="DNZ73" s="1"/>
      <c r="DOA73" s="1"/>
      <c r="DOB73" s="1"/>
      <c r="DOC73" s="1"/>
      <c r="DOD73" s="1"/>
      <c r="DOE73" s="1"/>
      <c r="DOF73" s="1"/>
      <c r="DOG73" s="1"/>
      <c r="DOH73" s="1"/>
      <c r="DOI73" s="1"/>
      <c r="DOJ73" s="1"/>
      <c r="DOK73" s="1"/>
      <c r="DOL73" s="1"/>
      <c r="DOM73" s="1"/>
      <c r="DON73" s="1"/>
      <c r="DOO73" s="1"/>
      <c r="DOP73" s="1"/>
      <c r="DOQ73" s="1"/>
      <c r="DOR73" s="1"/>
      <c r="DOS73" s="1"/>
      <c r="DOT73" s="1"/>
      <c r="DOU73" s="1"/>
      <c r="DOV73" s="1"/>
      <c r="DOW73" s="1"/>
      <c r="DOX73" s="1"/>
      <c r="DOY73" s="1"/>
      <c r="DOZ73" s="1"/>
      <c r="DPA73" s="1"/>
      <c r="DPB73" s="1"/>
      <c r="DPC73" s="1"/>
      <c r="DPD73" s="1"/>
      <c r="DPE73" s="1"/>
      <c r="DPF73" s="1"/>
      <c r="DPG73" s="1"/>
      <c r="DPH73" s="1"/>
      <c r="DPI73" s="1"/>
      <c r="DPJ73" s="1"/>
      <c r="DPK73" s="1"/>
      <c r="DPL73" s="1"/>
      <c r="DPM73" s="1"/>
      <c r="DPN73" s="1"/>
      <c r="DPO73" s="1"/>
      <c r="DPP73" s="1"/>
      <c r="DPQ73" s="1"/>
      <c r="DPR73" s="1"/>
      <c r="DPS73" s="1"/>
      <c r="DPT73" s="1"/>
      <c r="DPU73" s="1"/>
      <c r="DPV73" s="1"/>
      <c r="DPW73" s="1"/>
      <c r="DPX73" s="1"/>
      <c r="DPY73" s="1"/>
      <c r="DPZ73" s="1"/>
      <c r="DQA73" s="1"/>
      <c r="DQB73" s="1"/>
      <c r="DQC73" s="1"/>
      <c r="DQD73" s="1"/>
      <c r="DQE73" s="1"/>
      <c r="DQF73" s="1"/>
      <c r="DQG73" s="1"/>
      <c r="DQH73" s="1"/>
      <c r="DQI73" s="1"/>
      <c r="DQJ73" s="1"/>
      <c r="DQK73" s="1"/>
      <c r="DQL73" s="1"/>
      <c r="DQM73" s="1"/>
      <c r="DQN73" s="1"/>
      <c r="DQO73" s="1"/>
      <c r="DQP73" s="1"/>
      <c r="DQQ73" s="1"/>
      <c r="DQR73" s="1"/>
      <c r="DQS73" s="1"/>
      <c r="DQT73" s="1"/>
      <c r="DQU73" s="1"/>
      <c r="DQV73" s="1"/>
      <c r="DQW73" s="1"/>
      <c r="DQX73" s="1"/>
      <c r="DQY73" s="1"/>
      <c r="DQZ73" s="1"/>
      <c r="DRA73" s="1"/>
      <c r="DRB73" s="1"/>
      <c r="DRC73" s="1"/>
      <c r="DRD73" s="1"/>
      <c r="DRE73" s="1"/>
      <c r="DRF73" s="1"/>
      <c r="DRG73" s="1"/>
      <c r="DRH73" s="1"/>
      <c r="DRI73" s="1"/>
      <c r="DRJ73" s="1"/>
      <c r="DRK73" s="1"/>
      <c r="DRL73" s="1"/>
      <c r="DRM73" s="1"/>
      <c r="DRN73" s="1"/>
      <c r="DRO73" s="1"/>
      <c r="DRP73" s="1"/>
      <c r="DRQ73" s="1"/>
      <c r="DRR73" s="1"/>
      <c r="DRS73" s="1"/>
      <c r="DRT73" s="1"/>
      <c r="DRU73" s="1"/>
      <c r="DRV73" s="1"/>
      <c r="DRW73" s="1"/>
      <c r="DRX73" s="1"/>
      <c r="DRY73" s="1"/>
      <c r="DRZ73" s="1"/>
      <c r="DSA73" s="1"/>
      <c r="DSB73" s="1"/>
      <c r="DSC73" s="1"/>
      <c r="DSD73" s="1"/>
      <c r="DSE73" s="1"/>
      <c r="DSF73" s="1"/>
      <c r="DSG73" s="1"/>
      <c r="DSH73" s="1"/>
      <c r="DSI73" s="1"/>
      <c r="DSJ73" s="1"/>
      <c r="DSK73" s="1"/>
      <c r="DSL73" s="1"/>
      <c r="DSM73" s="1"/>
      <c r="DSN73" s="1"/>
      <c r="DSO73" s="1"/>
      <c r="DSP73" s="1"/>
      <c r="DSQ73" s="1"/>
      <c r="DSR73" s="1"/>
      <c r="DSS73" s="1"/>
      <c r="DST73" s="1"/>
      <c r="DSU73" s="1"/>
      <c r="DSV73" s="1"/>
      <c r="DSW73" s="1"/>
      <c r="DSX73" s="1"/>
      <c r="DSY73" s="1"/>
      <c r="DSZ73" s="1"/>
      <c r="DTA73" s="1"/>
      <c r="DTB73" s="1"/>
      <c r="DTC73" s="1"/>
      <c r="DTD73" s="1"/>
      <c r="DTE73" s="1"/>
      <c r="DTF73" s="1"/>
      <c r="DTG73" s="1"/>
      <c r="DTH73" s="1"/>
      <c r="DTI73" s="1"/>
      <c r="DTJ73" s="1"/>
      <c r="DTK73" s="1"/>
      <c r="DTL73" s="1"/>
      <c r="DTM73" s="1"/>
      <c r="DTN73" s="1"/>
      <c r="DTO73" s="1"/>
      <c r="DTP73" s="1"/>
      <c r="DTQ73" s="1"/>
      <c r="DTR73" s="1"/>
      <c r="DTS73" s="1"/>
      <c r="DTT73" s="1"/>
      <c r="DTU73" s="1"/>
      <c r="DTV73" s="1"/>
      <c r="DTW73" s="1"/>
      <c r="DTX73" s="1"/>
      <c r="DTY73" s="1"/>
      <c r="DTZ73" s="1"/>
      <c r="DUA73" s="1"/>
      <c r="DUB73" s="1"/>
      <c r="DUC73" s="1"/>
      <c r="DUD73" s="1"/>
      <c r="DUE73" s="1"/>
      <c r="DUF73" s="1"/>
      <c r="DUG73" s="1"/>
      <c r="DUH73" s="1"/>
      <c r="DUI73" s="1"/>
      <c r="DUJ73" s="1"/>
      <c r="DUK73" s="1"/>
      <c r="DUL73" s="1"/>
      <c r="DUM73" s="1"/>
      <c r="DUN73" s="1"/>
      <c r="DUO73" s="1"/>
      <c r="DUP73" s="1"/>
      <c r="DUQ73" s="1"/>
      <c r="DUR73" s="1"/>
      <c r="DUS73" s="1"/>
      <c r="DUT73" s="1"/>
      <c r="DUU73" s="1"/>
      <c r="DUV73" s="1"/>
      <c r="DUW73" s="1"/>
      <c r="DUX73" s="1"/>
      <c r="DUY73" s="1"/>
      <c r="DUZ73" s="1"/>
      <c r="DVA73" s="1"/>
      <c r="DVB73" s="1"/>
      <c r="DVC73" s="1"/>
      <c r="DVD73" s="1"/>
      <c r="DVE73" s="1"/>
      <c r="DVF73" s="1"/>
      <c r="DVG73" s="1"/>
      <c r="DVH73" s="1"/>
      <c r="DVI73" s="1"/>
      <c r="DVJ73" s="1"/>
      <c r="DVK73" s="1"/>
      <c r="DVL73" s="1"/>
      <c r="DVM73" s="1"/>
      <c r="DVN73" s="1"/>
      <c r="DVO73" s="1"/>
      <c r="DVP73" s="1"/>
      <c r="DVQ73" s="1"/>
      <c r="DVR73" s="1"/>
      <c r="DVS73" s="1"/>
      <c r="DVT73" s="1"/>
      <c r="DVU73" s="1"/>
      <c r="DVV73" s="1"/>
      <c r="DVW73" s="1"/>
      <c r="DVX73" s="1"/>
      <c r="DVY73" s="1"/>
      <c r="DVZ73" s="1"/>
      <c r="DWA73" s="1"/>
      <c r="DWB73" s="1"/>
      <c r="DWC73" s="1"/>
      <c r="DWD73" s="1"/>
      <c r="DWE73" s="1"/>
      <c r="DWF73" s="1"/>
      <c r="DWG73" s="1"/>
      <c r="DWH73" s="1"/>
      <c r="DWI73" s="1"/>
      <c r="DWJ73" s="1"/>
      <c r="DWK73" s="1"/>
      <c r="DWL73" s="1"/>
      <c r="DWM73" s="1"/>
      <c r="DWN73" s="1"/>
      <c r="DWO73" s="1"/>
      <c r="DWP73" s="1"/>
      <c r="DWQ73" s="1"/>
      <c r="DWR73" s="1"/>
      <c r="DWS73" s="1"/>
      <c r="DWT73" s="1"/>
      <c r="DWU73" s="1"/>
      <c r="DWV73" s="1"/>
      <c r="DWW73" s="1"/>
      <c r="DWX73" s="1"/>
      <c r="DWY73" s="1"/>
      <c r="DWZ73" s="1"/>
      <c r="DXA73" s="1"/>
      <c r="DXB73" s="1"/>
      <c r="DXC73" s="1"/>
      <c r="DXD73" s="1"/>
      <c r="DXE73" s="1"/>
      <c r="DXF73" s="1"/>
      <c r="DXG73" s="1"/>
      <c r="DXH73" s="1"/>
      <c r="DXI73" s="1"/>
      <c r="DXJ73" s="1"/>
      <c r="DXK73" s="1"/>
      <c r="DXL73" s="1"/>
      <c r="DXM73" s="1"/>
      <c r="DXN73" s="1"/>
      <c r="DXO73" s="1"/>
      <c r="DXP73" s="1"/>
      <c r="DXQ73" s="1"/>
      <c r="DXR73" s="1"/>
      <c r="DXS73" s="1"/>
      <c r="DXT73" s="1"/>
      <c r="DXU73" s="1"/>
      <c r="DXV73" s="1"/>
      <c r="DXW73" s="1"/>
      <c r="DXX73" s="1"/>
      <c r="DXY73" s="1"/>
      <c r="DXZ73" s="1"/>
      <c r="DYA73" s="1"/>
      <c r="DYB73" s="1"/>
      <c r="DYC73" s="1"/>
      <c r="DYD73" s="1"/>
      <c r="DYE73" s="1"/>
      <c r="DYF73" s="1"/>
      <c r="DYG73" s="1"/>
      <c r="DYH73" s="1"/>
      <c r="DYI73" s="1"/>
      <c r="DYJ73" s="1"/>
      <c r="DYK73" s="1"/>
      <c r="DYL73" s="1"/>
      <c r="DYM73" s="1"/>
      <c r="DYN73" s="1"/>
      <c r="DYO73" s="1"/>
      <c r="DYP73" s="1"/>
      <c r="DYQ73" s="1"/>
      <c r="DYR73" s="1"/>
      <c r="DYS73" s="1"/>
      <c r="DYT73" s="1"/>
      <c r="DYU73" s="1"/>
      <c r="DYV73" s="1"/>
      <c r="DYW73" s="1"/>
      <c r="DYX73" s="1"/>
      <c r="DYY73" s="1"/>
      <c r="DYZ73" s="1"/>
      <c r="DZA73" s="1"/>
      <c r="DZB73" s="1"/>
      <c r="DZC73" s="1"/>
      <c r="DZD73" s="1"/>
      <c r="DZE73" s="1"/>
      <c r="DZF73" s="1"/>
      <c r="DZG73" s="1"/>
      <c r="DZH73" s="1"/>
      <c r="DZI73" s="1"/>
      <c r="DZJ73" s="1"/>
      <c r="DZK73" s="1"/>
      <c r="DZL73" s="1"/>
      <c r="DZM73" s="1"/>
      <c r="DZN73" s="1"/>
      <c r="DZO73" s="1"/>
      <c r="DZP73" s="1"/>
      <c r="DZQ73" s="1"/>
      <c r="DZR73" s="1"/>
      <c r="DZS73" s="1"/>
      <c r="DZT73" s="1"/>
      <c r="DZU73" s="1"/>
      <c r="DZV73" s="1"/>
      <c r="DZW73" s="1"/>
      <c r="DZX73" s="1"/>
      <c r="DZY73" s="1"/>
      <c r="DZZ73" s="1"/>
      <c r="EAA73" s="1"/>
      <c r="EAB73" s="1"/>
      <c r="EAC73" s="1"/>
      <c r="EAD73" s="1"/>
      <c r="EAE73" s="1"/>
      <c r="EAF73" s="1"/>
      <c r="EAG73" s="1"/>
      <c r="EAH73" s="1"/>
      <c r="EAI73" s="1"/>
      <c r="EAJ73" s="1"/>
      <c r="EAK73" s="1"/>
      <c r="EAL73" s="1"/>
      <c r="EAM73" s="1"/>
      <c r="EAN73" s="1"/>
      <c r="EAO73" s="1"/>
      <c r="EAP73" s="1"/>
      <c r="EAQ73" s="1"/>
      <c r="EAR73" s="1"/>
      <c r="EAS73" s="1"/>
      <c r="EAT73" s="1"/>
      <c r="EAU73" s="1"/>
      <c r="EAV73" s="1"/>
      <c r="EAW73" s="1"/>
      <c r="EAX73" s="1"/>
      <c r="EAY73" s="1"/>
      <c r="EAZ73" s="1"/>
      <c r="EBA73" s="1"/>
      <c r="EBB73" s="1"/>
      <c r="EBC73" s="1"/>
      <c r="EBD73" s="1"/>
      <c r="EBE73" s="1"/>
      <c r="EBF73" s="1"/>
      <c r="EBG73" s="1"/>
      <c r="EBH73" s="1"/>
      <c r="EBI73" s="1"/>
      <c r="EBJ73" s="1"/>
      <c r="EBK73" s="1"/>
      <c r="EBL73" s="1"/>
      <c r="EBM73" s="1"/>
      <c r="EBN73" s="1"/>
      <c r="EBO73" s="1"/>
      <c r="EBP73" s="1"/>
      <c r="EBQ73" s="1"/>
      <c r="EBR73" s="1"/>
      <c r="EBS73" s="1"/>
      <c r="EBT73" s="1"/>
      <c r="EBU73" s="1"/>
      <c r="EBV73" s="1"/>
      <c r="EBW73" s="1"/>
      <c r="EBX73" s="1"/>
      <c r="EBY73" s="1"/>
      <c r="EBZ73" s="1"/>
      <c r="ECA73" s="1"/>
      <c r="ECB73" s="1"/>
      <c r="ECC73" s="1"/>
      <c r="ECD73" s="1"/>
      <c r="ECE73" s="1"/>
      <c r="ECF73" s="1"/>
      <c r="ECG73" s="1"/>
      <c r="ECH73" s="1"/>
      <c r="ECI73" s="1"/>
      <c r="ECJ73" s="1"/>
      <c r="ECK73" s="1"/>
      <c r="ECL73" s="1"/>
      <c r="ECM73" s="1"/>
      <c r="ECN73" s="1"/>
      <c r="ECO73" s="1"/>
      <c r="ECP73" s="1"/>
      <c r="ECQ73" s="1"/>
      <c r="ECR73" s="1"/>
      <c r="ECS73" s="1"/>
      <c r="ECT73" s="1"/>
      <c r="ECU73" s="1"/>
      <c r="ECV73" s="1"/>
      <c r="ECW73" s="1"/>
      <c r="ECX73" s="1"/>
      <c r="ECY73" s="1"/>
      <c r="ECZ73" s="1"/>
      <c r="EDA73" s="1"/>
      <c r="EDB73" s="1"/>
      <c r="EDC73" s="1"/>
      <c r="EDD73" s="1"/>
      <c r="EDE73" s="1"/>
      <c r="EDF73" s="1"/>
      <c r="EDG73" s="1"/>
      <c r="EDH73" s="1"/>
      <c r="EDI73" s="1"/>
      <c r="EDJ73" s="1"/>
      <c r="EDK73" s="1"/>
      <c r="EDL73" s="1"/>
      <c r="EDM73" s="1"/>
      <c r="EDN73" s="1"/>
      <c r="EDO73" s="1"/>
      <c r="EDP73" s="1"/>
      <c r="EDQ73" s="1"/>
      <c r="EDR73" s="1"/>
      <c r="EDS73" s="1"/>
      <c r="EDT73" s="1"/>
      <c r="EDU73" s="1"/>
      <c r="EDV73" s="1"/>
      <c r="EDW73" s="1"/>
      <c r="EDX73" s="1"/>
      <c r="EDY73" s="1"/>
      <c r="EDZ73" s="1"/>
      <c r="EEA73" s="1"/>
      <c r="EEB73" s="1"/>
      <c r="EEC73" s="1"/>
      <c r="EED73" s="1"/>
      <c r="EEE73" s="1"/>
      <c r="EEF73" s="1"/>
      <c r="EEG73" s="1"/>
      <c r="EEH73" s="1"/>
      <c r="EEI73" s="1"/>
      <c r="EEJ73" s="1"/>
      <c r="EEK73" s="1"/>
      <c r="EEL73" s="1"/>
      <c r="EEM73" s="1"/>
      <c r="EEN73" s="1"/>
      <c r="EEO73" s="1"/>
      <c r="EEP73" s="1"/>
      <c r="EEQ73" s="1"/>
      <c r="EER73" s="1"/>
      <c r="EES73" s="1"/>
      <c r="EET73" s="1"/>
      <c r="EEU73" s="1"/>
      <c r="EEV73" s="1"/>
      <c r="EEW73" s="1"/>
      <c r="EEX73" s="1"/>
      <c r="EEY73" s="1"/>
      <c r="EEZ73" s="1"/>
      <c r="EFA73" s="1"/>
      <c r="EFB73" s="1"/>
      <c r="EFC73" s="1"/>
      <c r="EFD73" s="1"/>
      <c r="EFE73" s="1"/>
      <c r="EFF73" s="1"/>
      <c r="EFG73" s="1"/>
      <c r="EFH73" s="1"/>
      <c r="EFI73" s="1"/>
      <c r="EFJ73" s="1"/>
      <c r="EFK73" s="1"/>
      <c r="EFL73" s="1"/>
      <c r="EFM73" s="1"/>
      <c r="EFN73" s="1"/>
      <c r="EFO73" s="1"/>
      <c r="EFP73" s="1"/>
      <c r="EFQ73" s="1"/>
      <c r="EFR73" s="1"/>
      <c r="EFS73" s="1"/>
      <c r="EFT73" s="1"/>
      <c r="EFU73" s="1"/>
      <c r="EFV73" s="1"/>
      <c r="EFW73" s="1"/>
      <c r="EFX73" s="1"/>
      <c r="EFY73" s="1"/>
      <c r="EFZ73" s="1"/>
      <c r="EGA73" s="1"/>
      <c r="EGB73" s="1"/>
      <c r="EGC73" s="1"/>
      <c r="EGD73" s="1"/>
      <c r="EGE73" s="1"/>
      <c r="EGF73" s="1"/>
      <c r="EGG73" s="1"/>
      <c r="EGH73" s="1"/>
      <c r="EGI73" s="1"/>
      <c r="EGJ73" s="1"/>
      <c r="EGK73" s="1"/>
      <c r="EGL73" s="1"/>
      <c r="EGM73" s="1"/>
      <c r="EGN73" s="1"/>
      <c r="EGO73" s="1"/>
      <c r="EGP73" s="1"/>
      <c r="EGQ73" s="1"/>
      <c r="EGR73" s="1"/>
      <c r="EGS73" s="1"/>
      <c r="EGT73" s="1"/>
      <c r="EGU73" s="1"/>
      <c r="EGV73" s="1"/>
      <c r="EGW73" s="1"/>
      <c r="EGX73" s="1"/>
      <c r="EGY73" s="1"/>
      <c r="EGZ73" s="1"/>
      <c r="EHA73" s="1"/>
      <c r="EHB73" s="1"/>
      <c r="EHC73" s="1"/>
      <c r="EHD73" s="1"/>
      <c r="EHE73" s="1"/>
      <c r="EHF73" s="1"/>
      <c r="EHG73" s="1"/>
      <c r="EHH73" s="1"/>
      <c r="EHI73" s="1"/>
      <c r="EHJ73" s="1"/>
      <c r="EHK73" s="1"/>
      <c r="EHL73" s="1"/>
      <c r="EHM73" s="1"/>
      <c r="EHN73" s="1"/>
      <c r="EHO73" s="1"/>
      <c r="EHP73" s="1"/>
      <c r="EHQ73" s="1"/>
      <c r="EHR73" s="1"/>
      <c r="EHS73" s="1"/>
      <c r="EHT73" s="1"/>
      <c r="EHU73" s="1"/>
      <c r="EHV73" s="1"/>
      <c r="EHW73" s="1"/>
      <c r="EHX73" s="1"/>
      <c r="EHY73" s="1"/>
      <c r="EHZ73" s="1"/>
      <c r="EIA73" s="1"/>
      <c r="EIB73" s="1"/>
      <c r="EIC73" s="1"/>
      <c r="EID73" s="1"/>
      <c r="EIE73" s="1"/>
      <c r="EIF73" s="1"/>
      <c r="EIG73" s="1"/>
      <c r="EIH73" s="1"/>
      <c r="EII73" s="1"/>
      <c r="EIJ73" s="1"/>
      <c r="EIK73" s="1"/>
      <c r="EIL73" s="1"/>
      <c r="EIM73" s="1"/>
      <c r="EIN73" s="1"/>
      <c r="EIO73" s="1"/>
      <c r="EIP73" s="1"/>
      <c r="EIQ73" s="1"/>
      <c r="EIR73" s="1"/>
      <c r="EIS73" s="1"/>
      <c r="EIT73" s="1"/>
      <c r="EIU73" s="1"/>
      <c r="EIV73" s="1"/>
      <c r="EIW73" s="1"/>
      <c r="EIX73" s="1"/>
      <c r="EIY73" s="1"/>
      <c r="EIZ73" s="1"/>
      <c r="EJA73" s="1"/>
      <c r="EJB73" s="1"/>
      <c r="EJC73" s="1"/>
      <c r="EJD73" s="1"/>
      <c r="EJE73" s="1"/>
      <c r="EJF73" s="1"/>
      <c r="EJG73" s="1"/>
      <c r="EJH73" s="1"/>
      <c r="EJI73" s="1"/>
      <c r="EJJ73" s="1"/>
      <c r="EJK73" s="1"/>
      <c r="EJL73" s="1"/>
      <c r="EJM73" s="1"/>
      <c r="EJN73" s="1"/>
      <c r="EJO73" s="1"/>
      <c r="EJP73" s="1"/>
      <c r="EJQ73" s="1"/>
      <c r="EJR73" s="1"/>
      <c r="EJS73" s="1"/>
      <c r="EJT73" s="1"/>
      <c r="EJU73" s="1"/>
      <c r="EJV73" s="1"/>
      <c r="EJW73" s="1"/>
      <c r="EJX73" s="1"/>
      <c r="EJY73" s="1"/>
      <c r="EJZ73" s="1"/>
      <c r="EKA73" s="1"/>
      <c r="EKB73" s="1"/>
      <c r="EKC73" s="1"/>
      <c r="EKD73" s="1"/>
      <c r="EKE73" s="1"/>
      <c r="EKF73" s="1"/>
      <c r="EKG73" s="1"/>
      <c r="EKH73" s="1"/>
      <c r="EKI73" s="1"/>
      <c r="EKJ73" s="1"/>
      <c r="EKK73" s="1"/>
      <c r="EKL73" s="1"/>
      <c r="EKM73" s="1"/>
      <c r="EKN73" s="1"/>
      <c r="EKO73" s="1"/>
      <c r="EKP73" s="1"/>
      <c r="EKQ73" s="1"/>
      <c r="EKR73" s="1"/>
      <c r="EKS73" s="1"/>
      <c r="EKT73" s="1"/>
      <c r="EKU73" s="1"/>
      <c r="EKV73" s="1"/>
      <c r="EKW73" s="1"/>
      <c r="EKX73" s="1"/>
      <c r="EKY73" s="1"/>
      <c r="EKZ73" s="1"/>
      <c r="ELA73" s="1"/>
      <c r="ELB73" s="1"/>
      <c r="ELC73" s="1"/>
      <c r="ELD73" s="1"/>
      <c r="ELE73" s="1"/>
      <c r="ELF73" s="1"/>
      <c r="ELG73" s="1"/>
      <c r="ELH73" s="1"/>
      <c r="ELI73" s="1"/>
      <c r="ELJ73" s="1"/>
      <c r="ELK73" s="1"/>
      <c r="ELL73" s="1"/>
      <c r="ELM73" s="1"/>
      <c r="ELN73" s="1"/>
      <c r="ELO73" s="1"/>
      <c r="ELP73" s="1"/>
      <c r="ELQ73" s="1"/>
      <c r="ELR73" s="1"/>
      <c r="ELS73" s="1"/>
      <c r="ELT73" s="1"/>
      <c r="ELU73" s="1"/>
      <c r="ELV73" s="1"/>
      <c r="ELW73" s="1"/>
      <c r="ELX73" s="1"/>
      <c r="ELY73" s="1"/>
      <c r="ELZ73" s="1"/>
      <c r="EMA73" s="1"/>
      <c r="EMB73" s="1"/>
      <c r="EMC73" s="1"/>
      <c r="EMD73" s="1"/>
      <c r="EME73" s="1"/>
      <c r="EMF73" s="1"/>
      <c r="EMG73" s="1"/>
      <c r="EMH73" s="1"/>
      <c r="EMI73" s="1"/>
      <c r="EMJ73" s="1"/>
      <c r="EMK73" s="1"/>
      <c r="EML73" s="1"/>
      <c r="EMM73" s="1"/>
      <c r="EMN73" s="1"/>
      <c r="EMO73" s="1"/>
      <c r="EMP73" s="1"/>
      <c r="EMQ73" s="1"/>
      <c r="EMR73" s="1"/>
      <c r="EMS73" s="1"/>
      <c r="EMT73" s="1"/>
      <c r="EMU73" s="1"/>
      <c r="EMV73" s="1"/>
      <c r="EMW73" s="1"/>
      <c r="EMX73" s="1"/>
      <c r="EMY73" s="1"/>
      <c r="EMZ73" s="1"/>
      <c r="ENA73" s="1"/>
      <c r="ENB73" s="1"/>
      <c r="ENC73" s="1"/>
      <c r="END73" s="1"/>
      <c r="ENE73" s="1"/>
      <c r="ENF73" s="1"/>
      <c r="ENG73" s="1"/>
      <c r="ENH73" s="1"/>
      <c r="ENI73" s="1"/>
      <c r="ENJ73" s="1"/>
      <c r="ENK73" s="1"/>
      <c r="ENL73" s="1"/>
      <c r="ENM73" s="1"/>
      <c r="ENN73" s="1"/>
      <c r="ENO73" s="1"/>
      <c r="ENP73" s="1"/>
      <c r="ENQ73" s="1"/>
      <c r="ENR73" s="1"/>
      <c r="ENS73" s="1"/>
      <c r="ENT73" s="1"/>
      <c r="ENU73" s="1"/>
      <c r="ENV73" s="1"/>
      <c r="ENW73" s="1"/>
      <c r="ENX73" s="1"/>
      <c r="ENY73" s="1"/>
      <c r="ENZ73" s="1"/>
      <c r="EOA73" s="1"/>
      <c r="EOB73" s="1"/>
      <c r="EOC73" s="1"/>
      <c r="EOD73" s="1"/>
      <c r="EOE73" s="1"/>
      <c r="EOF73" s="1"/>
      <c r="EOG73" s="1"/>
      <c r="EOH73" s="1"/>
      <c r="EOI73" s="1"/>
      <c r="EOJ73" s="1"/>
      <c r="EOK73" s="1"/>
      <c r="EOL73" s="1"/>
      <c r="EOM73" s="1"/>
      <c r="EON73" s="1"/>
      <c r="EOO73" s="1"/>
      <c r="EOP73" s="1"/>
      <c r="EOQ73" s="1"/>
      <c r="EOR73" s="1"/>
      <c r="EOS73" s="1"/>
      <c r="EOT73" s="1"/>
      <c r="EOU73" s="1"/>
      <c r="EOV73" s="1"/>
      <c r="EOW73" s="1"/>
      <c r="EOX73" s="1"/>
      <c r="EOY73" s="1"/>
      <c r="EOZ73" s="1"/>
      <c r="EPA73" s="1"/>
      <c r="EPB73" s="1"/>
      <c r="EPC73" s="1"/>
      <c r="EPD73" s="1"/>
      <c r="EPE73" s="1"/>
      <c r="EPF73" s="1"/>
      <c r="EPG73" s="1"/>
      <c r="EPH73" s="1"/>
      <c r="EPI73" s="1"/>
      <c r="EPJ73" s="1"/>
      <c r="EPK73" s="1"/>
      <c r="EPL73" s="1"/>
      <c r="EPM73" s="1"/>
      <c r="EPN73" s="1"/>
      <c r="EPO73" s="1"/>
      <c r="EPP73" s="1"/>
      <c r="EPQ73" s="1"/>
      <c r="EPR73" s="1"/>
      <c r="EPS73" s="1"/>
      <c r="EPT73" s="1"/>
      <c r="EPU73" s="1"/>
      <c r="EPV73" s="1"/>
      <c r="EPW73" s="1"/>
      <c r="EPX73" s="1"/>
      <c r="EPY73" s="1"/>
      <c r="EPZ73" s="1"/>
      <c r="EQA73" s="1"/>
      <c r="EQB73" s="1"/>
      <c r="EQC73" s="1"/>
      <c r="EQD73" s="1"/>
      <c r="EQE73" s="1"/>
      <c r="EQF73" s="1"/>
      <c r="EQG73" s="1"/>
      <c r="EQH73" s="1"/>
      <c r="EQI73" s="1"/>
      <c r="EQJ73" s="1"/>
      <c r="EQK73" s="1"/>
      <c r="EQL73" s="1"/>
      <c r="EQM73" s="1"/>
      <c r="EQN73" s="1"/>
      <c r="EQO73" s="1"/>
      <c r="EQP73" s="1"/>
      <c r="EQQ73" s="1"/>
      <c r="EQR73" s="1"/>
      <c r="EQS73" s="1"/>
      <c r="EQT73" s="1"/>
      <c r="EQU73" s="1"/>
      <c r="EQV73" s="1"/>
      <c r="EQW73" s="1"/>
      <c r="EQX73" s="1"/>
      <c r="EQY73" s="1"/>
      <c r="EQZ73" s="1"/>
      <c r="ERA73" s="1"/>
      <c r="ERB73" s="1"/>
      <c r="ERC73" s="1"/>
      <c r="ERD73" s="1"/>
      <c r="ERE73" s="1"/>
      <c r="ERF73" s="1"/>
      <c r="ERG73" s="1"/>
      <c r="ERH73" s="1"/>
      <c r="ERI73" s="1"/>
      <c r="ERJ73" s="1"/>
      <c r="ERK73" s="1"/>
      <c r="ERL73" s="1"/>
      <c r="ERM73" s="1"/>
      <c r="ERN73" s="1"/>
      <c r="ERO73" s="1"/>
      <c r="ERP73" s="1"/>
      <c r="ERQ73" s="1"/>
      <c r="ERR73" s="1"/>
      <c r="ERS73" s="1"/>
      <c r="ERT73" s="1"/>
      <c r="ERU73" s="1"/>
      <c r="ERV73" s="1"/>
      <c r="ERW73" s="1"/>
      <c r="ERX73" s="1"/>
      <c r="ERY73" s="1"/>
      <c r="ERZ73" s="1"/>
      <c r="ESA73" s="1"/>
      <c r="ESB73" s="1"/>
      <c r="ESC73" s="1"/>
      <c r="ESD73" s="1"/>
      <c r="ESE73" s="1"/>
      <c r="ESF73" s="1"/>
      <c r="ESG73" s="1"/>
      <c r="ESH73" s="1"/>
      <c r="ESI73" s="1"/>
      <c r="ESJ73" s="1"/>
      <c r="ESK73" s="1"/>
      <c r="ESL73" s="1"/>
      <c r="ESM73" s="1"/>
      <c r="ESN73" s="1"/>
      <c r="ESO73" s="1"/>
      <c r="ESP73" s="1"/>
      <c r="ESQ73" s="1"/>
      <c r="ESR73" s="1"/>
      <c r="ESS73" s="1"/>
      <c r="EST73" s="1"/>
      <c r="ESU73" s="1"/>
      <c r="ESV73" s="1"/>
      <c r="ESW73" s="1"/>
      <c r="ESX73" s="1"/>
      <c r="ESY73" s="1"/>
      <c r="ESZ73" s="1"/>
      <c r="ETA73" s="1"/>
      <c r="ETB73" s="1"/>
      <c r="ETC73" s="1"/>
      <c r="ETD73" s="1"/>
      <c r="ETE73" s="1"/>
      <c r="ETF73" s="1"/>
      <c r="ETG73" s="1"/>
      <c r="ETH73" s="1"/>
      <c r="ETI73" s="1"/>
      <c r="ETJ73" s="1"/>
      <c r="ETK73" s="1"/>
      <c r="ETL73" s="1"/>
      <c r="ETM73" s="1"/>
      <c r="ETN73" s="1"/>
      <c r="ETO73" s="1"/>
      <c r="ETP73" s="1"/>
      <c r="ETQ73" s="1"/>
      <c r="ETR73" s="1"/>
      <c r="ETS73" s="1"/>
      <c r="ETT73" s="1"/>
      <c r="ETU73" s="1"/>
      <c r="ETV73" s="1"/>
      <c r="ETW73" s="1"/>
      <c r="ETX73" s="1"/>
      <c r="ETY73" s="1"/>
      <c r="ETZ73" s="1"/>
      <c r="EUA73" s="1"/>
      <c r="EUB73" s="1"/>
      <c r="EUC73" s="1"/>
      <c r="EUD73" s="1"/>
      <c r="EUE73" s="1"/>
      <c r="EUF73" s="1"/>
      <c r="EUG73" s="1"/>
      <c r="EUH73" s="1"/>
      <c r="EUI73" s="1"/>
      <c r="EUJ73" s="1"/>
      <c r="EUK73" s="1"/>
      <c r="EUL73" s="1"/>
      <c r="EUM73" s="1"/>
      <c r="EUN73" s="1"/>
      <c r="EUO73" s="1"/>
      <c r="EUP73" s="1"/>
      <c r="EUQ73" s="1"/>
      <c r="EUR73" s="1"/>
      <c r="EUS73" s="1"/>
      <c r="EUT73" s="1"/>
      <c r="EUU73" s="1"/>
      <c r="EUV73" s="1"/>
      <c r="EUW73" s="1"/>
      <c r="EUX73" s="1"/>
      <c r="EUY73" s="1"/>
      <c r="EUZ73" s="1"/>
      <c r="EVA73" s="1"/>
      <c r="EVB73" s="1"/>
      <c r="EVC73" s="1"/>
      <c r="EVD73" s="1"/>
      <c r="EVE73" s="1"/>
      <c r="EVF73" s="1"/>
      <c r="EVG73" s="1"/>
      <c r="EVH73" s="1"/>
      <c r="EVI73" s="1"/>
      <c r="EVJ73" s="1"/>
      <c r="EVK73" s="1"/>
      <c r="EVL73" s="1"/>
      <c r="EVM73" s="1"/>
      <c r="EVN73" s="1"/>
      <c r="EVO73" s="1"/>
      <c r="EVP73" s="1"/>
      <c r="EVQ73" s="1"/>
      <c r="EVR73" s="1"/>
      <c r="EVS73" s="1"/>
      <c r="EVT73" s="1"/>
      <c r="EVU73" s="1"/>
      <c r="EVV73" s="1"/>
      <c r="EVW73" s="1"/>
      <c r="EVX73" s="1"/>
      <c r="EVY73" s="1"/>
      <c r="EVZ73" s="1"/>
      <c r="EWA73" s="1"/>
      <c r="EWB73" s="1"/>
      <c r="EWC73" s="1"/>
      <c r="EWD73" s="1"/>
      <c r="EWE73" s="1"/>
      <c r="EWF73" s="1"/>
      <c r="EWG73" s="1"/>
      <c r="EWH73" s="1"/>
      <c r="EWI73" s="1"/>
      <c r="EWJ73" s="1"/>
      <c r="EWK73" s="1"/>
      <c r="EWL73" s="1"/>
      <c r="EWM73" s="1"/>
      <c r="EWN73" s="1"/>
      <c r="EWO73" s="1"/>
      <c r="EWP73" s="1"/>
      <c r="EWQ73" s="1"/>
      <c r="EWR73" s="1"/>
      <c r="EWS73" s="1"/>
      <c r="EWT73" s="1"/>
      <c r="EWU73" s="1"/>
      <c r="EWV73" s="1"/>
      <c r="EWW73" s="1"/>
      <c r="EWX73" s="1"/>
      <c r="EWY73" s="1"/>
      <c r="EWZ73" s="1"/>
      <c r="EXA73" s="1"/>
      <c r="EXB73" s="1"/>
      <c r="EXC73" s="1"/>
      <c r="EXD73" s="1"/>
      <c r="EXE73" s="1"/>
      <c r="EXF73" s="1"/>
      <c r="EXG73" s="1"/>
      <c r="EXH73" s="1"/>
      <c r="EXI73" s="1"/>
      <c r="EXJ73" s="1"/>
      <c r="EXK73" s="1"/>
      <c r="EXL73" s="1"/>
      <c r="EXM73" s="1"/>
      <c r="EXN73" s="1"/>
      <c r="EXO73" s="1"/>
      <c r="EXP73" s="1"/>
      <c r="EXQ73" s="1"/>
      <c r="EXR73" s="1"/>
      <c r="EXS73" s="1"/>
      <c r="EXT73" s="1"/>
      <c r="EXU73" s="1"/>
      <c r="EXV73" s="1"/>
      <c r="EXW73" s="1"/>
      <c r="EXX73" s="1"/>
      <c r="EXY73" s="1"/>
      <c r="EXZ73" s="1"/>
      <c r="EYA73" s="1"/>
      <c r="EYB73" s="1"/>
      <c r="EYC73" s="1"/>
      <c r="EYD73" s="1"/>
      <c r="EYE73" s="1"/>
      <c r="EYF73" s="1"/>
      <c r="EYG73" s="1"/>
      <c r="EYH73" s="1"/>
      <c r="EYI73" s="1"/>
      <c r="EYJ73" s="1"/>
      <c r="EYK73" s="1"/>
      <c r="EYL73" s="1"/>
      <c r="EYM73" s="1"/>
      <c r="EYN73" s="1"/>
      <c r="EYO73" s="1"/>
      <c r="EYP73" s="1"/>
      <c r="EYQ73" s="1"/>
      <c r="EYR73" s="1"/>
      <c r="EYS73" s="1"/>
      <c r="EYT73" s="1"/>
      <c r="EYU73" s="1"/>
      <c r="EYV73" s="1"/>
      <c r="EYW73" s="1"/>
      <c r="EYX73" s="1"/>
      <c r="EYY73" s="1"/>
      <c r="EYZ73" s="1"/>
      <c r="EZA73" s="1"/>
      <c r="EZB73" s="1"/>
      <c r="EZC73" s="1"/>
      <c r="EZD73" s="1"/>
      <c r="EZE73" s="1"/>
      <c r="EZF73" s="1"/>
      <c r="EZG73" s="1"/>
      <c r="EZH73" s="1"/>
      <c r="EZI73" s="1"/>
      <c r="EZJ73" s="1"/>
      <c r="EZK73" s="1"/>
      <c r="EZL73" s="1"/>
      <c r="EZM73" s="1"/>
      <c r="EZN73" s="1"/>
      <c r="EZO73" s="1"/>
      <c r="EZP73" s="1"/>
      <c r="EZQ73" s="1"/>
      <c r="EZR73" s="1"/>
      <c r="EZS73" s="1"/>
      <c r="EZT73" s="1"/>
      <c r="EZU73" s="1"/>
      <c r="EZV73" s="1"/>
      <c r="EZW73" s="1"/>
      <c r="EZX73" s="1"/>
      <c r="EZY73" s="1"/>
      <c r="EZZ73" s="1"/>
      <c r="FAA73" s="1"/>
      <c r="FAB73" s="1"/>
      <c r="FAC73" s="1"/>
      <c r="FAD73" s="1"/>
      <c r="FAE73" s="1"/>
      <c r="FAF73" s="1"/>
      <c r="FAG73" s="1"/>
      <c r="FAH73" s="1"/>
      <c r="FAI73" s="1"/>
      <c r="FAJ73" s="1"/>
      <c r="FAK73" s="1"/>
      <c r="FAL73" s="1"/>
      <c r="FAM73" s="1"/>
      <c r="FAN73" s="1"/>
      <c r="FAO73" s="1"/>
      <c r="FAP73" s="1"/>
      <c r="FAQ73" s="1"/>
      <c r="FAR73" s="1"/>
      <c r="FAS73" s="1"/>
      <c r="FAT73" s="1"/>
      <c r="FAU73" s="1"/>
      <c r="FAV73" s="1"/>
      <c r="FAW73" s="1"/>
      <c r="FAX73" s="1"/>
      <c r="FAY73" s="1"/>
      <c r="FAZ73" s="1"/>
      <c r="FBA73" s="1"/>
      <c r="FBB73" s="1"/>
      <c r="FBC73" s="1"/>
      <c r="FBD73" s="1"/>
      <c r="FBE73" s="1"/>
      <c r="FBF73" s="1"/>
      <c r="FBG73" s="1"/>
      <c r="FBH73" s="1"/>
      <c r="FBI73" s="1"/>
      <c r="FBJ73" s="1"/>
      <c r="FBK73" s="1"/>
      <c r="FBL73" s="1"/>
      <c r="FBM73" s="1"/>
      <c r="FBN73" s="1"/>
      <c r="FBO73" s="1"/>
      <c r="FBP73" s="1"/>
      <c r="FBQ73" s="1"/>
      <c r="FBR73" s="1"/>
      <c r="FBS73" s="1"/>
      <c r="FBT73" s="1"/>
      <c r="FBU73" s="1"/>
      <c r="FBV73" s="1"/>
      <c r="FBW73" s="1"/>
      <c r="FBX73" s="1"/>
      <c r="FBY73" s="1"/>
      <c r="FBZ73" s="1"/>
      <c r="FCA73" s="1"/>
      <c r="FCB73" s="1"/>
      <c r="FCC73" s="1"/>
      <c r="FCD73" s="1"/>
      <c r="FCE73" s="1"/>
      <c r="FCF73" s="1"/>
      <c r="FCG73" s="1"/>
      <c r="FCH73" s="1"/>
      <c r="FCI73" s="1"/>
      <c r="FCJ73" s="1"/>
      <c r="FCK73" s="1"/>
      <c r="FCL73" s="1"/>
      <c r="FCM73" s="1"/>
      <c r="FCN73" s="1"/>
      <c r="FCO73" s="1"/>
      <c r="FCP73" s="1"/>
      <c r="FCQ73" s="1"/>
      <c r="FCR73" s="1"/>
      <c r="FCS73" s="1"/>
      <c r="FCT73" s="1"/>
      <c r="FCU73" s="1"/>
      <c r="FCV73" s="1"/>
      <c r="FCW73" s="1"/>
      <c r="FCX73" s="1"/>
      <c r="FCY73" s="1"/>
      <c r="FCZ73" s="1"/>
      <c r="FDA73" s="1"/>
      <c r="FDB73" s="1"/>
      <c r="FDC73" s="1"/>
      <c r="FDD73" s="1"/>
      <c r="FDE73" s="1"/>
      <c r="FDF73" s="1"/>
      <c r="FDG73" s="1"/>
      <c r="FDH73" s="1"/>
      <c r="FDI73" s="1"/>
      <c r="FDJ73" s="1"/>
      <c r="FDK73" s="1"/>
      <c r="FDL73" s="1"/>
      <c r="FDM73" s="1"/>
      <c r="FDN73" s="1"/>
      <c r="FDO73" s="1"/>
      <c r="FDP73" s="1"/>
      <c r="FDQ73" s="1"/>
      <c r="FDR73" s="1"/>
      <c r="FDS73" s="1"/>
      <c r="FDT73" s="1"/>
      <c r="FDU73" s="1"/>
      <c r="FDV73" s="1"/>
      <c r="FDW73" s="1"/>
      <c r="FDX73" s="1"/>
      <c r="FDY73" s="1"/>
      <c r="FDZ73" s="1"/>
      <c r="FEA73" s="1"/>
      <c r="FEB73" s="1"/>
      <c r="FEC73" s="1"/>
      <c r="FED73" s="1"/>
      <c r="FEE73" s="1"/>
      <c r="FEF73" s="1"/>
      <c r="FEG73" s="1"/>
      <c r="FEH73" s="1"/>
      <c r="FEI73" s="1"/>
      <c r="FEJ73" s="1"/>
      <c r="FEK73" s="1"/>
      <c r="FEL73" s="1"/>
      <c r="FEM73" s="1"/>
      <c r="FEN73" s="1"/>
      <c r="FEO73" s="1"/>
      <c r="FEP73" s="1"/>
      <c r="FEQ73" s="1"/>
      <c r="FER73" s="1"/>
      <c r="FES73" s="1"/>
      <c r="FET73" s="1"/>
      <c r="FEU73" s="1"/>
      <c r="FEV73" s="1"/>
      <c r="FEW73" s="1"/>
      <c r="FEX73" s="1"/>
      <c r="FEY73" s="1"/>
      <c r="FEZ73" s="1"/>
      <c r="FFA73" s="1"/>
      <c r="FFB73" s="1"/>
      <c r="FFC73" s="1"/>
      <c r="FFD73" s="1"/>
      <c r="FFE73" s="1"/>
      <c r="FFF73" s="1"/>
      <c r="FFG73" s="1"/>
      <c r="FFH73" s="1"/>
      <c r="FFI73" s="1"/>
      <c r="FFJ73" s="1"/>
      <c r="FFK73" s="1"/>
      <c r="FFL73" s="1"/>
      <c r="FFM73" s="1"/>
      <c r="FFN73" s="1"/>
      <c r="FFO73" s="1"/>
      <c r="FFP73" s="1"/>
      <c r="FFQ73" s="1"/>
      <c r="FFR73" s="1"/>
      <c r="FFS73" s="1"/>
      <c r="FFT73" s="1"/>
      <c r="FFU73" s="1"/>
      <c r="FFV73" s="1"/>
      <c r="FFW73" s="1"/>
      <c r="FFX73" s="1"/>
      <c r="FFY73" s="1"/>
      <c r="FFZ73" s="1"/>
      <c r="FGA73" s="1"/>
      <c r="FGB73" s="1"/>
      <c r="FGC73" s="1"/>
      <c r="FGD73" s="1"/>
      <c r="FGE73" s="1"/>
      <c r="FGF73" s="1"/>
      <c r="FGG73" s="1"/>
      <c r="FGH73" s="1"/>
      <c r="FGI73" s="1"/>
      <c r="FGJ73" s="1"/>
      <c r="FGK73" s="1"/>
      <c r="FGL73" s="1"/>
      <c r="FGM73" s="1"/>
      <c r="FGN73" s="1"/>
      <c r="FGO73" s="1"/>
      <c r="FGP73" s="1"/>
      <c r="FGQ73" s="1"/>
      <c r="FGR73" s="1"/>
      <c r="FGS73" s="1"/>
      <c r="FGT73" s="1"/>
      <c r="FGU73" s="1"/>
      <c r="FGV73" s="1"/>
      <c r="FGW73" s="1"/>
      <c r="FGX73" s="1"/>
      <c r="FGY73" s="1"/>
      <c r="FGZ73" s="1"/>
      <c r="FHA73" s="1"/>
      <c r="FHB73" s="1"/>
      <c r="FHC73" s="1"/>
      <c r="FHD73" s="1"/>
      <c r="FHE73" s="1"/>
      <c r="FHF73" s="1"/>
      <c r="FHG73" s="1"/>
      <c r="FHH73" s="1"/>
      <c r="FHI73" s="1"/>
      <c r="FHJ73" s="1"/>
      <c r="FHK73" s="1"/>
      <c r="FHL73" s="1"/>
      <c r="FHM73" s="1"/>
      <c r="FHN73" s="1"/>
      <c r="FHO73" s="1"/>
      <c r="FHP73" s="1"/>
      <c r="FHQ73" s="1"/>
      <c r="FHR73" s="1"/>
      <c r="FHS73" s="1"/>
      <c r="FHT73" s="1"/>
      <c r="FHU73" s="1"/>
      <c r="FHV73" s="1"/>
      <c r="FHW73" s="1"/>
      <c r="FHX73" s="1"/>
      <c r="FHY73" s="1"/>
      <c r="FHZ73" s="1"/>
      <c r="FIA73" s="1"/>
      <c r="FIB73" s="1"/>
      <c r="FIC73" s="1"/>
      <c r="FID73" s="1"/>
      <c r="FIE73" s="1"/>
      <c r="FIF73" s="1"/>
      <c r="FIG73" s="1"/>
      <c r="FIH73" s="1"/>
      <c r="FII73" s="1"/>
      <c r="FIJ73" s="1"/>
      <c r="FIK73" s="1"/>
      <c r="FIL73" s="1"/>
      <c r="FIM73" s="1"/>
      <c r="FIN73" s="1"/>
      <c r="FIO73" s="1"/>
      <c r="FIP73" s="1"/>
      <c r="FIQ73" s="1"/>
      <c r="FIR73" s="1"/>
      <c r="FIS73" s="1"/>
      <c r="FIT73" s="1"/>
      <c r="FIU73" s="1"/>
      <c r="FIV73" s="1"/>
      <c r="FIW73" s="1"/>
      <c r="FIX73" s="1"/>
      <c r="FIY73" s="1"/>
      <c r="FIZ73" s="1"/>
      <c r="FJA73" s="1"/>
      <c r="FJB73" s="1"/>
      <c r="FJC73" s="1"/>
      <c r="FJD73" s="1"/>
      <c r="FJE73" s="1"/>
      <c r="FJF73" s="1"/>
      <c r="FJG73" s="1"/>
      <c r="FJH73" s="1"/>
      <c r="FJI73" s="1"/>
      <c r="FJJ73" s="1"/>
      <c r="FJK73" s="1"/>
      <c r="FJL73" s="1"/>
      <c r="FJM73" s="1"/>
      <c r="FJN73" s="1"/>
      <c r="FJO73" s="1"/>
      <c r="FJP73" s="1"/>
      <c r="FJQ73" s="1"/>
      <c r="FJR73" s="1"/>
      <c r="FJS73" s="1"/>
      <c r="FJT73" s="1"/>
      <c r="FJU73" s="1"/>
      <c r="FJV73" s="1"/>
      <c r="FJW73" s="1"/>
      <c r="FJX73" s="1"/>
      <c r="FJY73" s="1"/>
      <c r="FJZ73" s="1"/>
      <c r="FKA73" s="1"/>
      <c r="FKB73" s="1"/>
      <c r="FKC73" s="1"/>
      <c r="FKD73" s="1"/>
      <c r="FKE73" s="1"/>
      <c r="FKF73" s="1"/>
      <c r="FKG73" s="1"/>
      <c r="FKH73" s="1"/>
      <c r="FKI73" s="1"/>
      <c r="FKJ73" s="1"/>
      <c r="FKK73" s="1"/>
      <c r="FKL73" s="1"/>
      <c r="FKM73" s="1"/>
      <c r="FKN73" s="1"/>
      <c r="FKO73" s="1"/>
      <c r="FKP73" s="1"/>
      <c r="FKQ73" s="1"/>
      <c r="FKR73" s="1"/>
      <c r="FKS73" s="1"/>
      <c r="FKT73" s="1"/>
      <c r="FKU73" s="1"/>
      <c r="FKV73" s="1"/>
      <c r="FKW73" s="1"/>
      <c r="FKX73" s="1"/>
      <c r="FKY73" s="1"/>
      <c r="FKZ73" s="1"/>
      <c r="FLA73" s="1"/>
      <c r="FLB73" s="1"/>
      <c r="FLC73" s="1"/>
      <c r="FLD73" s="1"/>
      <c r="FLE73" s="1"/>
      <c r="FLF73" s="1"/>
      <c r="FLG73" s="1"/>
      <c r="FLH73" s="1"/>
      <c r="FLI73" s="1"/>
      <c r="FLJ73" s="1"/>
      <c r="FLK73" s="1"/>
      <c r="FLL73" s="1"/>
      <c r="FLM73" s="1"/>
      <c r="FLN73" s="1"/>
      <c r="FLO73" s="1"/>
      <c r="FLP73" s="1"/>
      <c r="FLQ73" s="1"/>
      <c r="FLR73" s="1"/>
      <c r="FLS73" s="1"/>
      <c r="FLT73" s="1"/>
      <c r="FLU73" s="1"/>
      <c r="FLV73" s="1"/>
      <c r="FLW73" s="1"/>
      <c r="FLX73" s="1"/>
      <c r="FLY73" s="1"/>
      <c r="FLZ73" s="1"/>
      <c r="FMA73" s="1"/>
      <c r="FMB73" s="1"/>
      <c r="FMC73" s="1"/>
      <c r="FMD73" s="1"/>
      <c r="FME73" s="1"/>
      <c r="FMF73" s="1"/>
      <c r="FMG73" s="1"/>
      <c r="FMH73" s="1"/>
      <c r="FMI73" s="1"/>
      <c r="FMJ73" s="1"/>
      <c r="FMK73" s="1"/>
      <c r="FML73" s="1"/>
      <c r="FMM73" s="1"/>
      <c r="FMN73" s="1"/>
      <c r="FMO73" s="1"/>
      <c r="FMP73" s="1"/>
      <c r="FMQ73" s="1"/>
      <c r="FMR73" s="1"/>
      <c r="FMS73" s="1"/>
      <c r="FMT73" s="1"/>
      <c r="FMU73" s="1"/>
      <c r="FMV73" s="1"/>
      <c r="FMW73" s="1"/>
      <c r="FMX73" s="1"/>
      <c r="FMY73" s="1"/>
      <c r="FMZ73" s="1"/>
      <c r="FNA73" s="1"/>
      <c r="FNB73" s="1"/>
      <c r="FNC73" s="1"/>
      <c r="FND73" s="1"/>
      <c r="FNE73" s="1"/>
      <c r="FNF73" s="1"/>
      <c r="FNG73" s="1"/>
      <c r="FNH73" s="1"/>
      <c r="FNI73" s="1"/>
      <c r="FNJ73" s="1"/>
      <c r="FNK73" s="1"/>
      <c r="FNL73" s="1"/>
      <c r="FNM73" s="1"/>
      <c r="FNN73" s="1"/>
      <c r="FNO73" s="1"/>
      <c r="FNP73" s="1"/>
      <c r="FNQ73" s="1"/>
      <c r="FNR73" s="1"/>
      <c r="FNS73" s="1"/>
      <c r="FNT73" s="1"/>
      <c r="FNU73" s="1"/>
      <c r="FNV73" s="1"/>
      <c r="FNW73" s="1"/>
      <c r="FNX73" s="1"/>
      <c r="FNY73" s="1"/>
      <c r="FNZ73" s="1"/>
      <c r="FOA73" s="1"/>
      <c r="FOB73" s="1"/>
      <c r="FOC73" s="1"/>
      <c r="FOD73" s="1"/>
      <c r="FOE73" s="1"/>
      <c r="FOF73" s="1"/>
      <c r="FOG73" s="1"/>
      <c r="FOH73" s="1"/>
      <c r="FOI73" s="1"/>
      <c r="FOJ73" s="1"/>
      <c r="FOK73" s="1"/>
      <c r="FOL73" s="1"/>
      <c r="FOM73" s="1"/>
      <c r="FON73" s="1"/>
      <c r="FOO73" s="1"/>
      <c r="FOP73" s="1"/>
      <c r="FOQ73" s="1"/>
      <c r="FOR73" s="1"/>
      <c r="FOS73" s="1"/>
      <c r="FOT73" s="1"/>
      <c r="FOU73" s="1"/>
      <c r="FOV73" s="1"/>
      <c r="FOW73" s="1"/>
      <c r="FOX73" s="1"/>
      <c r="FOY73" s="1"/>
      <c r="FOZ73" s="1"/>
      <c r="FPA73" s="1"/>
      <c r="FPB73" s="1"/>
      <c r="FPC73" s="1"/>
      <c r="FPD73" s="1"/>
      <c r="FPE73" s="1"/>
      <c r="FPF73" s="1"/>
      <c r="FPG73" s="1"/>
      <c r="FPH73" s="1"/>
      <c r="FPI73" s="1"/>
      <c r="FPJ73" s="1"/>
      <c r="FPK73" s="1"/>
      <c r="FPL73" s="1"/>
      <c r="FPM73" s="1"/>
      <c r="FPN73" s="1"/>
      <c r="FPO73" s="1"/>
      <c r="FPP73" s="1"/>
      <c r="FPQ73" s="1"/>
      <c r="FPR73" s="1"/>
      <c r="FPS73" s="1"/>
      <c r="FPT73" s="1"/>
      <c r="FPU73" s="1"/>
      <c r="FPV73" s="1"/>
      <c r="FPW73" s="1"/>
      <c r="FPX73" s="1"/>
      <c r="FPY73" s="1"/>
      <c r="FPZ73" s="1"/>
      <c r="FQA73" s="1"/>
      <c r="FQB73" s="1"/>
      <c r="FQC73" s="1"/>
      <c r="FQD73" s="1"/>
      <c r="FQE73" s="1"/>
      <c r="FQF73" s="1"/>
      <c r="FQG73" s="1"/>
      <c r="FQH73" s="1"/>
      <c r="FQI73" s="1"/>
      <c r="FQJ73" s="1"/>
      <c r="FQK73" s="1"/>
      <c r="FQL73" s="1"/>
      <c r="FQM73" s="1"/>
      <c r="FQN73" s="1"/>
      <c r="FQO73" s="1"/>
      <c r="FQP73" s="1"/>
      <c r="FQQ73" s="1"/>
      <c r="FQR73" s="1"/>
      <c r="FQS73" s="1"/>
      <c r="FQT73" s="1"/>
      <c r="FQU73" s="1"/>
      <c r="FQV73" s="1"/>
      <c r="FQW73" s="1"/>
      <c r="FQX73" s="1"/>
      <c r="FQY73" s="1"/>
      <c r="FQZ73" s="1"/>
      <c r="FRA73" s="1"/>
      <c r="FRB73" s="1"/>
      <c r="FRC73" s="1"/>
      <c r="FRD73" s="1"/>
      <c r="FRE73" s="1"/>
      <c r="FRF73" s="1"/>
      <c r="FRG73" s="1"/>
      <c r="FRH73" s="1"/>
      <c r="FRI73" s="1"/>
      <c r="FRJ73" s="1"/>
      <c r="FRK73" s="1"/>
      <c r="FRL73" s="1"/>
      <c r="FRM73" s="1"/>
      <c r="FRN73" s="1"/>
      <c r="FRO73" s="1"/>
      <c r="FRP73" s="1"/>
      <c r="FRQ73" s="1"/>
      <c r="FRR73" s="1"/>
      <c r="FRS73" s="1"/>
      <c r="FRT73" s="1"/>
      <c r="FRU73" s="1"/>
      <c r="FRV73" s="1"/>
      <c r="FRW73" s="1"/>
      <c r="FRX73" s="1"/>
      <c r="FRY73" s="1"/>
      <c r="FRZ73" s="1"/>
      <c r="FSA73" s="1"/>
      <c r="FSB73" s="1"/>
      <c r="FSC73" s="1"/>
      <c r="FSD73" s="1"/>
      <c r="FSE73" s="1"/>
      <c r="FSF73" s="1"/>
      <c r="FSG73" s="1"/>
      <c r="FSH73" s="1"/>
      <c r="FSI73" s="1"/>
      <c r="FSJ73" s="1"/>
      <c r="FSK73" s="1"/>
      <c r="FSL73" s="1"/>
      <c r="FSM73" s="1"/>
      <c r="FSN73" s="1"/>
      <c r="FSO73" s="1"/>
      <c r="FSP73" s="1"/>
      <c r="FSQ73" s="1"/>
      <c r="FSR73" s="1"/>
      <c r="FSS73" s="1"/>
      <c r="FST73" s="1"/>
      <c r="FSU73" s="1"/>
      <c r="FSV73" s="1"/>
      <c r="FSW73" s="1"/>
      <c r="FSX73" s="1"/>
      <c r="FSY73" s="1"/>
      <c r="FSZ73" s="1"/>
      <c r="FTA73" s="1"/>
      <c r="FTB73" s="1"/>
      <c r="FTC73" s="1"/>
      <c r="FTD73" s="1"/>
      <c r="FTE73" s="1"/>
      <c r="FTF73" s="1"/>
      <c r="FTG73" s="1"/>
      <c r="FTH73" s="1"/>
      <c r="FTI73" s="1"/>
      <c r="FTJ73" s="1"/>
      <c r="FTK73" s="1"/>
      <c r="FTL73" s="1"/>
      <c r="FTM73" s="1"/>
      <c r="FTN73" s="1"/>
      <c r="FTO73" s="1"/>
      <c r="FTP73" s="1"/>
      <c r="FTQ73" s="1"/>
      <c r="FTR73" s="1"/>
      <c r="FTS73" s="1"/>
      <c r="FTT73" s="1"/>
      <c r="FTU73" s="1"/>
      <c r="FTV73" s="1"/>
      <c r="FTW73" s="1"/>
      <c r="FTX73" s="1"/>
      <c r="FTY73" s="1"/>
      <c r="FTZ73" s="1"/>
      <c r="FUA73" s="1"/>
      <c r="FUB73" s="1"/>
      <c r="FUC73" s="1"/>
      <c r="FUD73" s="1"/>
      <c r="FUE73" s="1"/>
      <c r="FUF73" s="1"/>
      <c r="FUG73" s="1"/>
      <c r="FUH73" s="1"/>
      <c r="FUI73" s="1"/>
      <c r="FUJ73" s="1"/>
      <c r="FUK73" s="1"/>
      <c r="FUL73" s="1"/>
      <c r="FUM73" s="1"/>
      <c r="FUN73" s="1"/>
      <c r="FUO73" s="1"/>
      <c r="FUP73" s="1"/>
      <c r="FUQ73" s="1"/>
      <c r="FUR73" s="1"/>
      <c r="FUS73" s="1"/>
      <c r="FUT73" s="1"/>
      <c r="FUU73" s="1"/>
      <c r="FUV73" s="1"/>
      <c r="FUW73" s="1"/>
      <c r="FUX73" s="1"/>
      <c r="FUY73" s="1"/>
      <c r="FUZ73" s="1"/>
      <c r="FVA73" s="1"/>
      <c r="FVB73" s="1"/>
      <c r="FVC73" s="1"/>
      <c r="FVD73" s="1"/>
      <c r="FVE73" s="1"/>
      <c r="FVF73" s="1"/>
      <c r="FVG73" s="1"/>
      <c r="FVH73" s="1"/>
      <c r="FVI73" s="1"/>
      <c r="FVJ73" s="1"/>
      <c r="FVK73" s="1"/>
      <c r="FVL73" s="1"/>
      <c r="FVM73" s="1"/>
      <c r="FVN73" s="1"/>
      <c r="FVO73" s="1"/>
      <c r="FVP73" s="1"/>
      <c r="FVQ73" s="1"/>
      <c r="FVR73" s="1"/>
      <c r="FVS73" s="1"/>
      <c r="FVT73" s="1"/>
      <c r="FVU73" s="1"/>
      <c r="FVV73" s="1"/>
      <c r="FVW73" s="1"/>
      <c r="FVX73" s="1"/>
      <c r="FVY73" s="1"/>
      <c r="FVZ73" s="1"/>
      <c r="FWA73" s="1"/>
      <c r="FWB73" s="1"/>
      <c r="FWC73" s="1"/>
      <c r="FWD73" s="1"/>
      <c r="FWE73" s="1"/>
      <c r="FWF73" s="1"/>
      <c r="FWG73" s="1"/>
      <c r="FWH73" s="1"/>
      <c r="FWI73" s="1"/>
      <c r="FWJ73" s="1"/>
      <c r="FWK73" s="1"/>
      <c r="FWL73" s="1"/>
      <c r="FWM73" s="1"/>
      <c r="FWN73" s="1"/>
      <c r="FWO73" s="1"/>
      <c r="FWP73" s="1"/>
      <c r="FWQ73" s="1"/>
      <c r="FWR73" s="1"/>
      <c r="FWS73" s="1"/>
      <c r="FWT73" s="1"/>
      <c r="FWU73" s="1"/>
      <c r="FWV73" s="1"/>
      <c r="FWW73" s="1"/>
      <c r="FWX73" s="1"/>
      <c r="FWY73" s="1"/>
      <c r="FWZ73" s="1"/>
      <c r="FXA73" s="1"/>
      <c r="FXB73" s="1"/>
      <c r="FXC73" s="1"/>
      <c r="FXD73" s="1"/>
      <c r="FXE73" s="1"/>
      <c r="FXF73" s="1"/>
      <c r="FXG73" s="1"/>
      <c r="FXH73" s="1"/>
      <c r="FXI73" s="1"/>
      <c r="FXJ73" s="1"/>
      <c r="FXK73" s="1"/>
      <c r="FXL73" s="1"/>
      <c r="FXM73" s="1"/>
      <c r="FXN73" s="1"/>
      <c r="FXO73" s="1"/>
      <c r="FXP73" s="1"/>
      <c r="FXQ73" s="1"/>
      <c r="FXR73" s="1"/>
      <c r="FXS73" s="1"/>
      <c r="FXT73" s="1"/>
      <c r="FXU73" s="1"/>
      <c r="FXV73" s="1"/>
      <c r="FXW73" s="1"/>
      <c r="FXX73" s="1"/>
      <c r="FXY73" s="1"/>
      <c r="FXZ73" s="1"/>
      <c r="FYA73" s="1"/>
      <c r="FYB73" s="1"/>
      <c r="FYC73" s="1"/>
      <c r="FYD73" s="1"/>
      <c r="FYE73" s="1"/>
      <c r="FYF73" s="1"/>
      <c r="FYG73" s="1"/>
      <c r="FYH73" s="1"/>
      <c r="FYI73" s="1"/>
      <c r="FYJ73" s="1"/>
      <c r="FYK73" s="1"/>
      <c r="FYL73" s="1"/>
      <c r="FYM73" s="1"/>
      <c r="FYN73" s="1"/>
      <c r="FYO73" s="1"/>
      <c r="FYP73" s="1"/>
      <c r="FYQ73" s="1"/>
      <c r="FYR73" s="1"/>
      <c r="FYS73" s="1"/>
      <c r="FYT73" s="1"/>
      <c r="FYU73" s="1"/>
      <c r="FYV73" s="1"/>
      <c r="FYW73" s="1"/>
      <c r="FYX73" s="1"/>
      <c r="FYY73" s="1"/>
      <c r="FYZ73" s="1"/>
      <c r="FZA73" s="1"/>
      <c r="FZB73" s="1"/>
      <c r="FZC73" s="1"/>
      <c r="FZD73" s="1"/>
      <c r="FZE73" s="1"/>
      <c r="FZF73" s="1"/>
      <c r="FZG73" s="1"/>
      <c r="FZH73" s="1"/>
      <c r="FZI73" s="1"/>
      <c r="FZJ73" s="1"/>
      <c r="FZK73" s="1"/>
      <c r="FZL73" s="1"/>
      <c r="FZM73" s="1"/>
      <c r="FZN73" s="1"/>
      <c r="FZO73" s="1"/>
      <c r="FZP73" s="1"/>
      <c r="FZQ73" s="1"/>
      <c r="FZR73" s="1"/>
      <c r="FZS73" s="1"/>
      <c r="FZT73" s="1"/>
      <c r="FZU73" s="1"/>
      <c r="FZV73" s="1"/>
      <c r="FZW73" s="1"/>
      <c r="FZX73" s="1"/>
      <c r="FZY73" s="1"/>
      <c r="FZZ73" s="1"/>
      <c r="GAA73" s="1"/>
      <c r="GAB73" s="1"/>
      <c r="GAC73" s="1"/>
      <c r="GAD73" s="1"/>
      <c r="GAE73" s="1"/>
      <c r="GAF73" s="1"/>
      <c r="GAG73" s="1"/>
      <c r="GAH73" s="1"/>
      <c r="GAI73" s="1"/>
      <c r="GAJ73" s="1"/>
      <c r="GAK73" s="1"/>
      <c r="GAL73" s="1"/>
      <c r="GAM73" s="1"/>
      <c r="GAN73" s="1"/>
      <c r="GAO73" s="1"/>
      <c r="GAP73" s="1"/>
      <c r="GAQ73" s="1"/>
      <c r="GAR73" s="1"/>
      <c r="GAS73" s="1"/>
      <c r="GAT73" s="1"/>
      <c r="GAU73" s="1"/>
      <c r="GAV73" s="1"/>
      <c r="GAW73" s="1"/>
      <c r="GAX73" s="1"/>
      <c r="GAY73" s="1"/>
      <c r="GAZ73" s="1"/>
      <c r="GBA73" s="1"/>
      <c r="GBB73" s="1"/>
      <c r="GBC73" s="1"/>
      <c r="GBD73" s="1"/>
      <c r="GBE73" s="1"/>
      <c r="GBF73" s="1"/>
      <c r="GBG73" s="1"/>
      <c r="GBH73" s="1"/>
      <c r="GBI73" s="1"/>
      <c r="GBJ73" s="1"/>
      <c r="GBK73" s="1"/>
      <c r="GBL73" s="1"/>
      <c r="GBM73" s="1"/>
      <c r="GBN73" s="1"/>
      <c r="GBO73" s="1"/>
      <c r="GBP73" s="1"/>
      <c r="GBQ73" s="1"/>
      <c r="GBR73" s="1"/>
      <c r="GBS73" s="1"/>
      <c r="GBT73" s="1"/>
      <c r="GBU73" s="1"/>
      <c r="GBV73" s="1"/>
      <c r="GBW73" s="1"/>
      <c r="GBX73" s="1"/>
      <c r="GBY73" s="1"/>
      <c r="GBZ73" s="1"/>
      <c r="GCA73" s="1"/>
      <c r="GCB73" s="1"/>
      <c r="GCC73" s="1"/>
      <c r="GCD73" s="1"/>
      <c r="GCE73" s="1"/>
      <c r="GCF73" s="1"/>
      <c r="GCG73" s="1"/>
      <c r="GCH73" s="1"/>
      <c r="GCI73" s="1"/>
      <c r="GCJ73" s="1"/>
      <c r="GCK73" s="1"/>
      <c r="GCL73" s="1"/>
      <c r="GCM73" s="1"/>
      <c r="GCN73" s="1"/>
      <c r="GCO73" s="1"/>
      <c r="GCP73" s="1"/>
      <c r="GCQ73" s="1"/>
      <c r="GCR73" s="1"/>
      <c r="GCS73" s="1"/>
      <c r="GCT73" s="1"/>
      <c r="GCU73" s="1"/>
      <c r="GCV73" s="1"/>
      <c r="GCW73" s="1"/>
      <c r="GCX73" s="1"/>
      <c r="GCY73" s="1"/>
      <c r="GCZ73" s="1"/>
      <c r="GDA73" s="1"/>
      <c r="GDB73" s="1"/>
      <c r="GDC73" s="1"/>
      <c r="GDD73" s="1"/>
      <c r="GDE73" s="1"/>
      <c r="GDF73" s="1"/>
      <c r="GDG73" s="1"/>
      <c r="GDH73" s="1"/>
      <c r="GDI73" s="1"/>
      <c r="GDJ73" s="1"/>
      <c r="GDK73" s="1"/>
      <c r="GDL73" s="1"/>
      <c r="GDM73" s="1"/>
      <c r="GDN73" s="1"/>
      <c r="GDO73" s="1"/>
      <c r="GDP73" s="1"/>
      <c r="GDQ73" s="1"/>
      <c r="GDR73" s="1"/>
      <c r="GDS73" s="1"/>
      <c r="GDT73" s="1"/>
      <c r="GDU73" s="1"/>
      <c r="GDV73" s="1"/>
      <c r="GDW73" s="1"/>
      <c r="GDX73" s="1"/>
      <c r="GDY73" s="1"/>
      <c r="GDZ73" s="1"/>
      <c r="GEA73" s="1"/>
      <c r="GEB73" s="1"/>
      <c r="GEC73" s="1"/>
      <c r="GED73" s="1"/>
      <c r="GEE73" s="1"/>
      <c r="GEF73" s="1"/>
      <c r="GEG73" s="1"/>
      <c r="GEH73" s="1"/>
      <c r="GEI73" s="1"/>
      <c r="GEJ73" s="1"/>
      <c r="GEK73" s="1"/>
      <c r="GEL73" s="1"/>
      <c r="GEM73" s="1"/>
      <c r="GEN73" s="1"/>
      <c r="GEO73" s="1"/>
      <c r="GEP73" s="1"/>
      <c r="GEQ73" s="1"/>
      <c r="GER73" s="1"/>
      <c r="GES73" s="1"/>
      <c r="GET73" s="1"/>
      <c r="GEU73" s="1"/>
      <c r="GEV73" s="1"/>
      <c r="GEW73" s="1"/>
      <c r="GEX73" s="1"/>
      <c r="GEY73" s="1"/>
      <c r="GEZ73" s="1"/>
      <c r="GFA73" s="1"/>
      <c r="GFB73" s="1"/>
      <c r="GFC73" s="1"/>
      <c r="GFD73" s="1"/>
      <c r="GFE73" s="1"/>
      <c r="GFF73" s="1"/>
      <c r="GFG73" s="1"/>
      <c r="GFH73" s="1"/>
      <c r="GFI73" s="1"/>
      <c r="GFJ73" s="1"/>
      <c r="GFK73" s="1"/>
      <c r="GFL73" s="1"/>
      <c r="GFM73" s="1"/>
      <c r="GFN73" s="1"/>
      <c r="GFO73" s="1"/>
      <c r="GFP73" s="1"/>
      <c r="GFQ73" s="1"/>
      <c r="GFR73" s="1"/>
      <c r="GFS73" s="1"/>
      <c r="GFT73" s="1"/>
      <c r="GFU73" s="1"/>
      <c r="GFV73" s="1"/>
      <c r="GFW73" s="1"/>
      <c r="GFX73" s="1"/>
      <c r="GFY73" s="1"/>
      <c r="GFZ73" s="1"/>
      <c r="GGA73" s="1"/>
      <c r="GGB73" s="1"/>
      <c r="GGC73" s="1"/>
      <c r="GGD73" s="1"/>
      <c r="GGE73" s="1"/>
      <c r="GGF73" s="1"/>
      <c r="GGG73" s="1"/>
      <c r="GGH73" s="1"/>
      <c r="GGI73" s="1"/>
      <c r="GGJ73" s="1"/>
      <c r="GGK73" s="1"/>
      <c r="GGL73" s="1"/>
      <c r="GGM73" s="1"/>
      <c r="GGN73" s="1"/>
      <c r="GGO73" s="1"/>
      <c r="GGP73" s="1"/>
      <c r="GGQ73" s="1"/>
      <c r="GGR73" s="1"/>
      <c r="GGS73" s="1"/>
      <c r="GGT73" s="1"/>
      <c r="GGU73" s="1"/>
      <c r="GGV73" s="1"/>
      <c r="GGW73" s="1"/>
      <c r="GGX73" s="1"/>
      <c r="GGY73" s="1"/>
      <c r="GGZ73" s="1"/>
      <c r="GHA73" s="1"/>
      <c r="GHB73" s="1"/>
      <c r="GHC73" s="1"/>
      <c r="GHD73" s="1"/>
      <c r="GHE73" s="1"/>
      <c r="GHF73" s="1"/>
      <c r="GHG73" s="1"/>
      <c r="GHH73" s="1"/>
      <c r="GHI73" s="1"/>
      <c r="GHJ73" s="1"/>
      <c r="GHK73" s="1"/>
      <c r="GHL73" s="1"/>
      <c r="GHM73" s="1"/>
      <c r="GHN73" s="1"/>
      <c r="GHO73" s="1"/>
      <c r="GHP73" s="1"/>
      <c r="GHQ73" s="1"/>
      <c r="GHR73" s="1"/>
      <c r="GHS73" s="1"/>
      <c r="GHT73" s="1"/>
      <c r="GHU73" s="1"/>
      <c r="GHV73" s="1"/>
      <c r="GHW73" s="1"/>
      <c r="GHX73" s="1"/>
      <c r="GHY73" s="1"/>
      <c r="GHZ73" s="1"/>
      <c r="GIA73" s="1"/>
      <c r="GIB73" s="1"/>
      <c r="GIC73" s="1"/>
      <c r="GID73" s="1"/>
      <c r="GIE73" s="1"/>
      <c r="GIF73" s="1"/>
      <c r="GIG73" s="1"/>
      <c r="GIH73" s="1"/>
      <c r="GII73" s="1"/>
      <c r="GIJ73" s="1"/>
      <c r="GIK73" s="1"/>
      <c r="GIL73" s="1"/>
      <c r="GIM73" s="1"/>
      <c r="GIN73" s="1"/>
      <c r="GIO73" s="1"/>
      <c r="GIP73" s="1"/>
      <c r="GIQ73" s="1"/>
      <c r="GIR73" s="1"/>
      <c r="GIS73" s="1"/>
      <c r="GIT73" s="1"/>
      <c r="GIU73" s="1"/>
      <c r="GIV73" s="1"/>
      <c r="GIW73" s="1"/>
      <c r="GIX73" s="1"/>
      <c r="GIY73" s="1"/>
      <c r="GIZ73" s="1"/>
      <c r="GJA73" s="1"/>
      <c r="GJB73" s="1"/>
      <c r="GJC73" s="1"/>
      <c r="GJD73" s="1"/>
      <c r="GJE73" s="1"/>
      <c r="GJF73" s="1"/>
      <c r="GJG73" s="1"/>
      <c r="GJH73" s="1"/>
      <c r="GJI73" s="1"/>
      <c r="GJJ73" s="1"/>
      <c r="GJK73" s="1"/>
      <c r="GJL73" s="1"/>
      <c r="GJM73" s="1"/>
      <c r="GJN73" s="1"/>
      <c r="GJO73" s="1"/>
      <c r="GJP73" s="1"/>
      <c r="GJQ73" s="1"/>
      <c r="GJR73" s="1"/>
      <c r="GJS73" s="1"/>
      <c r="GJT73" s="1"/>
      <c r="GJU73" s="1"/>
      <c r="GJV73" s="1"/>
      <c r="GJW73" s="1"/>
      <c r="GJX73" s="1"/>
      <c r="GJY73" s="1"/>
      <c r="GJZ73" s="1"/>
      <c r="GKA73" s="1"/>
      <c r="GKB73" s="1"/>
      <c r="GKC73" s="1"/>
      <c r="GKD73" s="1"/>
      <c r="GKE73" s="1"/>
      <c r="GKF73" s="1"/>
      <c r="GKG73" s="1"/>
      <c r="GKH73" s="1"/>
      <c r="GKI73" s="1"/>
      <c r="GKJ73" s="1"/>
      <c r="GKK73" s="1"/>
      <c r="GKL73" s="1"/>
      <c r="GKM73" s="1"/>
      <c r="GKN73" s="1"/>
      <c r="GKO73" s="1"/>
      <c r="GKP73" s="1"/>
      <c r="GKQ73" s="1"/>
      <c r="GKR73" s="1"/>
      <c r="GKS73" s="1"/>
      <c r="GKT73" s="1"/>
      <c r="GKU73" s="1"/>
      <c r="GKV73" s="1"/>
      <c r="GKW73" s="1"/>
      <c r="GKX73" s="1"/>
      <c r="GKY73" s="1"/>
      <c r="GKZ73" s="1"/>
      <c r="GLA73" s="1"/>
      <c r="GLB73" s="1"/>
      <c r="GLC73" s="1"/>
      <c r="GLD73" s="1"/>
      <c r="GLE73" s="1"/>
      <c r="GLF73" s="1"/>
      <c r="GLG73" s="1"/>
      <c r="GLH73" s="1"/>
      <c r="GLI73" s="1"/>
      <c r="GLJ73" s="1"/>
      <c r="GLK73" s="1"/>
      <c r="GLL73" s="1"/>
      <c r="GLM73" s="1"/>
      <c r="GLN73" s="1"/>
      <c r="GLO73" s="1"/>
      <c r="GLP73" s="1"/>
      <c r="GLQ73" s="1"/>
      <c r="GLR73" s="1"/>
      <c r="GLS73" s="1"/>
      <c r="GLT73" s="1"/>
      <c r="GLU73" s="1"/>
      <c r="GLV73" s="1"/>
      <c r="GLW73" s="1"/>
      <c r="GLX73" s="1"/>
      <c r="GLY73" s="1"/>
      <c r="GLZ73" s="1"/>
      <c r="GMA73" s="1"/>
      <c r="GMB73" s="1"/>
      <c r="GMC73" s="1"/>
      <c r="GMD73" s="1"/>
      <c r="GME73" s="1"/>
      <c r="GMF73" s="1"/>
      <c r="GMG73" s="1"/>
      <c r="GMH73" s="1"/>
      <c r="GMI73" s="1"/>
      <c r="GMJ73" s="1"/>
      <c r="GMK73" s="1"/>
      <c r="GML73" s="1"/>
      <c r="GMM73" s="1"/>
      <c r="GMN73" s="1"/>
      <c r="GMO73" s="1"/>
      <c r="GMP73" s="1"/>
      <c r="GMQ73" s="1"/>
      <c r="GMR73" s="1"/>
      <c r="GMS73" s="1"/>
      <c r="GMT73" s="1"/>
      <c r="GMU73" s="1"/>
      <c r="GMV73" s="1"/>
      <c r="GMW73" s="1"/>
      <c r="GMX73" s="1"/>
      <c r="GMY73" s="1"/>
      <c r="GMZ73" s="1"/>
      <c r="GNA73" s="1"/>
      <c r="GNB73" s="1"/>
      <c r="GNC73" s="1"/>
      <c r="GND73" s="1"/>
      <c r="GNE73" s="1"/>
      <c r="GNF73" s="1"/>
      <c r="GNG73" s="1"/>
      <c r="GNH73" s="1"/>
      <c r="GNI73" s="1"/>
      <c r="GNJ73" s="1"/>
      <c r="GNK73" s="1"/>
      <c r="GNL73" s="1"/>
      <c r="GNM73" s="1"/>
      <c r="GNN73" s="1"/>
      <c r="GNO73" s="1"/>
      <c r="GNP73" s="1"/>
      <c r="GNQ73" s="1"/>
      <c r="GNR73" s="1"/>
      <c r="GNS73" s="1"/>
      <c r="GNT73" s="1"/>
      <c r="GNU73" s="1"/>
      <c r="GNV73" s="1"/>
      <c r="GNW73" s="1"/>
      <c r="GNX73" s="1"/>
      <c r="GNY73" s="1"/>
      <c r="GNZ73" s="1"/>
      <c r="GOA73" s="1"/>
      <c r="GOB73" s="1"/>
      <c r="GOC73" s="1"/>
      <c r="GOD73" s="1"/>
      <c r="GOE73" s="1"/>
      <c r="GOF73" s="1"/>
      <c r="GOG73" s="1"/>
      <c r="GOH73" s="1"/>
      <c r="GOI73" s="1"/>
      <c r="GOJ73" s="1"/>
      <c r="GOK73" s="1"/>
      <c r="GOL73" s="1"/>
      <c r="GOM73" s="1"/>
      <c r="GON73" s="1"/>
      <c r="GOO73" s="1"/>
      <c r="GOP73" s="1"/>
      <c r="GOQ73" s="1"/>
      <c r="GOR73" s="1"/>
      <c r="GOS73" s="1"/>
      <c r="GOT73" s="1"/>
      <c r="GOU73" s="1"/>
      <c r="GOV73" s="1"/>
      <c r="GOW73" s="1"/>
      <c r="GOX73" s="1"/>
      <c r="GOY73" s="1"/>
      <c r="GOZ73" s="1"/>
      <c r="GPA73" s="1"/>
      <c r="GPB73" s="1"/>
      <c r="GPC73" s="1"/>
      <c r="GPD73" s="1"/>
      <c r="GPE73" s="1"/>
      <c r="GPF73" s="1"/>
      <c r="GPG73" s="1"/>
      <c r="GPH73" s="1"/>
      <c r="GPI73" s="1"/>
      <c r="GPJ73" s="1"/>
      <c r="GPK73" s="1"/>
      <c r="GPL73" s="1"/>
      <c r="GPM73" s="1"/>
      <c r="GPN73" s="1"/>
      <c r="GPO73" s="1"/>
      <c r="GPP73" s="1"/>
      <c r="GPQ73" s="1"/>
      <c r="GPR73" s="1"/>
      <c r="GPS73" s="1"/>
      <c r="GPT73" s="1"/>
      <c r="GPU73" s="1"/>
      <c r="GPV73" s="1"/>
      <c r="GPW73" s="1"/>
      <c r="GPX73" s="1"/>
      <c r="GPY73" s="1"/>
      <c r="GPZ73" s="1"/>
      <c r="GQA73" s="1"/>
      <c r="GQB73" s="1"/>
      <c r="GQC73" s="1"/>
      <c r="GQD73" s="1"/>
      <c r="GQE73" s="1"/>
      <c r="GQF73" s="1"/>
      <c r="GQG73" s="1"/>
      <c r="GQH73" s="1"/>
      <c r="GQI73" s="1"/>
      <c r="GQJ73" s="1"/>
      <c r="GQK73" s="1"/>
      <c r="GQL73" s="1"/>
      <c r="GQM73" s="1"/>
      <c r="GQN73" s="1"/>
      <c r="GQO73" s="1"/>
      <c r="GQP73" s="1"/>
      <c r="GQQ73" s="1"/>
      <c r="GQR73" s="1"/>
      <c r="GQS73" s="1"/>
      <c r="GQT73" s="1"/>
      <c r="GQU73" s="1"/>
      <c r="GQV73" s="1"/>
      <c r="GQW73" s="1"/>
      <c r="GQX73" s="1"/>
      <c r="GQY73" s="1"/>
      <c r="GQZ73" s="1"/>
      <c r="GRA73" s="1"/>
      <c r="GRB73" s="1"/>
      <c r="GRC73" s="1"/>
      <c r="GRD73" s="1"/>
      <c r="GRE73" s="1"/>
      <c r="GRF73" s="1"/>
      <c r="GRG73" s="1"/>
      <c r="GRH73" s="1"/>
      <c r="GRI73" s="1"/>
      <c r="GRJ73" s="1"/>
      <c r="GRK73" s="1"/>
      <c r="GRL73" s="1"/>
      <c r="GRM73" s="1"/>
      <c r="GRN73" s="1"/>
      <c r="GRO73" s="1"/>
      <c r="GRP73" s="1"/>
      <c r="GRQ73" s="1"/>
      <c r="GRR73" s="1"/>
      <c r="GRS73" s="1"/>
      <c r="GRT73" s="1"/>
      <c r="GRU73" s="1"/>
      <c r="GRV73" s="1"/>
      <c r="GRW73" s="1"/>
      <c r="GRX73" s="1"/>
      <c r="GRY73" s="1"/>
      <c r="GRZ73" s="1"/>
      <c r="GSA73" s="1"/>
      <c r="GSB73" s="1"/>
      <c r="GSC73" s="1"/>
      <c r="GSD73" s="1"/>
      <c r="GSE73" s="1"/>
      <c r="GSF73" s="1"/>
      <c r="GSG73" s="1"/>
      <c r="GSH73" s="1"/>
      <c r="GSI73" s="1"/>
      <c r="GSJ73" s="1"/>
      <c r="GSK73" s="1"/>
      <c r="GSL73" s="1"/>
      <c r="GSM73" s="1"/>
      <c r="GSN73" s="1"/>
      <c r="GSO73" s="1"/>
      <c r="GSP73" s="1"/>
      <c r="GSQ73" s="1"/>
      <c r="GSR73" s="1"/>
      <c r="GSS73" s="1"/>
      <c r="GST73" s="1"/>
      <c r="GSU73" s="1"/>
      <c r="GSV73" s="1"/>
      <c r="GSW73" s="1"/>
      <c r="GSX73" s="1"/>
      <c r="GSY73" s="1"/>
      <c r="GSZ73" s="1"/>
      <c r="GTA73" s="1"/>
      <c r="GTB73" s="1"/>
      <c r="GTC73" s="1"/>
      <c r="GTD73" s="1"/>
      <c r="GTE73" s="1"/>
      <c r="GTF73" s="1"/>
      <c r="GTG73" s="1"/>
      <c r="GTH73" s="1"/>
      <c r="GTI73" s="1"/>
      <c r="GTJ73" s="1"/>
      <c r="GTK73" s="1"/>
      <c r="GTL73" s="1"/>
      <c r="GTM73" s="1"/>
      <c r="GTN73" s="1"/>
      <c r="GTO73" s="1"/>
      <c r="GTP73" s="1"/>
      <c r="GTQ73" s="1"/>
      <c r="GTR73" s="1"/>
      <c r="GTS73" s="1"/>
      <c r="GTT73" s="1"/>
      <c r="GTU73" s="1"/>
      <c r="GTV73" s="1"/>
      <c r="GTW73" s="1"/>
      <c r="GTX73" s="1"/>
      <c r="GTY73" s="1"/>
      <c r="GTZ73" s="1"/>
      <c r="GUA73" s="1"/>
      <c r="GUB73" s="1"/>
      <c r="GUC73" s="1"/>
      <c r="GUD73" s="1"/>
      <c r="GUE73" s="1"/>
      <c r="GUF73" s="1"/>
      <c r="GUG73" s="1"/>
      <c r="GUH73" s="1"/>
      <c r="GUI73" s="1"/>
      <c r="GUJ73" s="1"/>
      <c r="GUK73" s="1"/>
      <c r="GUL73" s="1"/>
      <c r="GUM73" s="1"/>
      <c r="GUN73" s="1"/>
      <c r="GUO73" s="1"/>
      <c r="GUP73" s="1"/>
      <c r="GUQ73" s="1"/>
      <c r="GUR73" s="1"/>
      <c r="GUS73" s="1"/>
      <c r="GUT73" s="1"/>
      <c r="GUU73" s="1"/>
      <c r="GUV73" s="1"/>
      <c r="GUW73" s="1"/>
      <c r="GUX73" s="1"/>
      <c r="GUY73" s="1"/>
      <c r="GUZ73" s="1"/>
      <c r="GVA73" s="1"/>
      <c r="GVB73" s="1"/>
      <c r="GVC73" s="1"/>
      <c r="GVD73" s="1"/>
      <c r="GVE73" s="1"/>
      <c r="GVF73" s="1"/>
      <c r="GVG73" s="1"/>
      <c r="GVH73" s="1"/>
      <c r="GVI73" s="1"/>
      <c r="GVJ73" s="1"/>
      <c r="GVK73" s="1"/>
      <c r="GVL73" s="1"/>
      <c r="GVM73" s="1"/>
      <c r="GVN73" s="1"/>
      <c r="GVO73" s="1"/>
      <c r="GVP73" s="1"/>
      <c r="GVQ73" s="1"/>
      <c r="GVR73" s="1"/>
      <c r="GVS73" s="1"/>
      <c r="GVT73" s="1"/>
      <c r="GVU73" s="1"/>
      <c r="GVV73" s="1"/>
      <c r="GVW73" s="1"/>
      <c r="GVX73" s="1"/>
      <c r="GVY73" s="1"/>
      <c r="GVZ73" s="1"/>
      <c r="GWA73" s="1"/>
      <c r="GWB73" s="1"/>
      <c r="GWC73" s="1"/>
      <c r="GWD73" s="1"/>
      <c r="GWE73" s="1"/>
      <c r="GWF73" s="1"/>
      <c r="GWG73" s="1"/>
      <c r="GWH73" s="1"/>
      <c r="GWI73" s="1"/>
      <c r="GWJ73" s="1"/>
      <c r="GWK73" s="1"/>
      <c r="GWL73" s="1"/>
      <c r="GWM73" s="1"/>
      <c r="GWN73" s="1"/>
      <c r="GWO73" s="1"/>
      <c r="GWP73" s="1"/>
      <c r="GWQ73" s="1"/>
      <c r="GWR73" s="1"/>
      <c r="GWS73" s="1"/>
      <c r="GWT73" s="1"/>
      <c r="GWU73" s="1"/>
      <c r="GWV73" s="1"/>
      <c r="GWW73" s="1"/>
      <c r="GWX73" s="1"/>
      <c r="GWY73" s="1"/>
      <c r="GWZ73" s="1"/>
      <c r="GXA73" s="1"/>
      <c r="GXB73" s="1"/>
      <c r="GXC73" s="1"/>
      <c r="GXD73" s="1"/>
      <c r="GXE73" s="1"/>
      <c r="GXF73" s="1"/>
      <c r="GXG73" s="1"/>
      <c r="GXH73" s="1"/>
      <c r="GXI73" s="1"/>
      <c r="GXJ73" s="1"/>
      <c r="GXK73" s="1"/>
      <c r="GXL73" s="1"/>
      <c r="GXM73" s="1"/>
      <c r="GXN73" s="1"/>
      <c r="GXO73" s="1"/>
      <c r="GXP73" s="1"/>
      <c r="GXQ73" s="1"/>
      <c r="GXR73" s="1"/>
      <c r="GXS73" s="1"/>
      <c r="GXT73" s="1"/>
      <c r="GXU73" s="1"/>
      <c r="GXV73" s="1"/>
      <c r="GXW73" s="1"/>
      <c r="GXX73" s="1"/>
      <c r="GXY73" s="1"/>
      <c r="GXZ73" s="1"/>
      <c r="GYA73" s="1"/>
      <c r="GYB73" s="1"/>
      <c r="GYC73" s="1"/>
      <c r="GYD73" s="1"/>
      <c r="GYE73" s="1"/>
      <c r="GYF73" s="1"/>
      <c r="GYG73" s="1"/>
      <c r="GYH73" s="1"/>
      <c r="GYI73" s="1"/>
      <c r="GYJ73" s="1"/>
      <c r="GYK73" s="1"/>
      <c r="GYL73" s="1"/>
      <c r="GYM73" s="1"/>
      <c r="GYN73" s="1"/>
      <c r="GYO73" s="1"/>
      <c r="GYP73" s="1"/>
      <c r="GYQ73" s="1"/>
      <c r="GYR73" s="1"/>
      <c r="GYS73" s="1"/>
      <c r="GYT73" s="1"/>
      <c r="GYU73" s="1"/>
      <c r="GYV73" s="1"/>
      <c r="GYW73" s="1"/>
      <c r="GYX73" s="1"/>
      <c r="GYY73" s="1"/>
      <c r="GYZ73" s="1"/>
      <c r="GZA73" s="1"/>
      <c r="GZB73" s="1"/>
      <c r="GZC73" s="1"/>
      <c r="GZD73" s="1"/>
      <c r="GZE73" s="1"/>
      <c r="GZF73" s="1"/>
      <c r="GZG73" s="1"/>
      <c r="GZH73" s="1"/>
      <c r="GZI73" s="1"/>
      <c r="GZJ73" s="1"/>
      <c r="GZK73" s="1"/>
      <c r="GZL73" s="1"/>
      <c r="GZM73" s="1"/>
      <c r="GZN73" s="1"/>
      <c r="GZO73" s="1"/>
      <c r="GZP73" s="1"/>
      <c r="GZQ73" s="1"/>
      <c r="GZR73" s="1"/>
      <c r="GZS73" s="1"/>
      <c r="GZT73" s="1"/>
      <c r="GZU73" s="1"/>
      <c r="GZV73" s="1"/>
      <c r="GZW73" s="1"/>
      <c r="GZX73" s="1"/>
      <c r="GZY73" s="1"/>
      <c r="GZZ73" s="1"/>
      <c r="HAA73" s="1"/>
      <c r="HAB73" s="1"/>
      <c r="HAC73" s="1"/>
      <c r="HAD73" s="1"/>
      <c r="HAE73" s="1"/>
      <c r="HAF73" s="1"/>
      <c r="HAG73" s="1"/>
      <c r="HAH73" s="1"/>
      <c r="HAI73" s="1"/>
      <c r="HAJ73" s="1"/>
      <c r="HAK73" s="1"/>
      <c r="HAL73" s="1"/>
      <c r="HAM73" s="1"/>
      <c r="HAN73" s="1"/>
      <c r="HAO73" s="1"/>
      <c r="HAP73" s="1"/>
      <c r="HAQ73" s="1"/>
      <c r="HAR73" s="1"/>
      <c r="HAS73" s="1"/>
      <c r="HAT73" s="1"/>
      <c r="HAU73" s="1"/>
      <c r="HAV73" s="1"/>
      <c r="HAW73" s="1"/>
      <c r="HAX73" s="1"/>
      <c r="HAY73" s="1"/>
      <c r="HAZ73" s="1"/>
      <c r="HBA73" s="1"/>
      <c r="HBB73" s="1"/>
      <c r="HBC73" s="1"/>
      <c r="HBD73" s="1"/>
      <c r="HBE73" s="1"/>
      <c r="HBF73" s="1"/>
      <c r="HBG73" s="1"/>
      <c r="HBH73" s="1"/>
      <c r="HBI73" s="1"/>
      <c r="HBJ73" s="1"/>
      <c r="HBK73" s="1"/>
      <c r="HBL73" s="1"/>
      <c r="HBM73" s="1"/>
      <c r="HBN73" s="1"/>
      <c r="HBO73" s="1"/>
      <c r="HBP73" s="1"/>
      <c r="HBQ73" s="1"/>
      <c r="HBR73" s="1"/>
      <c r="HBS73" s="1"/>
      <c r="HBT73" s="1"/>
      <c r="HBU73" s="1"/>
      <c r="HBV73" s="1"/>
      <c r="HBW73" s="1"/>
      <c r="HBX73" s="1"/>
      <c r="HBY73" s="1"/>
      <c r="HBZ73" s="1"/>
      <c r="HCA73" s="1"/>
      <c r="HCB73" s="1"/>
      <c r="HCC73" s="1"/>
      <c r="HCD73" s="1"/>
      <c r="HCE73" s="1"/>
      <c r="HCF73" s="1"/>
      <c r="HCG73" s="1"/>
      <c r="HCH73" s="1"/>
      <c r="HCI73" s="1"/>
      <c r="HCJ73" s="1"/>
      <c r="HCK73" s="1"/>
      <c r="HCL73" s="1"/>
      <c r="HCM73" s="1"/>
      <c r="HCN73" s="1"/>
      <c r="HCO73" s="1"/>
      <c r="HCP73" s="1"/>
      <c r="HCQ73" s="1"/>
      <c r="HCR73" s="1"/>
      <c r="HCS73" s="1"/>
      <c r="HCT73" s="1"/>
      <c r="HCU73" s="1"/>
      <c r="HCV73" s="1"/>
      <c r="HCW73" s="1"/>
      <c r="HCX73" s="1"/>
      <c r="HCY73" s="1"/>
      <c r="HCZ73" s="1"/>
      <c r="HDA73" s="1"/>
      <c r="HDB73" s="1"/>
      <c r="HDC73" s="1"/>
      <c r="HDD73" s="1"/>
      <c r="HDE73" s="1"/>
      <c r="HDF73" s="1"/>
      <c r="HDG73" s="1"/>
      <c r="HDH73" s="1"/>
      <c r="HDI73" s="1"/>
      <c r="HDJ73" s="1"/>
      <c r="HDK73" s="1"/>
      <c r="HDL73" s="1"/>
      <c r="HDM73" s="1"/>
      <c r="HDN73" s="1"/>
      <c r="HDO73" s="1"/>
      <c r="HDP73" s="1"/>
      <c r="HDQ73" s="1"/>
      <c r="HDR73" s="1"/>
      <c r="HDS73" s="1"/>
      <c r="HDT73" s="1"/>
      <c r="HDU73" s="1"/>
      <c r="HDV73" s="1"/>
      <c r="HDW73" s="1"/>
      <c r="HDX73" s="1"/>
      <c r="HDY73" s="1"/>
      <c r="HDZ73" s="1"/>
      <c r="HEA73" s="1"/>
      <c r="HEB73" s="1"/>
      <c r="HEC73" s="1"/>
      <c r="HED73" s="1"/>
      <c r="HEE73" s="1"/>
      <c r="HEF73" s="1"/>
      <c r="HEG73" s="1"/>
      <c r="HEH73" s="1"/>
      <c r="HEI73" s="1"/>
      <c r="HEJ73" s="1"/>
      <c r="HEK73" s="1"/>
      <c r="HEL73" s="1"/>
      <c r="HEM73" s="1"/>
      <c r="HEN73" s="1"/>
      <c r="HEO73" s="1"/>
      <c r="HEP73" s="1"/>
      <c r="HEQ73" s="1"/>
      <c r="HER73" s="1"/>
      <c r="HES73" s="1"/>
      <c r="HET73" s="1"/>
      <c r="HEU73" s="1"/>
      <c r="HEV73" s="1"/>
      <c r="HEW73" s="1"/>
      <c r="HEX73" s="1"/>
      <c r="HEY73" s="1"/>
      <c r="HEZ73" s="1"/>
      <c r="HFA73" s="1"/>
      <c r="HFB73" s="1"/>
      <c r="HFC73" s="1"/>
      <c r="HFD73" s="1"/>
      <c r="HFE73" s="1"/>
      <c r="HFF73" s="1"/>
      <c r="HFG73" s="1"/>
      <c r="HFH73" s="1"/>
      <c r="HFI73" s="1"/>
      <c r="HFJ73" s="1"/>
      <c r="HFK73" s="1"/>
      <c r="HFL73" s="1"/>
      <c r="HFM73" s="1"/>
      <c r="HFN73" s="1"/>
      <c r="HFO73" s="1"/>
      <c r="HFP73" s="1"/>
      <c r="HFQ73" s="1"/>
      <c r="HFR73" s="1"/>
      <c r="HFS73" s="1"/>
      <c r="HFT73" s="1"/>
      <c r="HFU73" s="1"/>
      <c r="HFV73" s="1"/>
      <c r="HFW73" s="1"/>
      <c r="HFX73" s="1"/>
      <c r="HFY73" s="1"/>
      <c r="HFZ73" s="1"/>
      <c r="HGA73" s="1"/>
      <c r="HGB73" s="1"/>
      <c r="HGC73" s="1"/>
      <c r="HGD73" s="1"/>
      <c r="HGE73" s="1"/>
      <c r="HGF73" s="1"/>
      <c r="HGG73" s="1"/>
      <c r="HGH73" s="1"/>
      <c r="HGI73" s="1"/>
      <c r="HGJ73" s="1"/>
      <c r="HGK73" s="1"/>
      <c r="HGL73" s="1"/>
      <c r="HGM73" s="1"/>
      <c r="HGN73" s="1"/>
      <c r="HGO73" s="1"/>
      <c r="HGP73" s="1"/>
      <c r="HGQ73" s="1"/>
      <c r="HGR73" s="1"/>
      <c r="HGS73" s="1"/>
      <c r="HGT73" s="1"/>
      <c r="HGU73" s="1"/>
      <c r="HGV73" s="1"/>
      <c r="HGW73" s="1"/>
      <c r="HGX73" s="1"/>
      <c r="HGY73" s="1"/>
      <c r="HGZ73" s="1"/>
      <c r="HHA73" s="1"/>
      <c r="HHB73" s="1"/>
      <c r="HHC73" s="1"/>
      <c r="HHD73" s="1"/>
      <c r="HHE73" s="1"/>
      <c r="HHF73" s="1"/>
      <c r="HHG73" s="1"/>
      <c r="HHH73" s="1"/>
      <c r="HHI73" s="1"/>
      <c r="HHJ73" s="1"/>
      <c r="HHK73" s="1"/>
      <c r="HHL73" s="1"/>
      <c r="HHM73" s="1"/>
      <c r="HHN73" s="1"/>
      <c r="HHO73" s="1"/>
      <c r="HHP73" s="1"/>
      <c r="HHQ73" s="1"/>
      <c r="HHR73" s="1"/>
      <c r="HHS73" s="1"/>
      <c r="HHT73" s="1"/>
      <c r="HHU73" s="1"/>
      <c r="HHV73" s="1"/>
      <c r="HHW73" s="1"/>
      <c r="HHX73" s="1"/>
      <c r="HHY73" s="1"/>
      <c r="HHZ73" s="1"/>
      <c r="HIA73" s="1"/>
      <c r="HIB73" s="1"/>
      <c r="HIC73" s="1"/>
      <c r="HID73" s="1"/>
      <c r="HIE73" s="1"/>
      <c r="HIF73" s="1"/>
      <c r="HIG73" s="1"/>
      <c r="HIH73" s="1"/>
      <c r="HII73" s="1"/>
      <c r="HIJ73" s="1"/>
      <c r="HIK73" s="1"/>
      <c r="HIL73" s="1"/>
      <c r="HIM73" s="1"/>
      <c r="HIN73" s="1"/>
      <c r="HIO73" s="1"/>
      <c r="HIP73" s="1"/>
      <c r="HIQ73" s="1"/>
      <c r="HIR73" s="1"/>
      <c r="HIS73" s="1"/>
      <c r="HIT73" s="1"/>
      <c r="HIU73" s="1"/>
      <c r="HIV73" s="1"/>
      <c r="HIW73" s="1"/>
      <c r="HIX73" s="1"/>
      <c r="HIY73" s="1"/>
      <c r="HIZ73" s="1"/>
      <c r="HJA73" s="1"/>
      <c r="HJB73" s="1"/>
      <c r="HJC73" s="1"/>
      <c r="HJD73" s="1"/>
      <c r="HJE73" s="1"/>
      <c r="HJF73" s="1"/>
      <c r="HJG73" s="1"/>
      <c r="HJH73" s="1"/>
      <c r="HJI73" s="1"/>
      <c r="HJJ73" s="1"/>
      <c r="HJK73" s="1"/>
      <c r="HJL73" s="1"/>
      <c r="HJM73" s="1"/>
      <c r="HJN73" s="1"/>
      <c r="HJO73" s="1"/>
      <c r="HJP73" s="1"/>
      <c r="HJQ73" s="1"/>
      <c r="HJR73" s="1"/>
      <c r="HJS73" s="1"/>
      <c r="HJT73" s="1"/>
      <c r="HJU73" s="1"/>
      <c r="HJV73" s="1"/>
      <c r="HJW73" s="1"/>
      <c r="HJX73" s="1"/>
      <c r="HJY73" s="1"/>
      <c r="HJZ73" s="1"/>
      <c r="HKA73" s="1"/>
      <c r="HKB73" s="1"/>
      <c r="HKC73" s="1"/>
      <c r="HKD73" s="1"/>
      <c r="HKE73" s="1"/>
      <c r="HKF73" s="1"/>
      <c r="HKG73" s="1"/>
      <c r="HKH73" s="1"/>
      <c r="HKI73" s="1"/>
      <c r="HKJ73" s="1"/>
      <c r="HKK73" s="1"/>
      <c r="HKL73" s="1"/>
      <c r="HKM73" s="1"/>
      <c r="HKN73" s="1"/>
      <c r="HKO73" s="1"/>
      <c r="HKP73" s="1"/>
      <c r="HKQ73" s="1"/>
      <c r="HKR73" s="1"/>
      <c r="HKS73" s="1"/>
      <c r="HKT73" s="1"/>
      <c r="HKU73" s="1"/>
      <c r="HKV73" s="1"/>
      <c r="HKW73" s="1"/>
      <c r="HKX73" s="1"/>
      <c r="HKY73" s="1"/>
      <c r="HKZ73" s="1"/>
      <c r="HLA73" s="1"/>
      <c r="HLB73" s="1"/>
      <c r="HLC73" s="1"/>
      <c r="HLD73" s="1"/>
      <c r="HLE73" s="1"/>
      <c r="HLF73" s="1"/>
      <c r="HLG73" s="1"/>
      <c r="HLH73" s="1"/>
      <c r="HLI73" s="1"/>
      <c r="HLJ73" s="1"/>
      <c r="HLK73" s="1"/>
      <c r="HLL73" s="1"/>
      <c r="HLM73" s="1"/>
      <c r="HLN73" s="1"/>
      <c r="HLO73" s="1"/>
      <c r="HLP73" s="1"/>
      <c r="HLQ73" s="1"/>
      <c r="HLR73" s="1"/>
      <c r="HLS73" s="1"/>
      <c r="HLT73" s="1"/>
      <c r="HLU73" s="1"/>
      <c r="HLV73" s="1"/>
      <c r="HLW73" s="1"/>
      <c r="HLX73" s="1"/>
      <c r="HLY73" s="1"/>
      <c r="HLZ73" s="1"/>
      <c r="HMA73" s="1"/>
      <c r="HMB73" s="1"/>
      <c r="HMC73" s="1"/>
      <c r="HMD73" s="1"/>
      <c r="HME73" s="1"/>
      <c r="HMF73" s="1"/>
      <c r="HMG73" s="1"/>
      <c r="HMH73" s="1"/>
      <c r="HMI73" s="1"/>
      <c r="HMJ73" s="1"/>
      <c r="HMK73" s="1"/>
      <c r="HML73" s="1"/>
      <c r="HMM73" s="1"/>
      <c r="HMN73" s="1"/>
      <c r="HMO73" s="1"/>
      <c r="HMP73" s="1"/>
      <c r="HMQ73" s="1"/>
      <c r="HMR73" s="1"/>
      <c r="HMS73" s="1"/>
      <c r="HMT73" s="1"/>
      <c r="HMU73" s="1"/>
      <c r="HMV73" s="1"/>
      <c r="HMW73" s="1"/>
      <c r="HMX73" s="1"/>
      <c r="HMY73" s="1"/>
      <c r="HMZ73" s="1"/>
      <c r="HNA73" s="1"/>
      <c r="HNB73" s="1"/>
      <c r="HNC73" s="1"/>
      <c r="HND73" s="1"/>
      <c r="HNE73" s="1"/>
      <c r="HNF73" s="1"/>
      <c r="HNG73" s="1"/>
      <c r="HNH73" s="1"/>
      <c r="HNI73" s="1"/>
      <c r="HNJ73" s="1"/>
      <c r="HNK73" s="1"/>
      <c r="HNL73" s="1"/>
      <c r="HNM73" s="1"/>
      <c r="HNN73" s="1"/>
      <c r="HNO73" s="1"/>
      <c r="HNP73" s="1"/>
      <c r="HNQ73" s="1"/>
      <c r="HNR73" s="1"/>
      <c r="HNS73" s="1"/>
      <c r="HNT73" s="1"/>
      <c r="HNU73" s="1"/>
      <c r="HNV73" s="1"/>
      <c r="HNW73" s="1"/>
      <c r="HNX73" s="1"/>
      <c r="HNY73" s="1"/>
      <c r="HNZ73" s="1"/>
      <c r="HOA73" s="1"/>
      <c r="HOB73" s="1"/>
      <c r="HOC73" s="1"/>
      <c r="HOD73" s="1"/>
      <c r="HOE73" s="1"/>
      <c r="HOF73" s="1"/>
      <c r="HOG73" s="1"/>
      <c r="HOH73" s="1"/>
      <c r="HOI73" s="1"/>
      <c r="HOJ73" s="1"/>
      <c r="HOK73" s="1"/>
      <c r="HOL73" s="1"/>
      <c r="HOM73" s="1"/>
      <c r="HON73" s="1"/>
      <c r="HOO73" s="1"/>
      <c r="HOP73" s="1"/>
      <c r="HOQ73" s="1"/>
      <c r="HOR73" s="1"/>
      <c r="HOS73" s="1"/>
      <c r="HOT73" s="1"/>
      <c r="HOU73" s="1"/>
      <c r="HOV73" s="1"/>
      <c r="HOW73" s="1"/>
      <c r="HOX73" s="1"/>
      <c r="HOY73" s="1"/>
      <c r="HOZ73" s="1"/>
      <c r="HPA73" s="1"/>
      <c r="HPB73" s="1"/>
      <c r="HPC73" s="1"/>
      <c r="HPD73" s="1"/>
      <c r="HPE73" s="1"/>
      <c r="HPF73" s="1"/>
      <c r="HPG73" s="1"/>
      <c r="HPH73" s="1"/>
      <c r="HPI73" s="1"/>
      <c r="HPJ73" s="1"/>
      <c r="HPK73" s="1"/>
      <c r="HPL73" s="1"/>
      <c r="HPM73" s="1"/>
      <c r="HPN73" s="1"/>
      <c r="HPO73" s="1"/>
      <c r="HPP73" s="1"/>
      <c r="HPQ73" s="1"/>
      <c r="HPR73" s="1"/>
      <c r="HPS73" s="1"/>
      <c r="HPT73" s="1"/>
      <c r="HPU73" s="1"/>
      <c r="HPV73" s="1"/>
      <c r="HPW73" s="1"/>
      <c r="HPX73" s="1"/>
      <c r="HPY73" s="1"/>
      <c r="HPZ73" s="1"/>
      <c r="HQA73" s="1"/>
      <c r="HQB73" s="1"/>
      <c r="HQC73" s="1"/>
      <c r="HQD73" s="1"/>
      <c r="HQE73" s="1"/>
      <c r="HQF73" s="1"/>
      <c r="HQG73" s="1"/>
      <c r="HQH73" s="1"/>
      <c r="HQI73" s="1"/>
      <c r="HQJ73" s="1"/>
      <c r="HQK73" s="1"/>
      <c r="HQL73" s="1"/>
      <c r="HQM73" s="1"/>
      <c r="HQN73" s="1"/>
      <c r="HQO73" s="1"/>
      <c r="HQP73" s="1"/>
      <c r="HQQ73" s="1"/>
      <c r="HQR73" s="1"/>
      <c r="HQS73" s="1"/>
      <c r="HQT73" s="1"/>
      <c r="HQU73" s="1"/>
      <c r="HQV73" s="1"/>
      <c r="HQW73" s="1"/>
      <c r="HQX73" s="1"/>
      <c r="HQY73" s="1"/>
      <c r="HQZ73" s="1"/>
      <c r="HRA73" s="1"/>
      <c r="HRB73" s="1"/>
      <c r="HRC73" s="1"/>
      <c r="HRD73" s="1"/>
      <c r="HRE73" s="1"/>
      <c r="HRF73" s="1"/>
      <c r="HRG73" s="1"/>
      <c r="HRH73" s="1"/>
      <c r="HRI73" s="1"/>
      <c r="HRJ73" s="1"/>
      <c r="HRK73" s="1"/>
      <c r="HRL73" s="1"/>
      <c r="HRM73" s="1"/>
      <c r="HRN73" s="1"/>
      <c r="HRO73" s="1"/>
      <c r="HRP73" s="1"/>
      <c r="HRQ73" s="1"/>
      <c r="HRR73" s="1"/>
      <c r="HRS73" s="1"/>
      <c r="HRT73" s="1"/>
      <c r="HRU73" s="1"/>
      <c r="HRV73" s="1"/>
      <c r="HRW73" s="1"/>
      <c r="HRX73" s="1"/>
      <c r="HRY73" s="1"/>
      <c r="HRZ73" s="1"/>
      <c r="HSA73" s="1"/>
      <c r="HSB73" s="1"/>
      <c r="HSC73" s="1"/>
      <c r="HSD73" s="1"/>
      <c r="HSE73" s="1"/>
      <c r="HSF73" s="1"/>
      <c r="HSG73" s="1"/>
      <c r="HSH73" s="1"/>
      <c r="HSI73" s="1"/>
      <c r="HSJ73" s="1"/>
      <c r="HSK73" s="1"/>
      <c r="HSL73" s="1"/>
      <c r="HSM73" s="1"/>
      <c r="HSN73" s="1"/>
      <c r="HSO73" s="1"/>
      <c r="HSP73" s="1"/>
      <c r="HSQ73" s="1"/>
      <c r="HSR73" s="1"/>
      <c r="HSS73" s="1"/>
      <c r="HST73" s="1"/>
      <c r="HSU73" s="1"/>
      <c r="HSV73" s="1"/>
      <c r="HSW73" s="1"/>
      <c r="HSX73" s="1"/>
      <c r="HSY73" s="1"/>
      <c r="HSZ73" s="1"/>
      <c r="HTA73" s="1"/>
      <c r="HTB73" s="1"/>
      <c r="HTC73" s="1"/>
      <c r="HTD73" s="1"/>
      <c r="HTE73" s="1"/>
      <c r="HTF73" s="1"/>
      <c r="HTG73" s="1"/>
      <c r="HTH73" s="1"/>
      <c r="HTI73" s="1"/>
      <c r="HTJ73" s="1"/>
      <c r="HTK73" s="1"/>
      <c r="HTL73" s="1"/>
      <c r="HTM73" s="1"/>
      <c r="HTN73" s="1"/>
      <c r="HTO73" s="1"/>
      <c r="HTP73" s="1"/>
      <c r="HTQ73" s="1"/>
      <c r="HTR73" s="1"/>
      <c r="HTS73" s="1"/>
      <c r="HTT73" s="1"/>
      <c r="HTU73" s="1"/>
      <c r="HTV73" s="1"/>
      <c r="HTW73" s="1"/>
      <c r="HTX73" s="1"/>
      <c r="HTY73" s="1"/>
      <c r="HTZ73" s="1"/>
      <c r="HUA73" s="1"/>
      <c r="HUB73" s="1"/>
      <c r="HUC73" s="1"/>
      <c r="HUD73" s="1"/>
      <c r="HUE73" s="1"/>
      <c r="HUF73" s="1"/>
      <c r="HUG73" s="1"/>
      <c r="HUH73" s="1"/>
      <c r="HUI73" s="1"/>
      <c r="HUJ73" s="1"/>
      <c r="HUK73" s="1"/>
      <c r="HUL73" s="1"/>
      <c r="HUM73" s="1"/>
      <c r="HUN73" s="1"/>
      <c r="HUO73" s="1"/>
      <c r="HUP73" s="1"/>
      <c r="HUQ73" s="1"/>
      <c r="HUR73" s="1"/>
      <c r="HUS73" s="1"/>
      <c r="HUT73" s="1"/>
      <c r="HUU73" s="1"/>
      <c r="HUV73" s="1"/>
      <c r="HUW73" s="1"/>
      <c r="HUX73" s="1"/>
      <c r="HUY73" s="1"/>
      <c r="HUZ73" s="1"/>
      <c r="HVA73" s="1"/>
      <c r="HVB73" s="1"/>
      <c r="HVC73" s="1"/>
      <c r="HVD73" s="1"/>
      <c r="HVE73" s="1"/>
      <c r="HVF73" s="1"/>
      <c r="HVG73" s="1"/>
      <c r="HVH73" s="1"/>
      <c r="HVI73" s="1"/>
      <c r="HVJ73" s="1"/>
      <c r="HVK73" s="1"/>
      <c r="HVL73" s="1"/>
      <c r="HVM73" s="1"/>
      <c r="HVN73" s="1"/>
      <c r="HVO73" s="1"/>
      <c r="HVP73" s="1"/>
      <c r="HVQ73" s="1"/>
      <c r="HVR73" s="1"/>
      <c r="HVS73" s="1"/>
      <c r="HVT73" s="1"/>
      <c r="HVU73" s="1"/>
      <c r="HVV73" s="1"/>
      <c r="HVW73" s="1"/>
      <c r="HVX73" s="1"/>
      <c r="HVY73" s="1"/>
      <c r="HVZ73" s="1"/>
      <c r="HWA73" s="1"/>
      <c r="HWB73" s="1"/>
      <c r="HWC73" s="1"/>
      <c r="HWD73" s="1"/>
      <c r="HWE73" s="1"/>
      <c r="HWF73" s="1"/>
      <c r="HWG73" s="1"/>
      <c r="HWH73" s="1"/>
      <c r="HWI73" s="1"/>
      <c r="HWJ73" s="1"/>
      <c r="HWK73" s="1"/>
      <c r="HWL73" s="1"/>
      <c r="HWM73" s="1"/>
      <c r="HWN73" s="1"/>
      <c r="HWO73" s="1"/>
      <c r="HWP73" s="1"/>
      <c r="HWQ73" s="1"/>
      <c r="HWR73" s="1"/>
      <c r="HWS73" s="1"/>
      <c r="HWT73" s="1"/>
      <c r="HWU73" s="1"/>
      <c r="HWV73" s="1"/>
      <c r="HWW73" s="1"/>
      <c r="HWX73" s="1"/>
      <c r="HWY73" s="1"/>
      <c r="HWZ73" s="1"/>
      <c r="HXA73" s="1"/>
      <c r="HXB73" s="1"/>
      <c r="HXC73" s="1"/>
      <c r="HXD73" s="1"/>
      <c r="HXE73" s="1"/>
      <c r="HXF73" s="1"/>
      <c r="HXG73" s="1"/>
      <c r="HXH73" s="1"/>
      <c r="HXI73" s="1"/>
      <c r="HXJ73" s="1"/>
      <c r="HXK73" s="1"/>
      <c r="HXL73" s="1"/>
      <c r="HXM73" s="1"/>
      <c r="HXN73" s="1"/>
      <c r="HXO73" s="1"/>
      <c r="HXP73" s="1"/>
      <c r="HXQ73" s="1"/>
      <c r="HXR73" s="1"/>
      <c r="HXS73" s="1"/>
      <c r="HXT73" s="1"/>
      <c r="HXU73" s="1"/>
      <c r="HXV73" s="1"/>
      <c r="HXW73" s="1"/>
      <c r="HXX73" s="1"/>
      <c r="HXY73" s="1"/>
      <c r="HXZ73" s="1"/>
      <c r="HYA73" s="1"/>
      <c r="HYB73" s="1"/>
      <c r="HYC73" s="1"/>
      <c r="HYD73" s="1"/>
      <c r="HYE73" s="1"/>
      <c r="HYF73" s="1"/>
      <c r="HYG73" s="1"/>
      <c r="HYH73" s="1"/>
      <c r="HYI73" s="1"/>
      <c r="HYJ73" s="1"/>
      <c r="HYK73" s="1"/>
      <c r="HYL73" s="1"/>
      <c r="HYM73" s="1"/>
      <c r="HYN73" s="1"/>
      <c r="HYO73" s="1"/>
      <c r="HYP73" s="1"/>
      <c r="HYQ73" s="1"/>
      <c r="HYR73" s="1"/>
      <c r="HYS73" s="1"/>
      <c r="HYT73" s="1"/>
      <c r="HYU73" s="1"/>
      <c r="HYV73" s="1"/>
      <c r="HYW73" s="1"/>
      <c r="HYX73" s="1"/>
      <c r="HYY73" s="1"/>
      <c r="HYZ73" s="1"/>
      <c r="HZA73" s="1"/>
      <c r="HZB73" s="1"/>
      <c r="HZC73" s="1"/>
      <c r="HZD73" s="1"/>
      <c r="HZE73" s="1"/>
      <c r="HZF73" s="1"/>
      <c r="HZG73" s="1"/>
      <c r="HZH73" s="1"/>
      <c r="HZI73" s="1"/>
      <c r="HZJ73" s="1"/>
      <c r="HZK73" s="1"/>
      <c r="HZL73" s="1"/>
      <c r="HZM73" s="1"/>
      <c r="HZN73" s="1"/>
      <c r="HZO73" s="1"/>
      <c r="HZP73" s="1"/>
      <c r="HZQ73" s="1"/>
      <c r="HZR73" s="1"/>
      <c r="HZS73" s="1"/>
      <c r="HZT73" s="1"/>
      <c r="HZU73" s="1"/>
      <c r="HZV73" s="1"/>
      <c r="HZW73" s="1"/>
      <c r="HZX73" s="1"/>
      <c r="HZY73" s="1"/>
      <c r="HZZ73" s="1"/>
      <c r="IAA73" s="1"/>
      <c r="IAB73" s="1"/>
      <c r="IAC73" s="1"/>
      <c r="IAD73" s="1"/>
      <c r="IAE73" s="1"/>
      <c r="IAF73" s="1"/>
      <c r="IAG73" s="1"/>
      <c r="IAH73" s="1"/>
      <c r="IAI73" s="1"/>
      <c r="IAJ73" s="1"/>
      <c r="IAK73" s="1"/>
      <c r="IAL73" s="1"/>
      <c r="IAM73" s="1"/>
      <c r="IAN73" s="1"/>
      <c r="IAO73" s="1"/>
      <c r="IAP73" s="1"/>
      <c r="IAQ73" s="1"/>
      <c r="IAR73" s="1"/>
      <c r="IAS73" s="1"/>
      <c r="IAT73" s="1"/>
      <c r="IAU73" s="1"/>
      <c r="IAV73" s="1"/>
      <c r="IAW73" s="1"/>
      <c r="IAX73" s="1"/>
      <c r="IAY73" s="1"/>
      <c r="IAZ73" s="1"/>
      <c r="IBA73" s="1"/>
      <c r="IBB73" s="1"/>
      <c r="IBC73" s="1"/>
      <c r="IBD73" s="1"/>
      <c r="IBE73" s="1"/>
      <c r="IBF73" s="1"/>
      <c r="IBG73" s="1"/>
      <c r="IBH73" s="1"/>
      <c r="IBI73" s="1"/>
      <c r="IBJ73" s="1"/>
      <c r="IBK73" s="1"/>
      <c r="IBL73" s="1"/>
      <c r="IBM73" s="1"/>
      <c r="IBN73" s="1"/>
      <c r="IBO73" s="1"/>
      <c r="IBP73" s="1"/>
      <c r="IBQ73" s="1"/>
      <c r="IBR73" s="1"/>
      <c r="IBS73" s="1"/>
      <c r="IBT73" s="1"/>
      <c r="IBU73" s="1"/>
      <c r="IBV73" s="1"/>
      <c r="IBW73" s="1"/>
      <c r="IBX73" s="1"/>
      <c r="IBY73" s="1"/>
      <c r="IBZ73" s="1"/>
      <c r="ICA73" s="1"/>
      <c r="ICB73" s="1"/>
      <c r="ICC73" s="1"/>
      <c r="ICD73" s="1"/>
      <c r="ICE73" s="1"/>
      <c r="ICF73" s="1"/>
      <c r="ICG73" s="1"/>
      <c r="ICH73" s="1"/>
      <c r="ICI73" s="1"/>
      <c r="ICJ73" s="1"/>
      <c r="ICK73" s="1"/>
      <c r="ICL73" s="1"/>
      <c r="ICM73" s="1"/>
      <c r="ICN73" s="1"/>
      <c r="ICO73" s="1"/>
      <c r="ICP73" s="1"/>
      <c r="ICQ73" s="1"/>
      <c r="ICR73" s="1"/>
      <c r="ICS73" s="1"/>
      <c r="ICT73" s="1"/>
      <c r="ICU73" s="1"/>
      <c r="ICV73" s="1"/>
      <c r="ICW73" s="1"/>
      <c r="ICX73" s="1"/>
      <c r="ICY73" s="1"/>
      <c r="ICZ73" s="1"/>
      <c r="IDA73" s="1"/>
      <c r="IDB73" s="1"/>
      <c r="IDC73" s="1"/>
      <c r="IDD73" s="1"/>
      <c r="IDE73" s="1"/>
      <c r="IDF73" s="1"/>
      <c r="IDG73" s="1"/>
      <c r="IDH73" s="1"/>
      <c r="IDI73" s="1"/>
      <c r="IDJ73" s="1"/>
      <c r="IDK73" s="1"/>
      <c r="IDL73" s="1"/>
      <c r="IDM73" s="1"/>
      <c r="IDN73" s="1"/>
      <c r="IDO73" s="1"/>
      <c r="IDP73" s="1"/>
      <c r="IDQ73" s="1"/>
      <c r="IDR73" s="1"/>
      <c r="IDS73" s="1"/>
      <c r="IDT73" s="1"/>
      <c r="IDU73" s="1"/>
      <c r="IDV73" s="1"/>
      <c r="IDW73" s="1"/>
      <c r="IDX73" s="1"/>
      <c r="IDY73" s="1"/>
      <c r="IDZ73" s="1"/>
      <c r="IEA73" s="1"/>
      <c r="IEB73" s="1"/>
      <c r="IEC73" s="1"/>
      <c r="IED73" s="1"/>
      <c r="IEE73" s="1"/>
      <c r="IEF73" s="1"/>
      <c r="IEG73" s="1"/>
      <c r="IEH73" s="1"/>
      <c r="IEI73" s="1"/>
      <c r="IEJ73" s="1"/>
      <c r="IEK73" s="1"/>
      <c r="IEL73" s="1"/>
      <c r="IEM73" s="1"/>
      <c r="IEN73" s="1"/>
      <c r="IEO73" s="1"/>
      <c r="IEP73" s="1"/>
      <c r="IEQ73" s="1"/>
      <c r="IER73" s="1"/>
      <c r="IES73" s="1"/>
      <c r="IET73" s="1"/>
      <c r="IEU73" s="1"/>
      <c r="IEV73" s="1"/>
      <c r="IEW73" s="1"/>
      <c r="IEX73" s="1"/>
      <c r="IEY73" s="1"/>
      <c r="IEZ73" s="1"/>
      <c r="IFA73" s="1"/>
      <c r="IFB73" s="1"/>
      <c r="IFC73" s="1"/>
      <c r="IFD73" s="1"/>
      <c r="IFE73" s="1"/>
      <c r="IFF73" s="1"/>
      <c r="IFG73" s="1"/>
      <c r="IFH73" s="1"/>
      <c r="IFI73" s="1"/>
      <c r="IFJ73" s="1"/>
      <c r="IFK73" s="1"/>
      <c r="IFL73" s="1"/>
      <c r="IFM73" s="1"/>
      <c r="IFN73" s="1"/>
      <c r="IFO73" s="1"/>
      <c r="IFP73" s="1"/>
      <c r="IFQ73" s="1"/>
      <c r="IFR73" s="1"/>
      <c r="IFS73" s="1"/>
      <c r="IFT73" s="1"/>
      <c r="IFU73" s="1"/>
      <c r="IFV73" s="1"/>
      <c r="IFW73" s="1"/>
      <c r="IFX73" s="1"/>
      <c r="IFY73" s="1"/>
      <c r="IFZ73" s="1"/>
      <c r="IGA73" s="1"/>
      <c r="IGB73" s="1"/>
      <c r="IGC73" s="1"/>
      <c r="IGD73" s="1"/>
      <c r="IGE73" s="1"/>
      <c r="IGF73" s="1"/>
      <c r="IGG73" s="1"/>
      <c r="IGH73" s="1"/>
      <c r="IGI73" s="1"/>
      <c r="IGJ73" s="1"/>
      <c r="IGK73" s="1"/>
      <c r="IGL73" s="1"/>
      <c r="IGM73" s="1"/>
      <c r="IGN73" s="1"/>
      <c r="IGO73" s="1"/>
      <c r="IGP73" s="1"/>
      <c r="IGQ73" s="1"/>
      <c r="IGR73" s="1"/>
      <c r="IGS73" s="1"/>
      <c r="IGT73" s="1"/>
      <c r="IGU73" s="1"/>
      <c r="IGV73" s="1"/>
      <c r="IGW73" s="1"/>
      <c r="IGX73" s="1"/>
      <c r="IGY73" s="1"/>
      <c r="IGZ73" s="1"/>
      <c r="IHA73" s="1"/>
      <c r="IHB73" s="1"/>
      <c r="IHC73" s="1"/>
      <c r="IHD73" s="1"/>
      <c r="IHE73" s="1"/>
      <c r="IHF73" s="1"/>
      <c r="IHG73" s="1"/>
      <c r="IHH73" s="1"/>
      <c r="IHI73" s="1"/>
      <c r="IHJ73" s="1"/>
      <c r="IHK73" s="1"/>
      <c r="IHL73" s="1"/>
      <c r="IHM73" s="1"/>
      <c r="IHN73" s="1"/>
      <c r="IHO73" s="1"/>
      <c r="IHP73" s="1"/>
      <c r="IHQ73" s="1"/>
      <c r="IHR73" s="1"/>
      <c r="IHS73" s="1"/>
      <c r="IHT73" s="1"/>
      <c r="IHU73" s="1"/>
      <c r="IHV73" s="1"/>
      <c r="IHW73" s="1"/>
      <c r="IHX73" s="1"/>
      <c r="IHY73" s="1"/>
      <c r="IHZ73" s="1"/>
      <c r="IIA73" s="1"/>
      <c r="IIB73" s="1"/>
      <c r="IIC73" s="1"/>
      <c r="IID73" s="1"/>
      <c r="IIE73" s="1"/>
      <c r="IIF73" s="1"/>
      <c r="IIG73" s="1"/>
      <c r="IIH73" s="1"/>
      <c r="III73" s="1"/>
      <c r="IIJ73" s="1"/>
      <c r="IIK73" s="1"/>
      <c r="IIL73" s="1"/>
      <c r="IIM73" s="1"/>
      <c r="IIN73" s="1"/>
      <c r="IIO73" s="1"/>
      <c r="IIP73" s="1"/>
      <c r="IIQ73" s="1"/>
      <c r="IIR73" s="1"/>
      <c r="IIS73" s="1"/>
      <c r="IIT73" s="1"/>
      <c r="IIU73" s="1"/>
      <c r="IIV73" s="1"/>
      <c r="IIW73" s="1"/>
      <c r="IIX73" s="1"/>
      <c r="IIY73" s="1"/>
      <c r="IIZ73" s="1"/>
      <c r="IJA73" s="1"/>
      <c r="IJB73" s="1"/>
      <c r="IJC73" s="1"/>
      <c r="IJD73" s="1"/>
      <c r="IJE73" s="1"/>
      <c r="IJF73" s="1"/>
      <c r="IJG73" s="1"/>
      <c r="IJH73" s="1"/>
      <c r="IJI73" s="1"/>
      <c r="IJJ73" s="1"/>
      <c r="IJK73" s="1"/>
      <c r="IJL73" s="1"/>
      <c r="IJM73" s="1"/>
      <c r="IJN73" s="1"/>
      <c r="IJO73" s="1"/>
      <c r="IJP73" s="1"/>
      <c r="IJQ73" s="1"/>
      <c r="IJR73" s="1"/>
      <c r="IJS73" s="1"/>
      <c r="IJT73" s="1"/>
      <c r="IJU73" s="1"/>
      <c r="IJV73" s="1"/>
      <c r="IJW73" s="1"/>
      <c r="IJX73" s="1"/>
      <c r="IJY73" s="1"/>
      <c r="IJZ73" s="1"/>
      <c r="IKA73" s="1"/>
      <c r="IKB73" s="1"/>
      <c r="IKC73" s="1"/>
      <c r="IKD73" s="1"/>
      <c r="IKE73" s="1"/>
      <c r="IKF73" s="1"/>
      <c r="IKG73" s="1"/>
      <c r="IKH73" s="1"/>
      <c r="IKI73" s="1"/>
      <c r="IKJ73" s="1"/>
      <c r="IKK73" s="1"/>
      <c r="IKL73" s="1"/>
      <c r="IKM73" s="1"/>
      <c r="IKN73" s="1"/>
      <c r="IKO73" s="1"/>
      <c r="IKP73" s="1"/>
      <c r="IKQ73" s="1"/>
      <c r="IKR73" s="1"/>
      <c r="IKS73" s="1"/>
      <c r="IKT73" s="1"/>
      <c r="IKU73" s="1"/>
      <c r="IKV73" s="1"/>
      <c r="IKW73" s="1"/>
      <c r="IKX73" s="1"/>
      <c r="IKY73" s="1"/>
      <c r="IKZ73" s="1"/>
      <c r="ILA73" s="1"/>
      <c r="ILB73" s="1"/>
      <c r="ILC73" s="1"/>
      <c r="ILD73" s="1"/>
      <c r="ILE73" s="1"/>
      <c r="ILF73" s="1"/>
      <c r="ILG73" s="1"/>
      <c r="ILH73" s="1"/>
      <c r="ILI73" s="1"/>
      <c r="ILJ73" s="1"/>
      <c r="ILK73" s="1"/>
      <c r="ILL73" s="1"/>
      <c r="ILM73" s="1"/>
      <c r="ILN73" s="1"/>
      <c r="ILO73" s="1"/>
      <c r="ILP73" s="1"/>
      <c r="ILQ73" s="1"/>
      <c r="ILR73" s="1"/>
      <c r="ILS73" s="1"/>
      <c r="ILT73" s="1"/>
      <c r="ILU73" s="1"/>
      <c r="ILV73" s="1"/>
      <c r="ILW73" s="1"/>
      <c r="ILX73" s="1"/>
      <c r="ILY73" s="1"/>
      <c r="ILZ73" s="1"/>
      <c r="IMA73" s="1"/>
      <c r="IMB73" s="1"/>
      <c r="IMC73" s="1"/>
      <c r="IMD73" s="1"/>
      <c r="IME73" s="1"/>
      <c r="IMF73" s="1"/>
      <c r="IMG73" s="1"/>
      <c r="IMH73" s="1"/>
      <c r="IMI73" s="1"/>
      <c r="IMJ73" s="1"/>
      <c r="IMK73" s="1"/>
      <c r="IML73" s="1"/>
      <c r="IMM73" s="1"/>
      <c r="IMN73" s="1"/>
      <c r="IMO73" s="1"/>
      <c r="IMP73" s="1"/>
      <c r="IMQ73" s="1"/>
      <c r="IMR73" s="1"/>
      <c r="IMS73" s="1"/>
      <c r="IMT73" s="1"/>
      <c r="IMU73" s="1"/>
      <c r="IMV73" s="1"/>
      <c r="IMW73" s="1"/>
      <c r="IMX73" s="1"/>
      <c r="IMY73" s="1"/>
      <c r="IMZ73" s="1"/>
      <c r="INA73" s="1"/>
      <c r="INB73" s="1"/>
      <c r="INC73" s="1"/>
      <c r="IND73" s="1"/>
      <c r="INE73" s="1"/>
      <c r="INF73" s="1"/>
      <c r="ING73" s="1"/>
      <c r="INH73" s="1"/>
      <c r="INI73" s="1"/>
      <c r="INJ73" s="1"/>
      <c r="INK73" s="1"/>
      <c r="INL73" s="1"/>
      <c r="INM73" s="1"/>
      <c r="INN73" s="1"/>
      <c r="INO73" s="1"/>
      <c r="INP73" s="1"/>
      <c r="INQ73" s="1"/>
      <c r="INR73" s="1"/>
      <c r="INS73" s="1"/>
      <c r="INT73" s="1"/>
      <c r="INU73" s="1"/>
      <c r="INV73" s="1"/>
      <c r="INW73" s="1"/>
      <c r="INX73" s="1"/>
      <c r="INY73" s="1"/>
      <c r="INZ73" s="1"/>
      <c r="IOA73" s="1"/>
      <c r="IOB73" s="1"/>
      <c r="IOC73" s="1"/>
      <c r="IOD73" s="1"/>
      <c r="IOE73" s="1"/>
      <c r="IOF73" s="1"/>
      <c r="IOG73" s="1"/>
      <c r="IOH73" s="1"/>
      <c r="IOI73" s="1"/>
      <c r="IOJ73" s="1"/>
      <c r="IOK73" s="1"/>
      <c r="IOL73" s="1"/>
      <c r="IOM73" s="1"/>
      <c r="ION73" s="1"/>
      <c r="IOO73" s="1"/>
      <c r="IOP73" s="1"/>
      <c r="IOQ73" s="1"/>
      <c r="IOR73" s="1"/>
      <c r="IOS73" s="1"/>
      <c r="IOT73" s="1"/>
      <c r="IOU73" s="1"/>
      <c r="IOV73" s="1"/>
      <c r="IOW73" s="1"/>
      <c r="IOX73" s="1"/>
      <c r="IOY73" s="1"/>
      <c r="IOZ73" s="1"/>
      <c r="IPA73" s="1"/>
      <c r="IPB73" s="1"/>
      <c r="IPC73" s="1"/>
      <c r="IPD73" s="1"/>
      <c r="IPE73" s="1"/>
      <c r="IPF73" s="1"/>
      <c r="IPG73" s="1"/>
      <c r="IPH73" s="1"/>
      <c r="IPI73" s="1"/>
      <c r="IPJ73" s="1"/>
      <c r="IPK73" s="1"/>
      <c r="IPL73" s="1"/>
      <c r="IPM73" s="1"/>
      <c r="IPN73" s="1"/>
      <c r="IPO73" s="1"/>
      <c r="IPP73" s="1"/>
      <c r="IPQ73" s="1"/>
      <c r="IPR73" s="1"/>
      <c r="IPS73" s="1"/>
      <c r="IPT73" s="1"/>
      <c r="IPU73" s="1"/>
      <c r="IPV73" s="1"/>
      <c r="IPW73" s="1"/>
      <c r="IPX73" s="1"/>
      <c r="IPY73" s="1"/>
      <c r="IPZ73" s="1"/>
      <c r="IQA73" s="1"/>
      <c r="IQB73" s="1"/>
      <c r="IQC73" s="1"/>
      <c r="IQD73" s="1"/>
      <c r="IQE73" s="1"/>
      <c r="IQF73" s="1"/>
      <c r="IQG73" s="1"/>
      <c r="IQH73" s="1"/>
      <c r="IQI73" s="1"/>
      <c r="IQJ73" s="1"/>
      <c r="IQK73" s="1"/>
      <c r="IQL73" s="1"/>
      <c r="IQM73" s="1"/>
      <c r="IQN73" s="1"/>
      <c r="IQO73" s="1"/>
      <c r="IQP73" s="1"/>
      <c r="IQQ73" s="1"/>
      <c r="IQR73" s="1"/>
      <c r="IQS73" s="1"/>
      <c r="IQT73" s="1"/>
      <c r="IQU73" s="1"/>
      <c r="IQV73" s="1"/>
      <c r="IQW73" s="1"/>
      <c r="IQX73" s="1"/>
      <c r="IQY73" s="1"/>
      <c r="IQZ73" s="1"/>
      <c r="IRA73" s="1"/>
      <c r="IRB73" s="1"/>
      <c r="IRC73" s="1"/>
      <c r="IRD73" s="1"/>
      <c r="IRE73" s="1"/>
      <c r="IRF73" s="1"/>
      <c r="IRG73" s="1"/>
      <c r="IRH73" s="1"/>
      <c r="IRI73" s="1"/>
      <c r="IRJ73" s="1"/>
      <c r="IRK73" s="1"/>
      <c r="IRL73" s="1"/>
      <c r="IRM73" s="1"/>
      <c r="IRN73" s="1"/>
      <c r="IRO73" s="1"/>
      <c r="IRP73" s="1"/>
      <c r="IRQ73" s="1"/>
      <c r="IRR73" s="1"/>
      <c r="IRS73" s="1"/>
      <c r="IRT73" s="1"/>
      <c r="IRU73" s="1"/>
      <c r="IRV73" s="1"/>
      <c r="IRW73" s="1"/>
      <c r="IRX73" s="1"/>
      <c r="IRY73" s="1"/>
      <c r="IRZ73" s="1"/>
      <c r="ISA73" s="1"/>
      <c r="ISB73" s="1"/>
      <c r="ISC73" s="1"/>
      <c r="ISD73" s="1"/>
      <c r="ISE73" s="1"/>
      <c r="ISF73" s="1"/>
      <c r="ISG73" s="1"/>
      <c r="ISH73" s="1"/>
      <c r="ISI73" s="1"/>
      <c r="ISJ73" s="1"/>
      <c r="ISK73" s="1"/>
      <c r="ISL73" s="1"/>
      <c r="ISM73" s="1"/>
      <c r="ISN73" s="1"/>
      <c r="ISO73" s="1"/>
      <c r="ISP73" s="1"/>
      <c r="ISQ73" s="1"/>
      <c r="ISR73" s="1"/>
      <c r="ISS73" s="1"/>
      <c r="IST73" s="1"/>
      <c r="ISU73" s="1"/>
      <c r="ISV73" s="1"/>
      <c r="ISW73" s="1"/>
      <c r="ISX73" s="1"/>
      <c r="ISY73" s="1"/>
      <c r="ISZ73" s="1"/>
      <c r="ITA73" s="1"/>
      <c r="ITB73" s="1"/>
      <c r="ITC73" s="1"/>
      <c r="ITD73" s="1"/>
      <c r="ITE73" s="1"/>
      <c r="ITF73" s="1"/>
      <c r="ITG73" s="1"/>
      <c r="ITH73" s="1"/>
      <c r="ITI73" s="1"/>
      <c r="ITJ73" s="1"/>
      <c r="ITK73" s="1"/>
      <c r="ITL73" s="1"/>
      <c r="ITM73" s="1"/>
      <c r="ITN73" s="1"/>
      <c r="ITO73" s="1"/>
      <c r="ITP73" s="1"/>
      <c r="ITQ73" s="1"/>
      <c r="ITR73" s="1"/>
      <c r="ITS73" s="1"/>
      <c r="ITT73" s="1"/>
      <c r="ITU73" s="1"/>
      <c r="ITV73" s="1"/>
      <c r="ITW73" s="1"/>
      <c r="ITX73" s="1"/>
      <c r="ITY73" s="1"/>
      <c r="ITZ73" s="1"/>
      <c r="IUA73" s="1"/>
      <c r="IUB73" s="1"/>
      <c r="IUC73" s="1"/>
      <c r="IUD73" s="1"/>
      <c r="IUE73" s="1"/>
      <c r="IUF73" s="1"/>
      <c r="IUG73" s="1"/>
      <c r="IUH73" s="1"/>
      <c r="IUI73" s="1"/>
      <c r="IUJ73" s="1"/>
      <c r="IUK73" s="1"/>
      <c r="IUL73" s="1"/>
      <c r="IUM73" s="1"/>
      <c r="IUN73" s="1"/>
      <c r="IUO73" s="1"/>
      <c r="IUP73" s="1"/>
      <c r="IUQ73" s="1"/>
      <c r="IUR73" s="1"/>
      <c r="IUS73" s="1"/>
      <c r="IUT73" s="1"/>
      <c r="IUU73" s="1"/>
      <c r="IUV73" s="1"/>
      <c r="IUW73" s="1"/>
      <c r="IUX73" s="1"/>
      <c r="IUY73" s="1"/>
      <c r="IUZ73" s="1"/>
      <c r="IVA73" s="1"/>
      <c r="IVB73" s="1"/>
      <c r="IVC73" s="1"/>
      <c r="IVD73" s="1"/>
      <c r="IVE73" s="1"/>
      <c r="IVF73" s="1"/>
      <c r="IVG73" s="1"/>
      <c r="IVH73" s="1"/>
      <c r="IVI73" s="1"/>
      <c r="IVJ73" s="1"/>
      <c r="IVK73" s="1"/>
      <c r="IVL73" s="1"/>
      <c r="IVM73" s="1"/>
      <c r="IVN73" s="1"/>
      <c r="IVO73" s="1"/>
      <c r="IVP73" s="1"/>
      <c r="IVQ73" s="1"/>
      <c r="IVR73" s="1"/>
      <c r="IVS73" s="1"/>
      <c r="IVT73" s="1"/>
      <c r="IVU73" s="1"/>
      <c r="IVV73" s="1"/>
      <c r="IVW73" s="1"/>
      <c r="IVX73" s="1"/>
      <c r="IVY73" s="1"/>
      <c r="IVZ73" s="1"/>
      <c r="IWA73" s="1"/>
      <c r="IWB73" s="1"/>
      <c r="IWC73" s="1"/>
      <c r="IWD73" s="1"/>
      <c r="IWE73" s="1"/>
      <c r="IWF73" s="1"/>
      <c r="IWG73" s="1"/>
      <c r="IWH73" s="1"/>
      <c r="IWI73" s="1"/>
      <c r="IWJ73" s="1"/>
      <c r="IWK73" s="1"/>
      <c r="IWL73" s="1"/>
      <c r="IWM73" s="1"/>
      <c r="IWN73" s="1"/>
      <c r="IWO73" s="1"/>
      <c r="IWP73" s="1"/>
      <c r="IWQ73" s="1"/>
      <c r="IWR73" s="1"/>
      <c r="IWS73" s="1"/>
      <c r="IWT73" s="1"/>
      <c r="IWU73" s="1"/>
      <c r="IWV73" s="1"/>
      <c r="IWW73" s="1"/>
      <c r="IWX73" s="1"/>
      <c r="IWY73" s="1"/>
      <c r="IWZ73" s="1"/>
      <c r="IXA73" s="1"/>
      <c r="IXB73" s="1"/>
      <c r="IXC73" s="1"/>
      <c r="IXD73" s="1"/>
      <c r="IXE73" s="1"/>
      <c r="IXF73" s="1"/>
      <c r="IXG73" s="1"/>
      <c r="IXH73" s="1"/>
      <c r="IXI73" s="1"/>
      <c r="IXJ73" s="1"/>
      <c r="IXK73" s="1"/>
      <c r="IXL73" s="1"/>
      <c r="IXM73" s="1"/>
      <c r="IXN73" s="1"/>
      <c r="IXO73" s="1"/>
      <c r="IXP73" s="1"/>
      <c r="IXQ73" s="1"/>
      <c r="IXR73" s="1"/>
      <c r="IXS73" s="1"/>
      <c r="IXT73" s="1"/>
      <c r="IXU73" s="1"/>
      <c r="IXV73" s="1"/>
      <c r="IXW73" s="1"/>
      <c r="IXX73" s="1"/>
      <c r="IXY73" s="1"/>
      <c r="IXZ73" s="1"/>
      <c r="IYA73" s="1"/>
      <c r="IYB73" s="1"/>
      <c r="IYC73" s="1"/>
      <c r="IYD73" s="1"/>
      <c r="IYE73" s="1"/>
      <c r="IYF73" s="1"/>
      <c r="IYG73" s="1"/>
      <c r="IYH73" s="1"/>
      <c r="IYI73" s="1"/>
      <c r="IYJ73" s="1"/>
      <c r="IYK73" s="1"/>
      <c r="IYL73" s="1"/>
      <c r="IYM73" s="1"/>
      <c r="IYN73" s="1"/>
      <c r="IYO73" s="1"/>
      <c r="IYP73" s="1"/>
      <c r="IYQ73" s="1"/>
      <c r="IYR73" s="1"/>
      <c r="IYS73" s="1"/>
      <c r="IYT73" s="1"/>
      <c r="IYU73" s="1"/>
      <c r="IYV73" s="1"/>
      <c r="IYW73" s="1"/>
      <c r="IYX73" s="1"/>
      <c r="IYY73" s="1"/>
      <c r="IYZ73" s="1"/>
      <c r="IZA73" s="1"/>
      <c r="IZB73" s="1"/>
      <c r="IZC73" s="1"/>
      <c r="IZD73" s="1"/>
      <c r="IZE73" s="1"/>
      <c r="IZF73" s="1"/>
      <c r="IZG73" s="1"/>
      <c r="IZH73" s="1"/>
      <c r="IZI73" s="1"/>
      <c r="IZJ73" s="1"/>
      <c r="IZK73" s="1"/>
      <c r="IZL73" s="1"/>
      <c r="IZM73" s="1"/>
      <c r="IZN73" s="1"/>
      <c r="IZO73" s="1"/>
      <c r="IZP73" s="1"/>
      <c r="IZQ73" s="1"/>
      <c r="IZR73" s="1"/>
      <c r="IZS73" s="1"/>
      <c r="IZT73" s="1"/>
      <c r="IZU73" s="1"/>
      <c r="IZV73" s="1"/>
      <c r="IZW73" s="1"/>
      <c r="IZX73" s="1"/>
      <c r="IZY73" s="1"/>
      <c r="IZZ73" s="1"/>
      <c r="JAA73" s="1"/>
      <c r="JAB73" s="1"/>
      <c r="JAC73" s="1"/>
      <c r="JAD73" s="1"/>
      <c r="JAE73" s="1"/>
      <c r="JAF73" s="1"/>
      <c r="JAG73" s="1"/>
      <c r="JAH73" s="1"/>
      <c r="JAI73" s="1"/>
      <c r="JAJ73" s="1"/>
      <c r="JAK73" s="1"/>
      <c r="JAL73" s="1"/>
      <c r="JAM73" s="1"/>
      <c r="JAN73" s="1"/>
      <c r="JAO73" s="1"/>
      <c r="JAP73" s="1"/>
      <c r="JAQ73" s="1"/>
      <c r="JAR73" s="1"/>
      <c r="JAS73" s="1"/>
      <c r="JAT73" s="1"/>
      <c r="JAU73" s="1"/>
      <c r="JAV73" s="1"/>
      <c r="JAW73" s="1"/>
      <c r="JAX73" s="1"/>
      <c r="JAY73" s="1"/>
      <c r="JAZ73" s="1"/>
      <c r="JBA73" s="1"/>
      <c r="JBB73" s="1"/>
      <c r="JBC73" s="1"/>
      <c r="JBD73" s="1"/>
      <c r="JBE73" s="1"/>
      <c r="JBF73" s="1"/>
      <c r="JBG73" s="1"/>
      <c r="JBH73" s="1"/>
      <c r="JBI73" s="1"/>
      <c r="JBJ73" s="1"/>
      <c r="JBK73" s="1"/>
      <c r="JBL73" s="1"/>
      <c r="JBM73" s="1"/>
      <c r="JBN73" s="1"/>
      <c r="JBO73" s="1"/>
      <c r="JBP73" s="1"/>
      <c r="JBQ73" s="1"/>
      <c r="JBR73" s="1"/>
      <c r="JBS73" s="1"/>
      <c r="JBT73" s="1"/>
      <c r="JBU73" s="1"/>
      <c r="JBV73" s="1"/>
      <c r="JBW73" s="1"/>
      <c r="JBX73" s="1"/>
      <c r="JBY73" s="1"/>
      <c r="JBZ73" s="1"/>
      <c r="JCA73" s="1"/>
      <c r="JCB73" s="1"/>
      <c r="JCC73" s="1"/>
      <c r="JCD73" s="1"/>
      <c r="JCE73" s="1"/>
      <c r="JCF73" s="1"/>
      <c r="JCG73" s="1"/>
      <c r="JCH73" s="1"/>
      <c r="JCI73" s="1"/>
      <c r="JCJ73" s="1"/>
      <c r="JCK73" s="1"/>
      <c r="JCL73" s="1"/>
      <c r="JCM73" s="1"/>
      <c r="JCN73" s="1"/>
      <c r="JCO73" s="1"/>
      <c r="JCP73" s="1"/>
      <c r="JCQ73" s="1"/>
      <c r="JCR73" s="1"/>
      <c r="JCS73" s="1"/>
      <c r="JCT73" s="1"/>
      <c r="JCU73" s="1"/>
      <c r="JCV73" s="1"/>
      <c r="JCW73" s="1"/>
      <c r="JCX73" s="1"/>
      <c r="JCY73" s="1"/>
      <c r="JCZ73" s="1"/>
      <c r="JDA73" s="1"/>
      <c r="JDB73" s="1"/>
      <c r="JDC73" s="1"/>
      <c r="JDD73" s="1"/>
      <c r="JDE73" s="1"/>
      <c r="JDF73" s="1"/>
      <c r="JDG73" s="1"/>
      <c r="JDH73" s="1"/>
      <c r="JDI73" s="1"/>
      <c r="JDJ73" s="1"/>
      <c r="JDK73" s="1"/>
      <c r="JDL73" s="1"/>
      <c r="JDM73" s="1"/>
      <c r="JDN73" s="1"/>
      <c r="JDO73" s="1"/>
      <c r="JDP73" s="1"/>
      <c r="JDQ73" s="1"/>
      <c r="JDR73" s="1"/>
      <c r="JDS73" s="1"/>
      <c r="JDT73" s="1"/>
      <c r="JDU73" s="1"/>
      <c r="JDV73" s="1"/>
      <c r="JDW73" s="1"/>
      <c r="JDX73" s="1"/>
      <c r="JDY73" s="1"/>
      <c r="JDZ73" s="1"/>
      <c r="JEA73" s="1"/>
      <c r="JEB73" s="1"/>
      <c r="JEC73" s="1"/>
      <c r="JED73" s="1"/>
      <c r="JEE73" s="1"/>
      <c r="JEF73" s="1"/>
      <c r="JEG73" s="1"/>
      <c r="JEH73" s="1"/>
      <c r="JEI73" s="1"/>
      <c r="JEJ73" s="1"/>
      <c r="JEK73" s="1"/>
      <c r="JEL73" s="1"/>
      <c r="JEM73" s="1"/>
      <c r="JEN73" s="1"/>
      <c r="JEO73" s="1"/>
      <c r="JEP73" s="1"/>
      <c r="JEQ73" s="1"/>
      <c r="JER73" s="1"/>
      <c r="JES73" s="1"/>
      <c r="JET73" s="1"/>
      <c r="JEU73" s="1"/>
      <c r="JEV73" s="1"/>
      <c r="JEW73" s="1"/>
      <c r="JEX73" s="1"/>
      <c r="JEY73" s="1"/>
      <c r="JEZ73" s="1"/>
      <c r="JFA73" s="1"/>
      <c r="JFB73" s="1"/>
      <c r="JFC73" s="1"/>
      <c r="JFD73" s="1"/>
      <c r="JFE73" s="1"/>
      <c r="JFF73" s="1"/>
      <c r="JFG73" s="1"/>
      <c r="JFH73" s="1"/>
      <c r="JFI73" s="1"/>
      <c r="JFJ73" s="1"/>
      <c r="JFK73" s="1"/>
      <c r="JFL73" s="1"/>
      <c r="JFM73" s="1"/>
      <c r="JFN73" s="1"/>
      <c r="JFO73" s="1"/>
      <c r="JFP73" s="1"/>
      <c r="JFQ73" s="1"/>
      <c r="JFR73" s="1"/>
      <c r="JFS73" s="1"/>
      <c r="JFT73" s="1"/>
      <c r="JFU73" s="1"/>
      <c r="JFV73" s="1"/>
      <c r="JFW73" s="1"/>
      <c r="JFX73" s="1"/>
      <c r="JFY73" s="1"/>
      <c r="JFZ73" s="1"/>
      <c r="JGA73" s="1"/>
      <c r="JGB73" s="1"/>
      <c r="JGC73" s="1"/>
      <c r="JGD73" s="1"/>
      <c r="JGE73" s="1"/>
      <c r="JGF73" s="1"/>
      <c r="JGG73" s="1"/>
      <c r="JGH73" s="1"/>
      <c r="JGI73" s="1"/>
      <c r="JGJ73" s="1"/>
      <c r="JGK73" s="1"/>
      <c r="JGL73" s="1"/>
      <c r="JGM73" s="1"/>
      <c r="JGN73" s="1"/>
      <c r="JGO73" s="1"/>
      <c r="JGP73" s="1"/>
      <c r="JGQ73" s="1"/>
      <c r="JGR73" s="1"/>
      <c r="JGS73" s="1"/>
      <c r="JGT73" s="1"/>
      <c r="JGU73" s="1"/>
      <c r="JGV73" s="1"/>
      <c r="JGW73" s="1"/>
      <c r="JGX73" s="1"/>
      <c r="JGY73" s="1"/>
      <c r="JGZ73" s="1"/>
      <c r="JHA73" s="1"/>
      <c r="JHB73" s="1"/>
      <c r="JHC73" s="1"/>
      <c r="JHD73" s="1"/>
      <c r="JHE73" s="1"/>
      <c r="JHF73" s="1"/>
      <c r="JHG73" s="1"/>
      <c r="JHH73" s="1"/>
      <c r="JHI73" s="1"/>
      <c r="JHJ73" s="1"/>
      <c r="JHK73" s="1"/>
      <c r="JHL73" s="1"/>
      <c r="JHM73" s="1"/>
      <c r="JHN73" s="1"/>
      <c r="JHO73" s="1"/>
      <c r="JHP73" s="1"/>
      <c r="JHQ73" s="1"/>
      <c r="JHR73" s="1"/>
      <c r="JHS73" s="1"/>
      <c r="JHT73" s="1"/>
      <c r="JHU73" s="1"/>
      <c r="JHV73" s="1"/>
      <c r="JHW73" s="1"/>
      <c r="JHX73" s="1"/>
      <c r="JHY73" s="1"/>
      <c r="JHZ73" s="1"/>
      <c r="JIA73" s="1"/>
      <c r="JIB73" s="1"/>
      <c r="JIC73" s="1"/>
      <c r="JID73" s="1"/>
      <c r="JIE73" s="1"/>
      <c r="JIF73" s="1"/>
      <c r="JIG73" s="1"/>
      <c r="JIH73" s="1"/>
      <c r="JII73" s="1"/>
      <c r="JIJ73" s="1"/>
      <c r="JIK73" s="1"/>
      <c r="JIL73" s="1"/>
      <c r="JIM73" s="1"/>
      <c r="JIN73" s="1"/>
      <c r="JIO73" s="1"/>
      <c r="JIP73" s="1"/>
      <c r="JIQ73" s="1"/>
      <c r="JIR73" s="1"/>
      <c r="JIS73" s="1"/>
      <c r="JIT73" s="1"/>
      <c r="JIU73" s="1"/>
      <c r="JIV73" s="1"/>
      <c r="JIW73" s="1"/>
      <c r="JIX73" s="1"/>
      <c r="JIY73" s="1"/>
      <c r="JIZ73" s="1"/>
      <c r="JJA73" s="1"/>
      <c r="JJB73" s="1"/>
      <c r="JJC73" s="1"/>
      <c r="JJD73" s="1"/>
      <c r="JJE73" s="1"/>
      <c r="JJF73" s="1"/>
      <c r="JJG73" s="1"/>
      <c r="JJH73" s="1"/>
      <c r="JJI73" s="1"/>
      <c r="JJJ73" s="1"/>
      <c r="JJK73" s="1"/>
      <c r="JJL73" s="1"/>
      <c r="JJM73" s="1"/>
      <c r="JJN73" s="1"/>
      <c r="JJO73" s="1"/>
      <c r="JJP73" s="1"/>
      <c r="JJQ73" s="1"/>
      <c r="JJR73" s="1"/>
      <c r="JJS73" s="1"/>
      <c r="JJT73" s="1"/>
      <c r="JJU73" s="1"/>
      <c r="JJV73" s="1"/>
      <c r="JJW73" s="1"/>
      <c r="JJX73" s="1"/>
      <c r="JJY73" s="1"/>
      <c r="JJZ73" s="1"/>
      <c r="JKA73" s="1"/>
      <c r="JKB73" s="1"/>
      <c r="JKC73" s="1"/>
      <c r="JKD73" s="1"/>
      <c r="JKE73" s="1"/>
      <c r="JKF73" s="1"/>
      <c r="JKG73" s="1"/>
      <c r="JKH73" s="1"/>
      <c r="JKI73" s="1"/>
      <c r="JKJ73" s="1"/>
      <c r="JKK73" s="1"/>
      <c r="JKL73" s="1"/>
      <c r="JKM73" s="1"/>
      <c r="JKN73" s="1"/>
      <c r="JKO73" s="1"/>
      <c r="JKP73" s="1"/>
      <c r="JKQ73" s="1"/>
      <c r="JKR73" s="1"/>
      <c r="JKS73" s="1"/>
      <c r="JKT73" s="1"/>
      <c r="JKU73" s="1"/>
      <c r="JKV73" s="1"/>
      <c r="JKW73" s="1"/>
      <c r="JKX73" s="1"/>
      <c r="JKY73" s="1"/>
      <c r="JKZ73" s="1"/>
      <c r="JLA73" s="1"/>
      <c r="JLB73" s="1"/>
      <c r="JLC73" s="1"/>
      <c r="JLD73" s="1"/>
      <c r="JLE73" s="1"/>
      <c r="JLF73" s="1"/>
      <c r="JLG73" s="1"/>
      <c r="JLH73" s="1"/>
      <c r="JLI73" s="1"/>
      <c r="JLJ73" s="1"/>
      <c r="JLK73" s="1"/>
      <c r="JLL73" s="1"/>
      <c r="JLM73" s="1"/>
      <c r="JLN73" s="1"/>
      <c r="JLO73" s="1"/>
      <c r="JLP73" s="1"/>
      <c r="JLQ73" s="1"/>
      <c r="JLR73" s="1"/>
      <c r="JLS73" s="1"/>
      <c r="JLT73" s="1"/>
      <c r="JLU73" s="1"/>
      <c r="JLV73" s="1"/>
      <c r="JLW73" s="1"/>
      <c r="JLX73" s="1"/>
      <c r="JLY73" s="1"/>
      <c r="JLZ73" s="1"/>
      <c r="JMA73" s="1"/>
      <c r="JMB73" s="1"/>
      <c r="JMC73" s="1"/>
      <c r="JMD73" s="1"/>
      <c r="JME73" s="1"/>
      <c r="JMF73" s="1"/>
      <c r="JMG73" s="1"/>
      <c r="JMH73" s="1"/>
      <c r="JMI73" s="1"/>
      <c r="JMJ73" s="1"/>
      <c r="JMK73" s="1"/>
      <c r="JML73" s="1"/>
      <c r="JMM73" s="1"/>
      <c r="JMN73" s="1"/>
      <c r="JMO73" s="1"/>
      <c r="JMP73" s="1"/>
      <c r="JMQ73" s="1"/>
      <c r="JMR73" s="1"/>
      <c r="JMS73" s="1"/>
      <c r="JMT73" s="1"/>
      <c r="JMU73" s="1"/>
      <c r="JMV73" s="1"/>
      <c r="JMW73" s="1"/>
      <c r="JMX73" s="1"/>
      <c r="JMY73" s="1"/>
      <c r="JMZ73" s="1"/>
      <c r="JNA73" s="1"/>
      <c r="JNB73" s="1"/>
      <c r="JNC73" s="1"/>
      <c r="JND73" s="1"/>
      <c r="JNE73" s="1"/>
      <c r="JNF73" s="1"/>
      <c r="JNG73" s="1"/>
      <c r="JNH73" s="1"/>
      <c r="JNI73" s="1"/>
      <c r="JNJ73" s="1"/>
      <c r="JNK73" s="1"/>
      <c r="JNL73" s="1"/>
      <c r="JNM73" s="1"/>
      <c r="JNN73" s="1"/>
      <c r="JNO73" s="1"/>
      <c r="JNP73" s="1"/>
      <c r="JNQ73" s="1"/>
      <c r="JNR73" s="1"/>
      <c r="JNS73" s="1"/>
      <c r="JNT73" s="1"/>
      <c r="JNU73" s="1"/>
      <c r="JNV73" s="1"/>
      <c r="JNW73" s="1"/>
      <c r="JNX73" s="1"/>
      <c r="JNY73" s="1"/>
      <c r="JNZ73" s="1"/>
      <c r="JOA73" s="1"/>
      <c r="JOB73" s="1"/>
      <c r="JOC73" s="1"/>
      <c r="JOD73" s="1"/>
      <c r="JOE73" s="1"/>
      <c r="JOF73" s="1"/>
      <c r="JOG73" s="1"/>
      <c r="JOH73" s="1"/>
      <c r="JOI73" s="1"/>
      <c r="JOJ73" s="1"/>
      <c r="JOK73" s="1"/>
      <c r="JOL73" s="1"/>
      <c r="JOM73" s="1"/>
      <c r="JON73" s="1"/>
      <c r="JOO73" s="1"/>
      <c r="JOP73" s="1"/>
      <c r="JOQ73" s="1"/>
      <c r="JOR73" s="1"/>
      <c r="JOS73" s="1"/>
      <c r="JOT73" s="1"/>
      <c r="JOU73" s="1"/>
      <c r="JOV73" s="1"/>
      <c r="JOW73" s="1"/>
      <c r="JOX73" s="1"/>
      <c r="JOY73" s="1"/>
      <c r="JOZ73" s="1"/>
      <c r="JPA73" s="1"/>
      <c r="JPB73" s="1"/>
      <c r="JPC73" s="1"/>
      <c r="JPD73" s="1"/>
      <c r="JPE73" s="1"/>
      <c r="JPF73" s="1"/>
      <c r="JPG73" s="1"/>
      <c r="JPH73" s="1"/>
      <c r="JPI73" s="1"/>
      <c r="JPJ73" s="1"/>
      <c r="JPK73" s="1"/>
      <c r="JPL73" s="1"/>
      <c r="JPM73" s="1"/>
      <c r="JPN73" s="1"/>
      <c r="JPO73" s="1"/>
      <c r="JPP73" s="1"/>
      <c r="JPQ73" s="1"/>
      <c r="JPR73" s="1"/>
      <c r="JPS73" s="1"/>
      <c r="JPT73" s="1"/>
      <c r="JPU73" s="1"/>
      <c r="JPV73" s="1"/>
      <c r="JPW73" s="1"/>
      <c r="JPX73" s="1"/>
      <c r="JPY73" s="1"/>
      <c r="JPZ73" s="1"/>
      <c r="JQA73" s="1"/>
      <c r="JQB73" s="1"/>
      <c r="JQC73" s="1"/>
      <c r="JQD73" s="1"/>
      <c r="JQE73" s="1"/>
      <c r="JQF73" s="1"/>
      <c r="JQG73" s="1"/>
      <c r="JQH73" s="1"/>
      <c r="JQI73" s="1"/>
      <c r="JQJ73" s="1"/>
      <c r="JQK73" s="1"/>
      <c r="JQL73" s="1"/>
      <c r="JQM73" s="1"/>
      <c r="JQN73" s="1"/>
      <c r="JQO73" s="1"/>
      <c r="JQP73" s="1"/>
      <c r="JQQ73" s="1"/>
      <c r="JQR73" s="1"/>
      <c r="JQS73" s="1"/>
      <c r="JQT73" s="1"/>
      <c r="JQU73" s="1"/>
      <c r="JQV73" s="1"/>
      <c r="JQW73" s="1"/>
      <c r="JQX73" s="1"/>
      <c r="JQY73" s="1"/>
      <c r="JQZ73" s="1"/>
      <c r="JRA73" s="1"/>
      <c r="JRB73" s="1"/>
      <c r="JRC73" s="1"/>
      <c r="JRD73" s="1"/>
      <c r="JRE73" s="1"/>
      <c r="JRF73" s="1"/>
      <c r="JRG73" s="1"/>
      <c r="JRH73" s="1"/>
      <c r="JRI73" s="1"/>
      <c r="JRJ73" s="1"/>
      <c r="JRK73" s="1"/>
      <c r="JRL73" s="1"/>
      <c r="JRM73" s="1"/>
      <c r="JRN73" s="1"/>
      <c r="JRO73" s="1"/>
      <c r="JRP73" s="1"/>
      <c r="JRQ73" s="1"/>
      <c r="JRR73" s="1"/>
      <c r="JRS73" s="1"/>
      <c r="JRT73" s="1"/>
      <c r="JRU73" s="1"/>
      <c r="JRV73" s="1"/>
      <c r="JRW73" s="1"/>
      <c r="JRX73" s="1"/>
      <c r="JRY73" s="1"/>
      <c r="JRZ73" s="1"/>
      <c r="JSA73" s="1"/>
      <c r="JSB73" s="1"/>
      <c r="JSC73" s="1"/>
      <c r="JSD73" s="1"/>
      <c r="JSE73" s="1"/>
      <c r="JSF73" s="1"/>
      <c r="JSG73" s="1"/>
      <c r="JSH73" s="1"/>
      <c r="JSI73" s="1"/>
      <c r="JSJ73" s="1"/>
      <c r="JSK73" s="1"/>
      <c r="JSL73" s="1"/>
      <c r="JSM73" s="1"/>
      <c r="JSN73" s="1"/>
      <c r="JSO73" s="1"/>
      <c r="JSP73" s="1"/>
      <c r="JSQ73" s="1"/>
      <c r="JSR73" s="1"/>
      <c r="JSS73" s="1"/>
      <c r="JST73" s="1"/>
      <c r="JSU73" s="1"/>
      <c r="JSV73" s="1"/>
      <c r="JSW73" s="1"/>
      <c r="JSX73" s="1"/>
      <c r="JSY73" s="1"/>
      <c r="JSZ73" s="1"/>
      <c r="JTA73" s="1"/>
      <c r="JTB73" s="1"/>
      <c r="JTC73" s="1"/>
      <c r="JTD73" s="1"/>
      <c r="JTE73" s="1"/>
      <c r="JTF73" s="1"/>
      <c r="JTG73" s="1"/>
      <c r="JTH73" s="1"/>
      <c r="JTI73" s="1"/>
      <c r="JTJ73" s="1"/>
      <c r="JTK73" s="1"/>
      <c r="JTL73" s="1"/>
      <c r="JTM73" s="1"/>
      <c r="JTN73" s="1"/>
      <c r="JTO73" s="1"/>
      <c r="JTP73" s="1"/>
      <c r="JTQ73" s="1"/>
      <c r="JTR73" s="1"/>
      <c r="JTS73" s="1"/>
      <c r="JTT73" s="1"/>
      <c r="JTU73" s="1"/>
      <c r="JTV73" s="1"/>
      <c r="JTW73" s="1"/>
      <c r="JTX73" s="1"/>
      <c r="JTY73" s="1"/>
      <c r="JTZ73" s="1"/>
      <c r="JUA73" s="1"/>
      <c r="JUB73" s="1"/>
      <c r="JUC73" s="1"/>
      <c r="JUD73" s="1"/>
      <c r="JUE73" s="1"/>
      <c r="JUF73" s="1"/>
      <c r="JUG73" s="1"/>
      <c r="JUH73" s="1"/>
      <c r="JUI73" s="1"/>
      <c r="JUJ73" s="1"/>
      <c r="JUK73" s="1"/>
      <c r="JUL73" s="1"/>
      <c r="JUM73" s="1"/>
      <c r="JUN73" s="1"/>
      <c r="JUO73" s="1"/>
      <c r="JUP73" s="1"/>
      <c r="JUQ73" s="1"/>
      <c r="JUR73" s="1"/>
      <c r="JUS73" s="1"/>
      <c r="JUT73" s="1"/>
      <c r="JUU73" s="1"/>
      <c r="JUV73" s="1"/>
      <c r="JUW73" s="1"/>
      <c r="JUX73" s="1"/>
      <c r="JUY73" s="1"/>
      <c r="JUZ73" s="1"/>
      <c r="JVA73" s="1"/>
      <c r="JVB73" s="1"/>
      <c r="JVC73" s="1"/>
      <c r="JVD73" s="1"/>
      <c r="JVE73" s="1"/>
      <c r="JVF73" s="1"/>
      <c r="JVG73" s="1"/>
      <c r="JVH73" s="1"/>
      <c r="JVI73" s="1"/>
      <c r="JVJ73" s="1"/>
      <c r="JVK73" s="1"/>
      <c r="JVL73" s="1"/>
      <c r="JVM73" s="1"/>
      <c r="JVN73" s="1"/>
      <c r="JVO73" s="1"/>
      <c r="JVP73" s="1"/>
      <c r="JVQ73" s="1"/>
      <c r="JVR73" s="1"/>
      <c r="JVS73" s="1"/>
      <c r="JVT73" s="1"/>
      <c r="JVU73" s="1"/>
      <c r="JVV73" s="1"/>
      <c r="JVW73" s="1"/>
      <c r="JVX73" s="1"/>
      <c r="JVY73" s="1"/>
      <c r="JVZ73" s="1"/>
      <c r="JWA73" s="1"/>
      <c r="JWB73" s="1"/>
      <c r="JWC73" s="1"/>
      <c r="JWD73" s="1"/>
      <c r="JWE73" s="1"/>
      <c r="JWF73" s="1"/>
      <c r="JWG73" s="1"/>
      <c r="JWH73" s="1"/>
      <c r="JWI73" s="1"/>
      <c r="JWJ73" s="1"/>
      <c r="JWK73" s="1"/>
      <c r="JWL73" s="1"/>
      <c r="JWM73" s="1"/>
      <c r="JWN73" s="1"/>
      <c r="JWO73" s="1"/>
      <c r="JWP73" s="1"/>
      <c r="JWQ73" s="1"/>
      <c r="JWR73" s="1"/>
      <c r="JWS73" s="1"/>
      <c r="JWT73" s="1"/>
      <c r="JWU73" s="1"/>
      <c r="JWV73" s="1"/>
      <c r="JWW73" s="1"/>
      <c r="JWX73" s="1"/>
      <c r="JWY73" s="1"/>
      <c r="JWZ73" s="1"/>
      <c r="JXA73" s="1"/>
      <c r="JXB73" s="1"/>
      <c r="JXC73" s="1"/>
      <c r="JXD73" s="1"/>
      <c r="JXE73" s="1"/>
      <c r="JXF73" s="1"/>
      <c r="JXG73" s="1"/>
      <c r="JXH73" s="1"/>
      <c r="JXI73" s="1"/>
      <c r="JXJ73" s="1"/>
      <c r="JXK73" s="1"/>
      <c r="JXL73" s="1"/>
      <c r="JXM73" s="1"/>
      <c r="JXN73" s="1"/>
      <c r="JXO73" s="1"/>
      <c r="JXP73" s="1"/>
      <c r="JXQ73" s="1"/>
      <c r="JXR73" s="1"/>
      <c r="JXS73" s="1"/>
      <c r="JXT73" s="1"/>
      <c r="JXU73" s="1"/>
      <c r="JXV73" s="1"/>
      <c r="JXW73" s="1"/>
      <c r="JXX73" s="1"/>
      <c r="JXY73" s="1"/>
      <c r="JXZ73" s="1"/>
      <c r="JYA73" s="1"/>
      <c r="JYB73" s="1"/>
      <c r="JYC73" s="1"/>
      <c r="JYD73" s="1"/>
      <c r="JYE73" s="1"/>
      <c r="JYF73" s="1"/>
      <c r="JYG73" s="1"/>
      <c r="JYH73" s="1"/>
      <c r="JYI73" s="1"/>
      <c r="JYJ73" s="1"/>
      <c r="JYK73" s="1"/>
      <c r="JYL73" s="1"/>
      <c r="JYM73" s="1"/>
      <c r="JYN73" s="1"/>
      <c r="JYO73" s="1"/>
      <c r="JYP73" s="1"/>
      <c r="JYQ73" s="1"/>
      <c r="JYR73" s="1"/>
      <c r="JYS73" s="1"/>
      <c r="JYT73" s="1"/>
      <c r="JYU73" s="1"/>
      <c r="JYV73" s="1"/>
      <c r="JYW73" s="1"/>
      <c r="JYX73" s="1"/>
      <c r="JYY73" s="1"/>
      <c r="JYZ73" s="1"/>
      <c r="JZA73" s="1"/>
      <c r="JZB73" s="1"/>
      <c r="JZC73" s="1"/>
      <c r="JZD73" s="1"/>
      <c r="JZE73" s="1"/>
      <c r="JZF73" s="1"/>
      <c r="JZG73" s="1"/>
      <c r="JZH73" s="1"/>
      <c r="JZI73" s="1"/>
      <c r="JZJ73" s="1"/>
      <c r="JZK73" s="1"/>
      <c r="JZL73" s="1"/>
      <c r="JZM73" s="1"/>
      <c r="JZN73" s="1"/>
      <c r="JZO73" s="1"/>
      <c r="JZP73" s="1"/>
      <c r="JZQ73" s="1"/>
      <c r="JZR73" s="1"/>
      <c r="JZS73" s="1"/>
      <c r="JZT73" s="1"/>
      <c r="JZU73" s="1"/>
      <c r="JZV73" s="1"/>
      <c r="JZW73" s="1"/>
      <c r="JZX73" s="1"/>
      <c r="JZY73" s="1"/>
      <c r="JZZ73" s="1"/>
      <c r="KAA73" s="1"/>
      <c r="KAB73" s="1"/>
      <c r="KAC73" s="1"/>
      <c r="KAD73" s="1"/>
      <c r="KAE73" s="1"/>
      <c r="KAF73" s="1"/>
      <c r="KAG73" s="1"/>
      <c r="KAH73" s="1"/>
      <c r="KAI73" s="1"/>
      <c r="KAJ73" s="1"/>
      <c r="KAK73" s="1"/>
      <c r="KAL73" s="1"/>
      <c r="KAM73" s="1"/>
      <c r="KAN73" s="1"/>
      <c r="KAO73" s="1"/>
      <c r="KAP73" s="1"/>
      <c r="KAQ73" s="1"/>
      <c r="KAR73" s="1"/>
      <c r="KAS73" s="1"/>
      <c r="KAT73" s="1"/>
      <c r="KAU73" s="1"/>
      <c r="KAV73" s="1"/>
      <c r="KAW73" s="1"/>
      <c r="KAX73" s="1"/>
      <c r="KAY73" s="1"/>
      <c r="KAZ73" s="1"/>
      <c r="KBA73" s="1"/>
      <c r="KBB73" s="1"/>
      <c r="KBC73" s="1"/>
      <c r="KBD73" s="1"/>
      <c r="KBE73" s="1"/>
      <c r="KBF73" s="1"/>
      <c r="KBG73" s="1"/>
      <c r="KBH73" s="1"/>
      <c r="KBI73" s="1"/>
      <c r="KBJ73" s="1"/>
      <c r="KBK73" s="1"/>
      <c r="KBL73" s="1"/>
      <c r="KBM73" s="1"/>
      <c r="KBN73" s="1"/>
      <c r="KBO73" s="1"/>
      <c r="KBP73" s="1"/>
      <c r="KBQ73" s="1"/>
      <c r="KBR73" s="1"/>
      <c r="KBS73" s="1"/>
      <c r="KBT73" s="1"/>
      <c r="KBU73" s="1"/>
      <c r="KBV73" s="1"/>
      <c r="KBW73" s="1"/>
      <c r="KBX73" s="1"/>
      <c r="KBY73" s="1"/>
      <c r="KBZ73" s="1"/>
      <c r="KCA73" s="1"/>
      <c r="KCB73" s="1"/>
      <c r="KCC73" s="1"/>
      <c r="KCD73" s="1"/>
      <c r="KCE73" s="1"/>
      <c r="KCF73" s="1"/>
      <c r="KCG73" s="1"/>
      <c r="KCH73" s="1"/>
      <c r="KCI73" s="1"/>
      <c r="KCJ73" s="1"/>
      <c r="KCK73" s="1"/>
      <c r="KCL73" s="1"/>
      <c r="KCM73" s="1"/>
      <c r="KCN73" s="1"/>
      <c r="KCO73" s="1"/>
      <c r="KCP73" s="1"/>
      <c r="KCQ73" s="1"/>
      <c r="KCR73" s="1"/>
      <c r="KCS73" s="1"/>
      <c r="KCT73" s="1"/>
      <c r="KCU73" s="1"/>
      <c r="KCV73" s="1"/>
      <c r="KCW73" s="1"/>
      <c r="KCX73" s="1"/>
      <c r="KCY73" s="1"/>
      <c r="KCZ73" s="1"/>
      <c r="KDA73" s="1"/>
      <c r="KDB73" s="1"/>
      <c r="KDC73" s="1"/>
      <c r="KDD73" s="1"/>
      <c r="KDE73" s="1"/>
      <c r="KDF73" s="1"/>
      <c r="KDG73" s="1"/>
      <c r="KDH73" s="1"/>
      <c r="KDI73" s="1"/>
      <c r="KDJ73" s="1"/>
      <c r="KDK73" s="1"/>
      <c r="KDL73" s="1"/>
      <c r="KDM73" s="1"/>
      <c r="KDN73" s="1"/>
      <c r="KDO73" s="1"/>
      <c r="KDP73" s="1"/>
      <c r="KDQ73" s="1"/>
      <c r="KDR73" s="1"/>
      <c r="KDS73" s="1"/>
      <c r="KDT73" s="1"/>
      <c r="KDU73" s="1"/>
      <c r="KDV73" s="1"/>
      <c r="KDW73" s="1"/>
      <c r="KDX73" s="1"/>
      <c r="KDY73" s="1"/>
      <c r="KDZ73" s="1"/>
      <c r="KEA73" s="1"/>
      <c r="KEB73" s="1"/>
      <c r="KEC73" s="1"/>
      <c r="KED73" s="1"/>
      <c r="KEE73" s="1"/>
      <c r="KEF73" s="1"/>
      <c r="KEG73" s="1"/>
      <c r="KEH73" s="1"/>
      <c r="KEI73" s="1"/>
      <c r="KEJ73" s="1"/>
      <c r="KEK73" s="1"/>
      <c r="KEL73" s="1"/>
      <c r="KEM73" s="1"/>
      <c r="KEN73" s="1"/>
      <c r="KEO73" s="1"/>
      <c r="KEP73" s="1"/>
      <c r="KEQ73" s="1"/>
      <c r="KER73" s="1"/>
      <c r="KES73" s="1"/>
      <c r="KET73" s="1"/>
      <c r="KEU73" s="1"/>
      <c r="KEV73" s="1"/>
      <c r="KEW73" s="1"/>
      <c r="KEX73" s="1"/>
      <c r="KEY73" s="1"/>
      <c r="KEZ73" s="1"/>
      <c r="KFA73" s="1"/>
      <c r="KFB73" s="1"/>
      <c r="KFC73" s="1"/>
      <c r="KFD73" s="1"/>
      <c r="KFE73" s="1"/>
      <c r="KFF73" s="1"/>
      <c r="KFG73" s="1"/>
      <c r="KFH73" s="1"/>
      <c r="KFI73" s="1"/>
      <c r="KFJ73" s="1"/>
      <c r="KFK73" s="1"/>
      <c r="KFL73" s="1"/>
      <c r="KFM73" s="1"/>
      <c r="KFN73" s="1"/>
      <c r="KFO73" s="1"/>
      <c r="KFP73" s="1"/>
      <c r="KFQ73" s="1"/>
      <c r="KFR73" s="1"/>
      <c r="KFS73" s="1"/>
      <c r="KFT73" s="1"/>
      <c r="KFU73" s="1"/>
      <c r="KFV73" s="1"/>
      <c r="KFW73" s="1"/>
      <c r="KFX73" s="1"/>
      <c r="KFY73" s="1"/>
      <c r="KFZ73" s="1"/>
      <c r="KGA73" s="1"/>
      <c r="KGB73" s="1"/>
      <c r="KGC73" s="1"/>
      <c r="KGD73" s="1"/>
      <c r="KGE73" s="1"/>
      <c r="KGF73" s="1"/>
      <c r="KGG73" s="1"/>
      <c r="KGH73" s="1"/>
      <c r="KGI73" s="1"/>
      <c r="KGJ73" s="1"/>
      <c r="KGK73" s="1"/>
      <c r="KGL73" s="1"/>
      <c r="KGM73" s="1"/>
      <c r="KGN73" s="1"/>
      <c r="KGO73" s="1"/>
      <c r="KGP73" s="1"/>
      <c r="KGQ73" s="1"/>
      <c r="KGR73" s="1"/>
      <c r="KGS73" s="1"/>
      <c r="KGT73" s="1"/>
      <c r="KGU73" s="1"/>
      <c r="KGV73" s="1"/>
      <c r="KGW73" s="1"/>
      <c r="KGX73" s="1"/>
      <c r="KGY73" s="1"/>
      <c r="KGZ73" s="1"/>
      <c r="KHA73" s="1"/>
      <c r="KHB73" s="1"/>
      <c r="KHC73" s="1"/>
      <c r="KHD73" s="1"/>
      <c r="KHE73" s="1"/>
      <c r="KHF73" s="1"/>
      <c r="KHG73" s="1"/>
      <c r="KHH73" s="1"/>
      <c r="KHI73" s="1"/>
      <c r="KHJ73" s="1"/>
      <c r="KHK73" s="1"/>
      <c r="KHL73" s="1"/>
      <c r="KHM73" s="1"/>
      <c r="KHN73" s="1"/>
      <c r="KHO73" s="1"/>
      <c r="KHP73" s="1"/>
      <c r="KHQ73" s="1"/>
      <c r="KHR73" s="1"/>
      <c r="KHS73" s="1"/>
      <c r="KHT73" s="1"/>
      <c r="KHU73" s="1"/>
      <c r="KHV73" s="1"/>
      <c r="KHW73" s="1"/>
      <c r="KHX73" s="1"/>
      <c r="KHY73" s="1"/>
      <c r="KHZ73" s="1"/>
      <c r="KIA73" s="1"/>
      <c r="KIB73" s="1"/>
      <c r="KIC73" s="1"/>
      <c r="KID73" s="1"/>
      <c r="KIE73" s="1"/>
      <c r="KIF73" s="1"/>
      <c r="KIG73" s="1"/>
      <c r="KIH73" s="1"/>
      <c r="KII73" s="1"/>
      <c r="KIJ73" s="1"/>
      <c r="KIK73" s="1"/>
      <c r="KIL73" s="1"/>
      <c r="KIM73" s="1"/>
      <c r="KIN73" s="1"/>
      <c r="KIO73" s="1"/>
      <c r="KIP73" s="1"/>
      <c r="KIQ73" s="1"/>
      <c r="KIR73" s="1"/>
      <c r="KIS73" s="1"/>
      <c r="KIT73" s="1"/>
      <c r="KIU73" s="1"/>
      <c r="KIV73" s="1"/>
      <c r="KIW73" s="1"/>
      <c r="KIX73" s="1"/>
      <c r="KIY73" s="1"/>
      <c r="KIZ73" s="1"/>
      <c r="KJA73" s="1"/>
      <c r="KJB73" s="1"/>
      <c r="KJC73" s="1"/>
      <c r="KJD73" s="1"/>
      <c r="KJE73" s="1"/>
      <c r="KJF73" s="1"/>
      <c r="KJG73" s="1"/>
      <c r="KJH73" s="1"/>
      <c r="KJI73" s="1"/>
      <c r="KJJ73" s="1"/>
      <c r="KJK73" s="1"/>
      <c r="KJL73" s="1"/>
      <c r="KJM73" s="1"/>
      <c r="KJN73" s="1"/>
      <c r="KJO73" s="1"/>
      <c r="KJP73" s="1"/>
      <c r="KJQ73" s="1"/>
      <c r="KJR73" s="1"/>
      <c r="KJS73" s="1"/>
      <c r="KJT73" s="1"/>
      <c r="KJU73" s="1"/>
      <c r="KJV73" s="1"/>
      <c r="KJW73" s="1"/>
      <c r="KJX73" s="1"/>
      <c r="KJY73" s="1"/>
      <c r="KJZ73" s="1"/>
      <c r="KKA73" s="1"/>
      <c r="KKB73" s="1"/>
      <c r="KKC73" s="1"/>
      <c r="KKD73" s="1"/>
      <c r="KKE73" s="1"/>
      <c r="KKF73" s="1"/>
      <c r="KKG73" s="1"/>
      <c r="KKH73" s="1"/>
      <c r="KKI73" s="1"/>
      <c r="KKJ73" s="1"/>
      <c r="KKK73" s="1"/>
      <c r="KKL73" s="1"/>
      <c r="KKM73" s="1"/>
      <c r="KKN73" s="1"/>
      <c r="KKO73" s="1"/>
      <c r="KKP73" s="1"/>
      <c r="KKQ73" s="1"/>
      <c r="KKR73" s="1"/>
      <c r="KKS73" s="1"/>
      <c r="KKT73" s="1"/>
      <c r="KKU73" s="1"/>
      <c r="KKV73" s="1"/>
      <c r="KKW73" s="1"/>
      <c r="KKX73" s="1"/>
      <c r="KKY73" s="1"/>
      <c r="KKZ73" s="1"/>
      <c r="KLA73" s="1"/>
      <c r="KLB73" s="1"/>
      <c r="KLC73" s="1"/>
      <c r="KLD73" s="1"/>
      <c r="KLE73" s="1"/>
      <c r="KLF73" s="1"/>
      <c r="KLG73" s="1"/>
      <c r="KLH73" s="1"/>
      <c r="KLI73" s="1"/>
      <c r="KLJ73" s="1"/>
      <c r="KLK73" s="1"/>
      <c r="KLL73" s="1"/>
      <c r="KLM73" s="1"/>
      <c r="KLN73" s="1"/>
      <c r="KLO73" s="1"/>
      <c r="KLP73" s="1"/>
      <c r="KLQ73" s="1"/>
      <c r="KLR73" s="1"/>
      <c r="KLS73" s="1"/>
      <c r="KLT73" s="1"/>
      <c r="KLU73" s="1"/>
      <c r="KLV73" s="1"/>
      <c r="KLW73" s="1"/>
      <c r="KLX73" s="1"/>
      <c r="KLY73" s="1"/>
      <c r="KLZ73" s="1"/>
      <c r="KMA73" s="1"/>
      <c r="KMB73" s="1"/>
      <c r="KMC73" s="1"/>
      <c r="KMD73" s="1"/>
      <c r="KME73" s="1"/>
      <c r="KMF73" s="1"/>
      <c r="KMG73" s="1"/>
      <c r="KMH73" s="1"/>
      <c r="KMI73" s="1"/>
      <c r="KMJ73" s="1"/>
      <c r="KMK73" s="1"/>
      <c r="KML73" s="1"/>
      <c r="KMM73" s="1"/>
      <c r="KMN73" s="1"/>
      <c r="KMO73" s="1"/>
      <c r="KMP73" s="1"/>
      <c r="KMQ73" s="1"/>
      <c r="KMR73" s="1"/>
      <c r="KMS73" s="1"/>
      <c r="KMT73" s="1"/>
      <c r="KMU73" s="1"/>
      <c r="KMV73" s="1"/>
      <c r="KMW73" s="1"/>
      <c r="KMX73" s="1"/>
      <c r="KMY73" s="1"/>
      <c r="KMZ73" s="1"/>
      <c r="KNA73" s="1"/>
      <c r="KNB73" s="1"/>
      <c r="KNC73" s="1"/>
      <c r="KND73" s="1"/>
      <c r="KNE73" s="1"/>
      <c r="KNF73" s="1"/>
      <c r="KNG73" s="1"/>
      <c r="KNH73" s="1"/>
      <c r="KNI73" s="1"/>
      <c r="KNJ73" s="1"/>
      <c r="KNK73" s="1"/>
      <c r="KNL73" s="1"/>
      <c r="KNM73" s="1"/>
      <c r="KNN73" s="1"/>
      <c r="KNO73" s="1"/>
      <c r="KNP73" s="1"/>
      <c r="KNQ73" s="1"/>
      <c r="KNR73" s="1"/>
      <c r="KNS73" s="1"/>
      <c r="KNT73" s="1"/>
      <c r="KNU73" s="1"/>
      <c r="KNV73" s="1"/>
      <c r="KNW73" s="1"/>
      <c r="KNX73" s="1"/>
      <c r="KNY73" s="1"/>
      <c r="KNZ73" s="1"/>
      <c r="KOA73" s="1"/>
      <c r="KOB73" s="1"/>
      <c r="KOC73" s="1"/>
      <c r="KOD73" s="1"/>
      <c r="KOE73" s="1"/>
      <c r="KOF73" s="1"/>
      <c r="KOG73" s="1"/>
      <c r="KOH73" s="1"/>
      <c r="KOI73" s="1"/>
      <c r="KOJ73" s="1"/>
      <c r="KOK73" s="1"/>
      <c r="KOL73" s="1"/>
      <c r="KOM73" s="1"/>
      <c r="KON73" s="1"/>
      <c r="KOO73" s="1"/>
      <c r="KOP73" s="1"/>
      <c r="KOQ73" s="1"/>
      <c r="KOR73" s="1"/>
      <c r="KOS73" s="1"/>
      <c r="KOT73" s="1"/>
      <c r="KOU73" s="1"/>
      <c r="KOV73" s="1"/>
      <c r="KOW73" s="1"/>
      <c r="KOX73" s="1"/>
      <c r="KOY73" s="1"/>
      <c r="KOZ73" s="1"/>
      <c r="KPA73" s="1"/>
      <c r="KPB73" s="1"/>
      <c r="KPC73" s="1"/>
      <c r="KPD73" s="1"/>
      <c r="KPE73" s="1"/>
      <c r="KPF73" s="1"/>
      <c r="KPG73" s="1"/>
      <c r="KPH73" s="1"/>
      <c r="KPI73" s="1"/>
      <c r="KPJ73" s="1"/>
      <c r="KPK73" s="1"/>
      <c r="KPL73" s="1"/>
      <c r="KPM73" s="1"/>
      <c r="KPN73" s="1"/>
      <c r="KPO73" s="1"/>
      <c r="KPP73" s="1"/>
      <c r="KPQ73" s="1"/>
      <c r="KPR73" s="1"/>
      <c r="KPS73" s="1"/>
      <c r="KPT73" s="1"/>
      <c r="KPU73" s="1"/>
      <c r="KPV73" s="1"/>
      <c r="KPW73" s="1"/>
      <c r="KPX73" s="1"/>
      <c r="KPY73" s="1"/>
      <c r="KPZ73" s="1"/>
      <c r="KQA73" s="1"/>
      <c r="KQB73" s="1"/>
      <c r="KQC73" s="1"/>
      <c r="KQD73" s="1"/>
      <c r="KQE73" s="1"/>
      <c r="KQF73" s="1"/>
      <c r="KQG73" s="1"/>
      <c r="KQH73" s="1"/>
      <c r="KQI73" s="1"/>
      <c r="KQJ73" s="1"/>
      <c r="KQK73" s="1"/>
      <c r="KQL73" s="1"/>
      <c r="KQM73" s="1"/>
      <c r="KQN73" s="1"/>
      <c r="KQO73" s="1"/>
      <c r="KQP73" s="1"/>
      <c r="KQQ73" s="1"/>
      <c r="KQR73" s="1"/>
      <c r="KQS73" s="1"/>
      <c r="KQT73" s="1"/>
      <c r="KQU73" s="1"/>
      <c r="KQV73" s="1"/>
      <c r="KQW73" s="1"/>
      <c r="KQX73" s="1"/>
      <c r="KQY73" s="1"/>
      <c r="KQZ73" s="1"/>
      <c r="KRA73" s="1"/>
      <c r="KRB73" s="1"/>
      <c r="KRC73" s="1"/>
      <c r="KRD73" s="1"/>
      <c r="KRE73" s="1"/>
      <c r="KRF73" s="1"/>
      <c r="KRG73" s="1"/>
      <c r="KRH73" s="1"/>
      <c r="KRI73" s="1"/>
      <c r="KRJ73" s="1"/>
      <c r="KRK73" s="1"/>
      <c r="KRL73" s="1"/>
      <c r="KRM73" s="1"/>
      <c r="KRN73" s="1"/>
      <c r="KRO73" s="1"/>
      <c r="KRP73" s="1"/>
      <c r="KRQ73" s="1"/>
      <c r="KRR73" s="1"/>
      <c r="KRS73" s="1"/>
      <c r="KRT73" s="1"/>
      <c r="KRU73" s="1"/>
      <c r="KRV73" s="1"/>
      <c r="KRW73" s="1"/>
      <c r="KRX73" s="1"/>
      <c r="KRY73" s="1"/>
      <c r="KRZ73" s="1"/>
      <c r="KSA73" s="1"/>
      <c r="KSB73" s="1"/>
      <c r="KSC73" s="1"/>
      <c r="KSD73" s="1"/>
      <c r="KSE73" s="1"/>
      <c r="KSF73" s="1"/>
      <c r="KSG73" s="1"/>
      <c r="KSH73" s="1"/>
      <c r="KSI73" s="1"/>
      <c r="KSJ73" s="1"/>
      <c r="KSK73" s="1"/>
      <c r="KSL73" s="1"/>
      <c r="KSM73" s="1"/>
      <c r="KSN73" s="1"/>
      <c r="KSO73" s="1"/>
      <c r="KSP73" s="1"/>
      <c r="KSQ73" s="1"/>
      <c r="KSR73" s="1"/>
      <c r="KSS73" s="1"/>
      <c r="KST73" s="1"/>
      <c r="KSU73" s="1"/>
      <c r="KSV73" s="1"/>
      <c r="KSW73" s="1"/>
      <c r="KSX73" s="1"/>
      <c r="KSY73" s="1"/>
      <c r="KSZ73" s="1"/>
      <c r="KTA73" s="1"/>
      <c r="KTB73" s="1"/>
      <c r="KTC73" s="1"/>
      <c r="KTD73" s="1"/>
      <c r="KTE73" s="1"/>
      <c r="KTF73" s="1"/>
      <c r="KTG73" s="1"/>
      <c r="KTH73" s="1"/>
      <c r="KTI73" s="1"/>
      <c r="KTJ73" s="1"/>
      <c r="KTK73" s="1"/>
      <c r="KTL73" s="1"/>
      <c r="KTM73" s="1"/>
      <c r="KTN73" s="1"/>
      <c r="KTO73" s="1"/>
      <c r="KTP73" s="1"/>
      <c r="KTQ73" s="1"/>
      <c r="KTR73" s="1"/>
      <c r="KTS73" s="1"/>
      <c r="KTT73" s="1"/>
      <c r="KTU73" s="1"/>
      <c r="KTV73" s="1"/>
      <c r="KTW73" s="1"/>
      <c r="KTX73" s="1"/>
      <c r="KTY73" s="1"/>
      <c r="KTZ73" s="1"/>
      <c r="KUA73" s="1"/>
      <c r="KUB73" s="1"/>
      <c r="KUC73" s="1"/>
      <c r="KUD73" s="1"/>
      <c r="KUE73" s="1"/>
      <c r="KUF73" s="1"/>
      <c r="KUG73" s="1"/>
      <c r="KUH73" s="1"/>
      <c r="KUI73" s="1"/>
      <c r="KUJ73" s="1"/>
      <c r="KUK73" s="1"/>
      <c r="KUL73" s="1"/>
      <c r="KUM73" s="1"/>
      <c r="KUN73" s="1"/>
      <c r="KUO73" s="1"/>
      <c r="KUP73" s="1"/>
      <c r="KUQ73" s="1"/>
      <c r="KUR73" s="1"/>
      <c r="KUS73" s="1"/>
      <c r="KUT73" s="1"/>
      <c r="KUU73" s="1"/>
      <c r="KUV73" s="1"/>
      <c r="KUW73" s="1"/>
      <c r="KUX73" s="1"/>
      <c r="KUY73" s="1"/>
      <c r="KUZ73" s="1"/>
      <c r="KVA73" s="1"/>
      <c r="KVB73" s="1"/>
      <c r="KVC73" s="1"/>
      <c r="KVD73" s="1"/>
      <c r="KVE73" s="1"/>
      <c r="KVF73" s="1"/>
      <c r="KVG73" s="1"/>
      <c r="KVH73" s="1"/>
      <c r="KVI73" s="1"/>
      <c r="KVJ73" s="1"/>
      <c r="KVK73" s="1"/>
      <c r="KVL73" s="1"/>
      <c r="KVM73" s="1"/>
      <c r="KVN73" s="1"/>
      <c r="KVO73" s="1"/>
      <c r="KVP73" s="1"/>
      <c r="KVQ73" s="1"/>
      <c r="KVR73" s="1"/>
      <c r="KVS73" s="1"/>
      <c r="KVT73" s="1"/>
      <c r="KVU73" s="1"/>
      <c r="KVV73" s="1"/>
      <c r="KVW73" s="1"/>
      <c r="KVX73" s="1"/>
      <c r="KVY73" s="1"/>
      <c r="KVZ73" s="1"/>
      <c r="KWA73" s="1"/>
      <c r="KWB73" s="1"/>
      <c r="KWC73" s="1"/>
      <c r="KWD73" s="1"/>
      <c r="KWE73" s="1"/>
      <c r="KWF73" s="1"/>
      <c r="KWG73" s="1"/>
      <c r="KWH73" s="1"/>
      <c r="KWI73" s="1"/>
      <c r="KWJ73" s="1"/>
      <c r="KWK73" s="1"/>
      <c r="KWL73" s="1"/>
      <c r="KWM73" s="1"/>
      <c r="KWN73" s="1"/>
      <c r="KWO73" s="1"/>
      <c r="KWP73" s="1"/>
      <c r="KWQ73" s="1"/>
      <c r="KWR73" s="1"/>
      <c r="KWS73" s="1"/>
      <c r="KWT73" s="1"/>
      <c r="KWU73" s="1"/>
      <c r="KWV73" s="1"/>
      <c r="KWW73" s="1"/>
      <c r="KWX73" s="1"/>
      <c r="KWY73" s="1"/>
      <c r="KWZ73" s="1"/>
      <c r="KXA73" s="1"/>
      <c r="KXB73" s="1"/>
      <c r="KXC73" s="1"/>
      <c r="KXD73" s="1"/>
      <c r="KXE73" s="1"/>
      <c r="KXF73" s="1"/>
      <c r="KXG73" s="1"/>
      <c r="KXH73" s="1"/>
      <c r="KXI73" s="1"/>
      <c r="KXJ73" s="1"/>
      <c r="KXK73" s="1"/>
      <c r="KXL73" s="1"/>
      <c r="KXM73" s="1"/>
      <c r="KXN73" s="1"/>
      <c r="KXO73" s="1"/>
      <c r="KXP73" s="1"/>
      <c r="KXQ73" s="1"/>
      <c r="KXR73" s="1"/>
      <c r="KXS73" s="1"/>
      <c r="KXT73" s="1"/>
      <c r="KXU73" s="1"/>
      <c r="KXV73" s="1"/>
      <c r="KXW73" s="1"/>
      <c r="KXX73" s="1"/>
      <c r="KXY73" s="1"/>
      <c r="KXZ73" s="1"/>
      <c r="KYA73" s="1"/>
      <c r="KYB73" s="1"/>
      <c r="KYC73" s="1"/>
      <c r="KYD73" s="1"/>
      <c r="KYE73" s="1"/>
      <c r="KYF73" s="1"/>
      <c r="KYG73" s="1"/>
      <c r="KYH73" s="1"/>
      <c r="KYI73" s="1"/>
      <c r="KYJ73" s="1"/>
      <c r="KYK73" s="1"/>
      <c r="KYL73" s="1"/>
      <c r="KYM73" s="1"/>
      <c r="KYN73" s="1"/>
      <c r="KYO73" s="1"/>
      <c r="KYP73" s="1"/>
      <c r="KYQ73" s="1"/>
      <c r="KYR73" s="1"/>
      <c r="KYS73" s="1"/>
      <c r="KYT73" s="1"/>
      <c r="KYU73" s="1"/>
      <c r="KYV73" s="1"/>
      <c r="KYW73" s="1"/>
      <c r="KYX73" s="1"/>
      <c r="KYY73" s="1"/>
      <c r="KYZ73" s="1"/>
      <c r="KZA73" s="1"/>
      <c r="KZB73" s="1"/>
      <c r="KZC73" s="1"/>
      <c r="KZD73" s="1"/>
      <c r="KZE73" s="1"/>
      <c r="KZF73" s="1"/>
      <c r="KZG73" s="1"/>
      <c r="KZH73" s="1"/>
      <c r="KZI73" s="1"/>
      <c r="KZJ73" s="1"/>
      <c r="KZK73" s="1"/>
      <c r="KZL73" s="1"/>
      <c r="KZM73" s="1"/>
      <c r="KZN73" s="1"/>
      <c r="KZO73" s="1"/>
      <c r="KZP73" s="1"/>
      <c r="KZQ73" s="1"/>
      <c r="KZR73" s="1"/>
      <c r="KZS73" s="1"/>
      <c r="KZT73" s="1"/>
      <c r="KZU73" s="1"/>
      <c r="KZV73" s="1"/>
      <c r="KZW73" s="1"/>
      <c r="KZX73" s="1"/>
      <c r="KZY73" s="1"/>
      <c r="KZZ73" s="1"/>
      <c r="LAA73" s="1"/>
      <c r="LAB73" s="1"/>
      <c r="LAC73" s="1"/>
      <c r="LAD73" s="1"/>
      <c r="LAE73" s="1"/>
      <c r="LAF73" s="1"/>
      <c r="LAG73" s="1"/>
      <c r="LAH73" s="1"/>
      <c r="LAI73" s="1"/>
      <c r="LAJ73" s="1"/>
      <c r="LAK73" s="1"/>
      <c r="LAL73" s="1"/>
      <c r="LAM73" s="1"/>
      <c r="LAN73" s="1"/>
      <c r="LAO73" s="1"/>
      <c r="LAP73" s="1"/>
      <c r="LAQ73" s="1"/>
      <c r="LAR73" s="1"/>
      <c r="LAS73" s="1"/>
      <c r="LAT73" s="1"/>
      <c r="LAU73" s="1"/>
      <c r="LAV73" s="1"/>
      <c r="LAW73" s="1"/>
      <c r="LAX73" s="1"/>
      <c r="LAY73" s="1"/>
      <c r="LAZ73" s="1"/>
      <c r="LBA73" s="1"/>
      <c r="LBB73" s="1"/>
      <c r="LBC73" s="1"/>
      <c r="LBD73" s="1"/>
      <c r="LBE73" s="1"/>
      <c r="LBF73" s="1"/>
      <c r="LBG73" s="1"/>
      <c r="LBH73" s="1"/>
      <c r="LBI73" s="1"/>
      <c r="LBJ73" s="1"/>
      <c r="LBK73" s="1"/>
      <c r="LBL73" s="1"/>
      <c r="LBM73" s="1"/>
      <c r="LBN73" s="1"/>
      <c r="LBO73" s="1"/>
      <c r="LBP73" s="1"/>
      <c r="LBQ73" s="1"/>
      <c r="LBR73" s="1"/>
      <c r="LBS73" s="1"/>
      <c r="LBT73" s="1"/>
      <c r="LBU73" s="1"/>
      <c r="LBV73" s="1"/>
      <c r="LBW73" s="1"/>
      <c r="LBX73" s="1"/>
      <c r="LBY73" s="1"/>
      <c r="LBZ73" s="1"/>
      <c r="LCA73" s="1"/>
      <c r="LCB73" s="1"/>
      <c r="LCC73" s="1"/>
      <c r="LCD73" s="1"/>
      <c r="LCE73" s="1"/>
      <c r="LCF73" s="1"/>
      <c r="LCG73" s="1"/>
      <c r="LCH73" s="1"/>
      <c r="LCI73" s="1"/>
      <c r="LCJ73" s="1"/>
      <c r="LCK73" s="1"/>
      <c r="LCL73" s="1"/>
      <c r="LCM73" s="1"/>
      <c r="LCN73" s="1"/>
      <c r="LCO73" s="1"/>
      <c r="LCP73" s="1"/>
      <c r="LCQ73" s="1"/>
      <c r="LCR73" s="1"/>
      <c r="LCS73" s="1"/>
      <c r="LCT73" s="1"/>
      <c r="LCU73" s="1"/>
      <c r="LCV73" s="1"/>
      <c r="LCW73" s="1"/>
      <c r="LCX73" s="1"/>
      <c r="LCY73" s="1"/>
      <c r="LCZ73" s="1"/>
      <c r="LDA73" s="1"/>
      <c r="LDB73" s="1"/>
      <c r="LDC73" s="1"/>
      <c r="LDD73" s="1"/>
      <c r="LDE73" s="1"/>
      <c r="LDF73" s="1"/>
      <c r="LDG73" s="1"/>
      <c r="LDH73" s="1"/>
      <c r="LDI73" s="1"/>
      <c r="LDJ73" s="1"/>
      <c r="LDK73" s="1"/>
      <c r="LDL73" s="1"/>
      <c r="LDM73" s="1"/>
      <c r="LDN73" s="1"/>
      <c r="LDO73" s="1"/>
      <c r="LDP73" s="1"/>
      <c r="LDQ73" s="1"/>
      <c r="LDR73" s="1"/>
      <c r="LDS73" s="1"/>
      <c r="LDT73" s="1"/>
      <c r="LDU73" s="1"/>
      <c r="LDV73" s="1"/>
      <c r="LDW73" s="1"/>
      <c r="LDX73" s="1"/>
      <c r="LDY73" s="1"/>
      <c r="LDZ73" s="1"/>
      <c r="LEA73" s="1"/>
      <c r="LEB73" s="1"/>
      <c r="LEC73" s="1"/>
      <c r="LED73" s="1"/>
      <c r="LEE73" s="1"/>
      <c r="LEF73" s="1"/>
      <c r="LEG73" s="1"/>
      <c r="LEH73" s="1"/>
      <c r="LEI73" s="1"/>
      <c r="LEJ73" s="1"/>
      <c r="LEK73" s="1"/>
      <c r="LEL73" s="1"/>
      <c r="LEM73" s="1"/>
      <c r="LEN73" s="1"/>
      <c r="LEO73" s="1"/>
      <c r="LEP73" s="1"/>
      <c r="LEQ73" s="1"/>
      <c r="LER73" s="1"/>
      <c r="LES73" s="1"/>
      <c r="LET73" s="1"/>
      <c r="LEU73" s="1"/>
      <c r="LEV73" s="1"/>
      <c r="LEW73" s="1"/>
      <c r="LEX73" s="1"/>
      <c r="LEY73" s="1"/>
      <c r="LEZ73" s="1"/>
      <c r="LFA73" s="1"/>
      <c r="LFB73" s="1"/>
      <c r="LFC73" s="1"/>
      <c r="LFD73" s="1"/>
      <c r="LFE73" s="1"/>
      <c r="LFF73" s="1"/>
      <c r="LFG73" s="1"/>
      <c r="LFH73" s="1"/>
      <c r="LFI73" s="1"/>
      <c r="LFJ73" s="1"/>
      <c r="LFK73" s="1"/>
      <c r="LFL73" s="1"/>
      <c r="LFM73" s="1"/>
      <c r="LFN73" s="1"/>
      <c r="LFO73" s="1"/>
      <c r="LFP73" s="1"/>
      <c r="LFQ73" s="1"/>
      <c r="LFR73" s="1"/>
      <c r="LFS73" s="1"/>
      <c r="LFT73" s="1"/>
      <c r="LFU73" s="1"/>
      <c r="LFV73" s="1"/>
      <c r="LFW73" s="1"/>
      <c r="LFX73" s="1"/>
      <c r="LFY73" s="1"/>
      <c r="LFZ73" s="1"/>
      <c r="LGA73" s="1"/>
      <c r="LGB73" s="1"/>
      <c r="LGC73" s="1"/>
      <c r="LGD73" s="1"/>
      <c r="LGE73" s="1"/>
      <c r="LGF73" s="1"/>
      <c r="LGG73" s="1"/>
      <c r="LGH73" s="1"/>
      <c r="LGI73" s="1"/>
      <c r="LGJ73" s="1"/>
      <c r="LGK73" s="1"/>
      <c r="LGL73" s="1"/>
      <c r="LGM73" s="1"/>
      <c r="LGN73" s="1"/>
      <c r="LGO73" s="1"/>
      <c r="LGP73" s="1"/>
      <c r="LGQ73" s="1"/>
      <c r="LGR73" s="1"/>
      <c r="LGS73" s="1"/>
      <c r="LGT73" s="1"/>
      <c r="LGU73" s="1"/>
      <c r="LGV73" s="1"/>
      <c r="LGW73" s="1"/>
      <c r="LGX73" s="1"/>
      <c r="LGY73" s="1"/>
      <c r="LGZ73" s="1"/>
      <c r="LHA73" s="1"/>
      <c r="LHB73" s="1"/>
      <c r="LHC73" s="1"/>
      <c r="LHD73" s="1"/>
      <c r="LHE73" s="1"/>
      <c r="LHF73" s="1"/>
      <c r="LHG73" s="1"/>
      <c r="LHH73" s="1"/>
      <c r="LHI73" s="1"/>
      <c r="LHJ73" s="1"/>
      <c r="LHK73" s="1"/>
      <c r="LHL73" s="1"/>
      <c r="LHM73" s="1"/>
      <c r="LHN73" s="1"/>
      <c r="LHO73" s="1"/>
      <c r="LHP73" s="1"/>
      <c r="LHQ73" s="1"/>
      <c r="LHR73" s="1"/>
      <c r="LHS73" s="1"/>
      <c r="LHT73" s="1"/>
      <c r="LHU73" s="1"/>
      <c r="LHV73" s="1"/>
      <c r="LHW73" s="1"/>
      <c r="LHX73" s="1"/>
      <c r="LHY73" s="1"/>
      <c r="LHZ73" s="1"/>
      <c r="LIA73" s="1"/>
      <c r="LIB73" s="1"/>
      <c r="LIC73" s="1"/>
      <c r="LID73" s="1"/>
      <c r="LIE73" s="1"/>
      <c r="LIF73" s="1"/>
      <c r="LIG73" s="1"/>
      <c r="LIH73" s="1"/>
      <c r="LII73" s="1"/>
      <c r="LIJ73" s="1"/>
      <c r="LIK73" s="1"/>
      <c r="LIL73" s="1"/>
      <c r="LIM73" s="1"/>
      <c r="LIN73" s="1"/>
      <c r="LIO73" s="1"/>
      <c r="LIP73" s="1"/>
      <c r="LIQ73" s="1"/>
      <c r="LIR73" s="1"/>
      <c r="LIS73" s="1"/>
      <c r="LIT73" s="1"/>
      <c r="LIU73" s="1"/>
      <c r="LIV73" s="1"/>
      <c r="LIW73" s="1"/>
      <c r="LIX73" s="1"/>
      <c r="LIY73" s="1"/>
      <c r="LIZ73" s="1"/>
      <c r="LJA73" s="1"/>
      <c r="LJB73" s="1"/>
      <c r="LJC73" s="1"/>
      <c r="LJD73" s="1"/>
      <c r="LJE73" s="1"/>
      <c r="LJF73" s="1"/>
      <c r="LJG73" s="1"/>
      <c r="LJH73" s="1"/>
      <c r="LJI73" s="1"/>
      <c r="LJJ73" s="1"/>
      <c r="LJK73" s="1"/>
      <c r="LJL73" s="1"/>
      <c r="LJM73" s="1"/>
      <c r="LJN73" s="1"/>
      <c r="LJO73" s="1"/>
      <c r="LJP73" s="1"/>
      <c r="LJQ73" s="1"/>
      <c r="LJR73" s="1"/>
      <c r="LJS73" s="1"/>
      <c r="LJT73" s="1"/>
      <c r="LJU73" s="1"/>
      <c r="LJV73" s="1"/>
      <c r="LJW73" s="1"/>
      <c r="LJX73" s="1"/>
      <c r="LJY73" s="1"/>
      <c r="LJZ73" s="1"/>
      <c r="LKA73" s="1"/>
      <c r="LKB73" s="1"/>
      <c r="LKC73" s="1"/>
      <c r="LKD73" s="1"/>
      <c r="LKE73" s="1"/>
      <c r="LKF73" s="1"/>
      <c r="LKG73" s="1"/>
      <c r="LKH73" s="1"/>
      <c r="LKI73" s="1"/>
      <c r="LKJ73" s="1"/>
      <c r="LKK73" s="1"/>
      <c r="LKL73" s="1"/>
      <c r="LKM73" s="1"/>
      <c r="LKN73" s="1"/>
      <c r="LKO73" s="1"/>
      <c r="LKP73" s="1"/>
      <c r="LKQ73" s="1"/>
      <c r="LKR73" s="1"/>
      <c r="LKS73" s="1"/>
      <c r="LKT73" s="1"/>
      <c r="LKU73" s="1"/>
      <c r="LKV73" s="1"/>
      <c r="LKW73" s="1"/>
      <c r="LKX73" s="1"/>
      <c r="LKY73" s="1"/>
      <c r="LKZ73" s="1"/>
      <c r="LLA73" s="1"/>
      <c r="LLB73" s="1"/>
      <c r="LLC73" s="1"/>
      <c r="LLD73" s="1"/>
      <c r="LLE73" s="1"/>
      <c r="LLF73" s="1"/>
      <c r="LLG73" s="1"/>
      <c r="LLH73" s="1"/>
      <c r="LLI73" s="1"/>
      <c r="LLJ73" s="1"/>
      <c r="LLK73" s="1"/>
      <c r="LLL73" s="1"/>
      <c r="LLM73" s="1"/>
      <c r="LLN73" s="1"/>
      <c r="LLO73" s="1"/>
      <c r="LLP73" s="1"/>
      <c r="LLQ73" s="1"/>
      <c r="LLR73" s="1"/>
      <c r="LLS73" s="1"/>
      <c r="LLT73" s="1"/>
      <c r="LLU73" s="1"/>
      <c r="LLV73" s="1"/>
      <c r="LLW73" s="1"/>
      <c r="LLX73" s="1"/>
      <c r="LLY73" s="1"/>
      <c r="LLZ73" s="1"/>
      <c r="LMA73" s="1"/>
      <c r="LMB73" s="1"/>
      <c r="LMC73" s="1"/>
      <c r="LMD73" s="1"/>
      <c r="LME73" s="1"/>
      <c r="LMF73" s="1"/>
      <c r="LMG73" s="1"/>
      <c r="LMH73" s="1"/>
      <c r="LMI73" s="1"/>
      <c r="LMJ73" s="1"/>
      <c r="LMK73" s="1"/>
      <c r="LML73" s="1"/>
      <c r="LMM73" s="1"/>
      <c r="LMN73" s="1"/>
      <c r="LMO73" s="1"/>
      <c r="LMP73" s="1"/>
      <c r="LMQ73" s="1"/>
      <c r="LMR73" s="1"/>
      <c r="LMS73" s="1"/>
      <c r="LMT73" s="1"/>
      <c r="LMU73" s="1"/>
      <c r="LMV73" s="1"/>
      <c r="LMW73" s="1"/>
      <c r="LMX73" s="1"/>
      <c r="LMY73" s="1"/>
      <c r="LMZ73" s="1"/>
      <c r="LNA73" s="1"/>
      <c r="LNB73" s="1"/>
      <c r="LNC73" s="1"/>
      <c r="LND73" s="1"/>
      <c r="LNE73" s="1"/>
      <c r="LNF73" s="1"/>
      <c r="LNG73" s="1"/>
      <c r="LNH73" s="1"/>
      <c r="LNI73" s="1"/>
      <c r="LNJ73" s="1"/>
      <c r="LNK73" s="1"/>
      <c r="LNL73" s="1"/>
      <c r="LNM73" s="1"/>
      <c r="LNN73" s="1"/>
      <c r="LNO73" s="1"/>
      <c r="LNP73" s="1"/>
      <c r="LNQ73" s="1"/>
      <c r="LNR73" s="1"/>
      <c r="LNS73" s="1"/>
      <c r="LNT73" s="1"/>
      <c r="LNU73" s="1"/>
      <c r="LNV73" s="1"/>
      <c r="LNW73" s="1"/>
      <c r="LNX73" s="1"/>
      <c r="LNY73" s="1"/>
      <c r="LNZ73" s="1"/>
      <c r="LOA73" s="1"/>
      <c r="LOB73" s="1"/>
      <c r="LOC73" s="1"/>
      <c r="LOD73" s="1"/>
      <c r="LOE73" s="1"/>
      <c r="LOF73" s="1"/>
      <c r="LOG73" s="1"/>
      <c r="LOH73" s="1"/>
      <c r="LOI73" s="1"/>
      <c r="LOJ73" s="1"/>
      <c r="LOK73" s="1"/>
      <c r="LOL73" s="1"/>
      <c r="LOM73" s="1"/>
      <c r="LON73" s="1"/>
      <c r="LOO73" s="1"/>
      <c r="LOP73" s="1"/>
      <c r="LOQ73" s="1"/>
      <c r="LOR73" s="1"/>
      <c r="LOS73" s="1"/>
      <c r="LOT73" s="1"/>
      <c r="LOU73" s="1"/>
      <c r="LOV73" s="1"/>
      <c r="LOW73" s="1"/>
      <c r="LOX73" s="1"/>
      <c r="LOY73" s="1"/>
      <c r="LOZ73" s="1"/>
      <c r="LPA73" s="1"/>
      <c r="LPB73" s="1"/>
      <c r="LPC73" s="1"/>
      <c r="LPD73" s="1"/>
      <c r="LPE73" s="1"/>
      <c r="LPF73" s="1"/>
      <c r="LPG73" s="1"/>
      <c r="LPH73" s="1"/>
      <c r="LPI73" s="1"/>
      <c r="LPJ73" s="1"/>
      <c r="LPK73" s="1"/>
      <c r="LPL73" s="1"/>
      <c r="LPM73" s="1"/>
      <c r="LPN73" s="1"/>
      <c r="LPO73" s="1"/>
      <c r="LPP73" s="1"/>
      <c r="LPQ73" s="1"/>
      <c r="LPR73" s="1"/>
      <c r="LPS73" s="1"/>
      <c r="LPT73" s="1"/>
      <c r="LPU73" s="1"/>
      <c r="LPV73" s="1"/>
      <c r="LPW73" s="1"/>
      <c r="LPX73" s="1"/>
      <c r="LPY73" s="1"/>
      <c r="LPZ73" s="1"/>
      <c r="LQA73" s="1"/>
      <c r="LQB73" s="1"/>
      <c r="LQC73" s="1"/>
      <c r="LQD73" s="1"/>
      <c r="LQE73" s="1"/>
      <c r="LQF73" s="1"/>
      <c r="LQG73" s="1"/>
      <c r="LQH73" s="1"/>
      <c r="LQI73" s="1"/>
      <c r="LQJ73" s="1"/>
      <c r="LQK73" s="1"/>
      <c r="LQL73" s="1"/>
      <c r="LQM73" s="1"/>
      <c r="LQN73" s="1"/>
      <c r="LQO73" s="1"/>
      <c r="LQP73" s="1"/>
      <c r="LQQ73" s="1"/>
      <c r="LQR73" s="1"/>
      <c r="LQS73" s="1"/>
      <c r="LQT73" s="1"/>
      <c r="LQU73" s="1"/>
      <c r="LQV73" s="1"/>
      <c r="LQW73" s="1"/>
      <c r="LQX73" s="1"/>
      <c r="LQY73" s="1"/>
      <c r="LQZ73" s="1"/>
      <c r="LRA73" s="1"/>
      <c r="LRB73" s="1"/>
      <c r="LRC73" s="1"/>
      <c r="LRD73" s="1"/>
      <c r="LRE73" s="1"/>
      <c r="LRF73" s="1"/>
      <c r="LRG73" s="1"/>
      <c r="LRH73" s="1"/>
      <c r="LRI73" s="1"/>
      <c r="LRJ73" s="1"/>
      <c r="LRK73" s="1"/>
      <c r="LRL73" s="1"/>
      <c r="LRM73" s="1"/>
      <c r="LRN73" s="1"/>
      <c r="LRO73" s="1"/>
      <c r="LRP73" s="1"/>
      <c r="LRQ73" s="1"/>
      <c r="LRR73" s="1"/>
      <c r="LRS73" s="1"/>
      <c r="LRT73" s="1"/>
      <c r="LRU73" s="1"/>
      <c r="LRV73" s="1"/>
      <c r="LRW73" s="1"/>
      <c r="LRX73" s="1"/>
      <c r="LRY73" s="1"/>
      <c r="LRZ73" s="1"/>
      <c r="LSA73" s="1"/>
      <c r="LSB73" s="1"/>
      <c r="LSC73" s="1"/>
      <c r="LSD73" s="1"/>
      <c r="LSE73" s="1"/>
      <c r="LSF73" s="1"/>
      <c r="LSG73" s="1"/>
      <c r="LSH73" s="1"/>
      <c r="LSI73" s="1"/>
      <c r="LSJ73" s="1"/>
      <c r="LSK73" s="1"/>
      <c r="LSL73" s="1"/>
      <c r="LSM73" s="1"/>
      <c r="LSN73" s="1"/>
      <c r="LSO73" s="1"/>
      <c r="LSP73" s="1"/>
      <c r="LSQ73" s="1"/>
      <c r="LSR73" s="1"/>
      <c r="LSS73" s="1"/>
      <c r="LST73" s="1"/>
      <c r="LSU73" s="1"/>
      <c r="LSV73" s="1"/>
      <c r="LSW73" s="1"/>
      <c r="LSX73" s="1"/>
      <c r="LSY73" s="1"/>
      <c r="LSZ73" s="1"/>
      <c r="LTA73" s="1"/>
      <c r="LTB73" s="1"/>
      <c r="LTC73" s="1"/>
      <c r="LTD73" s="1"/>
      <c r="LTE73" s="1"/>
      <c r="LTF73" s="1"/>
      <c r="LTG73" s="1"/>
      <c r="LTH73" s="1"/>
      <c r="LTI73" s="1"/>
      <c r="LTJ73" s="1"/>
      <c r="LTK73" s="1"/>
      <c r="LTL73" s="1"/>
      <c r="LTM73" s="1"/>
      <c r="LTN73" s="1"/>
      <c r="LTO73" s="1"/>
      <c r="LTP73" s="1"/>
      <c r="LTQ73" s="1"/>
      <c r="LTR73" s="1"/>
      <c r="LTS73" s="1"/>
      <c r="LTT73" s="1"/>
      <c r="LTU73" s="1"/>
      <c r="LTV73" s="1"/>
      <c r="LTW73" s="1"/>
      <c r="LTX73" s="1"/>
      <c r="LTY73" s="1"/>
      <c r="LTZ73" s="1"/>
      <c r="LUA73" s="1"/>
      <c r="LUB73" s="1"/>
      <c r="LUC73" s="1"/>
      <c r="LUD73" s="1"/>
      <c r="LUE73" s="1"/>
      <c r="LUF73" s="1"/>
      <c r="LUG73" s="1"/>
      <c r="LUH73" s="1"/>
      <c r="LUI73" s="1"/>
      <c r="LUJ73" s="1"/>
      <c r="LUK73" s="1"/>
      <c r="LUL73" s="1"/>
      <c r="LUM73" s="1"/>
      <c r="LUN73" s="1"/>
      <c r="LUO73" s="1"/>
      <c r="LUP73" s="1"/>
      <c r="LUQ73" s="1"/>
      <c r="LUR73" s="1"/>
      <c r="LUS73" s="1"/>
      <c r="LUT73" s="1"/>
      <c r="LUU73" s="1"/>
      <c r="LUV73" s="1"/>
      <c r="LUW73" s="1"/>
      <c r="LUX73" s="1"/>
      <c r="LUY73" s="1"/>
      <c r="LUZ73" s="1"/>
      <c r="LVA73" s="1"/>
      <c r="LVB73" s="1"/>
      <c r="LVC73" s="1"/>
      <c r="LVD73" s="1"/>
      <c r="LVE73" s="1"/>
      <c r="LVF73" s="1"/>
      <c r="LVG73" s="1"/>
      <c r="LVH73" s="1"/>
      <c r="LVI73" s="1"/>
      <c r="LVJ73" s="1"/>
      <c r="LVK73" s="1"/>
      <c r="LVL73" s="1"/>
      <c r="LVM73" s="1"/>
      <c r="LVN73" s="1"/>
      <c r="LVO73" s="1"/>
      <c r="LVP73" s="1"/>
      <c r="LVQ73" s="1"/>
      <c r="LVR73" s="1"/>
      <c r="LVS73" s="1"/>
      <c r="LVT73" s="1"/>
      <c r="LVU73" s="1"/>
      <c r="LVV73" s="1"/>
      <c r="LVW73" s="1"/>
      <c r="LVX73" s="1"/>
      <c r="LVY73" s="1"/>
      <c r="LVZ73" s="1"/>
      <c r="LWA73" s="1"/>
      <c r="LWB73" s="1"/>
      <c r="LWC73" s="1"/>
      <c r="LWD73" s="1"/>
      <c r="LWE73" s="1"/>
      <c r="LWF73" s="1"/>
      <c r="LWG73" s="1"/>
      <c r="LWH73" s="1"/>
      <c r="LWI73" s="1"/>
      <c r="LWJ73" s="1"/>
      <c r="LWK73" s="1"/>
      <c r="LWL73" s="1"/>
      <c r="LWM73" s="1"/>
      <c r="LWN73" s="1"/>
      <c r="LWO73" s="1"/>
      <c r="LWP73" s="1"/>
      <c r="LWQ73" s="1"/>
      <c r="LWR73" s="1"/>
      <c r="LWS73" s="1"/>
      <c r="LWT73" s="1"/>
      <c r="LWU73" s="1"/>
      <c r="LWV73" s="1"/>
      <c r="LWW73" s="1"/>
      <c r="LWX73" s="1"/>
      <c r="LWY73" s="1"/>
      <c r="LWZ73" s="1"/>
      <c r="LXA73" s="1"/>
      <c r="LXB73" s="1"/>
      <c r="LXC73" s="1"/>
      <c r="LXD73" s="1"/>
      <c r="LXE73" s="1"/>
      <c r="LXF73" s="1"/>
      <c r="LXG73" s="1"/>
      <c r="LXH73" s="1"/>
      <c r="LXI73" s="1"/>
      <c r="LXJ73" s="1"/>
      <c r="LXK73" s="1"/>
      <c r="LXL73" s="1"/>
      <c r="LXM73" s="1"/>
      <c r="LXN73" s="1"/>
      <c r="LXO73" s="1"/>
      <c r="LXP73" s="1"/>
      <c r="LXQ73" s="1"/>
      <c r="LXR73" s="1"/>
      <c r="LXS73" s="1"/>
      <c r="LXT73" s="1"/>
      <c r="LXU73" s="1"/>
      <c r="LXV73" s="1"/>
      <c r="LXW73" s="1"/>
      <c r="LXX73" s="1"/>
      <c r="LXY73" s="1"/>
      <c r="LXZ73" s="1"/>
      <c r="LYA73" s="1"/>
      <c r="LYB73" s="1"/>
      <c r="LYC73" s="1"/>
      <c r="LYD73" s="1"/>
      <c r="LYE73" s="1"/>
      <c r="LYF73" s="1"/>
      <c r="LYG73" s="1"/>
      <c r="LYH73" s="1"/>
      <c r="LYI73" s="1"/>
      <c r="LYJ73" s="1"/>
      <c r="LYK73" s="1"/>
      <c r="LYL73" s="1"/>
      <c r="LYM73" s="1"/>
      <c r="LYN73" s="1"/>
      <c r="LYO73" s="1"/>
      <c r="LYP73" s="1"/>
      <c r="LYQ73" s="1"/>
      <c r="LYR73" s="1"/>
      <c r="LYS73" s="1"/>
      <c r="LYT73" s="1"/>
      <c r="LYU73" s="1"/>
      <c r="LYV73" s="1"/>
      <c r="LYW73" s="1"/>
      <c r="LYX73" s="1"/>
      <c r="LYY73" s="1"/>
      <c r="LYZ73" s="1"/>
      <c r="LZA73" s="1"/>
      <c r="LZB73" s="1"/>
      <c r="LZC73" s="1"/>
      <c r="LZD73" s="1"/>
      <c r="LZE73" s="1"/>
      <c r="LZF73" s="1"/>
      <c r="LZG73" s="1"/>
      <c r="LZH73" s="1"/>
      <c r="LZI73" s="1"/>
      <c r="LZJ73" s="1"/>
      <c r="LZK73" s="1"/>
      <c r="LZL73" s="1"/>
      <c r="LZM73" s="1"/>
      <c r="LZN73" s="1"/>
      <c r="LZO73" s="1"/>
      <c r="LZP73" s="1"/>
      <c r="LZQ73" s="1"/>
      <c r="LZR73" s="1"/>
      <c r="LZS73" s="1"/>
      <c r="LZT73" s="1"/>
      <c r="LZU73" s="1"/>
      <c r="LZV73" s="1"/>
      <c r="LZW73" s="1"/>
      <c r="LZX73" s="1"/>
      <c r="LZY73" s="1"/>
      <c r="LZZ73" s="1"/>
      <c r="MAA73" s="1"/>
      <c r="MAB73" s="1"/>
      <c r="MAC73" s="1"/>
      <c r="MAD73" s="1"/>
      <c r="MAE73" s="1"/>
      <c r="MAF73" s="1"/>
      <c r="MAG73" s="1"/>
      <c r="MAH73" s="1"/>
      <c r="MAI73" s="1"/>
      <c r="MAJ73" s="1"/>
      <c r="MAK73" s="1"/>
      <c r="MAL73" s="1"/>
      <c r="MAM73" s="1"/>
      <c r="MAN73" s="1"/>
      <c r="MAO73" s="1"/>
      <c r="MAP73" s="1"/>
      <c r="MAQ73" s="1"/>
      <c r="MAR73" s="1"/>
      <c r="MAS73" s="1"/>
      <c r="MAT73" s="1"/>
      <c r="MAU73" s="1"/>
      <c r="MAV73" s="1"/>
      <c r="MAW73" s="1"/>
      <c r="MAX73" s="1"/>
      <c r="MAY73" s="1"/>
      <c r="MAZ73" s="1"/>
      <c r="MBA73" s="1"/>
      <c r="MBB73" s="1"/>
      <c r="MBC73" s="1"/>
      <c r="MBD73" s="1"/>
      <c r="MBE73" s="1"/>
      <c r="MBF73" s="1"/>
      <c r="MBG73" s="1"/>
      <c r="MBH73" s="1"/>
      <c r="MBI73" s="1"/>
      <c r="MBJ73" s="1"/>
      <c r="MBK73" s="1"/>
      <c r="MBL73" s="1"/>
      <c r="MBM73" s="1"/>
      <c r="MBN73" s="1"/>
      <c r="MBO73" s="1"/>
      <c r="MBP73" s="1"/>
      <c r="MBQ73" s="1"/>
      <c r="MBR73" s="1"/>
      <c r="MBS73" s="1"/>
      <c r="MBT73" s="1"/>
      <c r="MBU73" s="1"/>
      <c r="MBV73" s="1"/>
      <c r="MBW73" s="1"/>
      <c r="MBX73" s="1"/>
      <c r="MBY73" s="1"/>
      <c r="MBZ73" s="1"/>
      <c r="MCA73" s="1"/>
      <c r="MCB73" s="1"/>
      <c r="MCC73" s="1"/>
      <c r="MCD73" s="1"/>
      <c r="MCE73" s="1"/>
      <c r="MCF73" s="1"/>
      <c r="MCG73" s="1"/>
      <c r="MCH73" s="1"/>
      <c r="MCI73" s="1"/>
      <c r="MCJ73" s="1"/>
      <c r="MCK73" s="1"/>
      <c r="MCL73" s="1"/>
      <c r="MCM73" s="1"/>
      <c r="MCN73" s="1"/>
      <c r="MCO73" s="1"/>
      <c r="MCP73" s="1"/>
      <c r="MCQ73" s="1"/>
      <c r="MCR73" s="1"/>
      <c r="MCS73" s="1"/>
      <c r="MCT73" s="1"/>
      <c r="MCU73" s="1"/>
      <c r="MCV73" s="1"/>
      <c r="MCW73" s="1"/>
      <c r="MCX73" s="1"/>
      <c r="MCY73" s="1"/>
      <c r="MCZ73" s="1"/>
      <c r="MDA73" s="1"/>
      <c r="MDB73" s="1"/>
      <c r="MDC73" s="1"/>
      <c r="MDD73" s="1"/>
      <c r="MDE73" s="1"/>
      <c r="MDF73" s="1"/>
      <c r="MDG73" s="1"/>
      <c r="MDH73" s="1"/>
      <c r="MDI73" s="1"/>
      <c r="MDJ73" s="1"/>
      <c r="MDK73" s="1"/>
      <c r="MDL73" s="1"/>
      <c r="MDM73" s="1"/>
      <c r="MDN73" s="1"/>
      <c r="MDO73" s="1"/>
      <c r="MDP73" s="1"/>
      <c r="MDQ73" s="1"/>
      <c r="MDR73" s="1"/>
      <c r="MDS73" s="1"/>
      <c r="MDT73" s="1"/>
      <c r="MDU73" s="1"/>
      <c r="MDV73" s="1"/>
      <c r="MDW73" s="1"/>
      <c r="MDX73" s="1"/>
      <c r="MDY73" s="1"/>
      <c r="MDZ73" s="1"/>
      <c r="MEA73" s="1"/>
      <c r="MEB73" s="1"/>
      <c r="MEC73" s="1"/>
      <c r="MED73" s="1"/>
      <c r="MEE73" s="1"/>
      <c r="MEF73" s="1"/>
      <c r="MEG73" s="1"/>
      <c r="MEH73" s="1"/>
      <c r="MEI73" s="1"/>
      <c r="MEJ73" s="1"/>
      <c r="MEK73" s="1"/>
      <c r="MEL73" s="1"/>
      <c r="MEM73" s="1"/>
      <c r="MEN73" s="1"/>
      <c r="MEO73" s="1"/>
      <c r="MEP73" s="1"/>
      <c r="MEQ73" s="1"/>
      <c r="MER73" s="1"/>
      <c r="MES73" s="1"/>
      <c r="MET73" s="1"/>
      <c r="MEU73" s="1"/>
      <c r="MEV73" s="1"/>
      <c r="MEW73" s="1"/>
      <c r="MEX73" s="1"/>
      <c r="MEY73" s="1"/>
      <c r="MEZ73" s="1"/>
      <c r="MFA73" s="1"/>
      <c r="MFB73" s="1"/>
      <c r="MFC73" s="1"/>
      <c r="MFD73" s="1"/>
      <c r="MFE73" s="1"/>
      <c r="MFF73" s="1"/>
      <c r="MFG73" s="1"/>
      <c r="MFH73" s="1"/>
      <c r="MFI73" s="1"/>
      <c r="MFJ73" s="1"/>
      <c r="MFK73" s="1"/>
      <c r="MFL73" s="1"/>
      <c r="MFM73" s="1"/>
      <c r="MFN73" s="1"/>
      <c r="MFO73" s="1"/>
      <c r="MFP73" s="1"/>
      <c r="MFQ73" s="1"/>
      <c r="MFR73" s="1"/>
      <c r="MFS73" s="1"/>
      <c r="MFT73" s="1"/>
      <c r="MFU73" s="1"/>
      <c r="MFV73" s="1"/>
      <c r="MFW73" s="1"/>
      <c r="MFX73" s="1"/>
      <c r="MFY73" s="1"/>
      <c r="MFZ73" s="1"/>
      <c r="MGA73" s="1"/>
      <c r="MGB73" s="1"/>
      <c r="MGC73" s="1"/>
      <c r="MGD73" s="1"/>
      <c r="MGE73" s="1"/>
      <c r="MGF73" s="1"/>
      <c r="MGG73" s="1"/>
      <c r="MGH73" s="1"/>
      <c r="MGI73" s="1"/>
      <c r="MGJ73" s="1"/>
      <c r="MGK73" s="1"/>
      <c r="MGL73" s="1"/>
      <c r="MGM73" s="1"/>
      <c r="MGN73" s="1"/>
      <c r="MGO73" s="1"/>
      <c r="MGP73" s="1"/>
      <c r="MGQ73" s="1"/>
      <c r="MGR73" s="1"/>
      <c r="MGS73" s="1"/>
      <c r="MGT73" s="1"/>
      <c r="MGU73" s="1"/>
      <c r="MGV73" s="1"/>
      <c r="MGW73" s="1"/>
      <c r="MGX73" s="1"/>
      <c r="MGY73" s="1"/>
      <c r="MGZ73" s="1"/>
      <c r="MHA73" s="1"/>
      <c r="MHB73" s="1"/>
      <c r="MHC73" s="1"/>
      <c r="MHD73" s="1"/>
      <c r="MHE73" s="1"/>
      <c r="MHF73" s="1"/>
      <c r="MHG73" s="1"/>
      <c r="MHH73" s="1"/>
      <c r="MHI73" s="1"/>
      <c r="MHJ73" s="1"/>
      <c r="MHK73" s="1"/>
      <c r="MHL73" s="1"/>
      <c r="MHM73" s="1"/>
      <c r="MHN73" s="1"/>
      <c r="MHO73" s="1"/>
      <c r="MHP73" s="1"/>
      <c r="MHQ73" s="1"/>
      <c r="MHR73" s="1"/>
      <c r="MHS73" s="1"/>
      <c r="MHT73" s="1"/>
      <c r="MHU73" s="1"/>
      <c r="MHV73" s="1"/>
      <c r="MHW73" s="1"/>
      <c r="MHX73" s="1"/>
      <c r="MHY73" s="1"/>
      <c r="MHZ73" s="1"/>
      <c r="MIA73" s="1"/>
      <c r="MIB73" s="1"/>
      <c r="MIC73" s="1"/>
      <c r="MID73" s="1"/>
      <c r="MIE73" s="1"/>
      <c r="MIF73" s="1"/>
      <c r="MIG73" s="1"/>
      <c r="MIH73" s="1"/>
      <c r="MII73" s="1"/>
      <c r="MIJ73" s="1"/>
      <c r="MIK73" s="1"/>
      <c r="MIL73" s="1"/>
      <c r="MIM73" s="1"/>
      <c r="MIN73" s="1"/>
      <c r="MIO73" s="1"/>
      <c r="MIP73" s="1"/>
      <c r="MIQ73" s="1"/>
      <c r="MIR73" s="1"/>
      <c r="MIS73" s="1"/>
      <c r="MIT73" s="1"/>
      <c r="MIU73" s="1"/>
      <c r="MIV73" s="1"/>
      <c r="MIW73" s="1"/>
      <c r="MIX73" s="1"/>
      <c r="MIY73" s="1"/>
      <c r="MIZ73" s="1"/>
      <c r="MJA73" s="1"/>
      <c r="MJB73" s="1"/>
      <c r="MJC73" s="1"/>
      <c r="MJD73" s="1"/>
      <c r="MJE73" s="1"/>
      <c r="MJF73" s="1"/>
      <c r="MJG73" s="1"/>
      <c r="MJH73" s="1"/>
      <c r="MJI73" s="1"/>
      <c r="MJJ73" s="1"/>
      <c r="MJK73" s="1"/>
      <c r="MJL73" s="1"/>
      <c r="MJM73" s="1"/>
      <c r="MJN73" s="1"/>
      <c r="MJO73" s="1"/>
      <c r="MJP73" s="1"/>
      <c r="MJQ73" s="1"/>
      <c r="MJR73" s="1"/>
      <c r="MJS73" s="1"/>
      <c r="MJT73" s="1"/>
      <c r="MJU73" s="1"/>
      <c r="MJV73" s="1"/>
      <c r="MJW73" s="1"/>
      <c r="MJX73" s="1"/>
      <c r="MJY73" s="1"/>
      <c r="MJZ73" s="1"/>
      <c r="MKA73" s="1"/>
      <c r="MKB73" s="1"/>
      <c r="MKC73" s="1"/>
      <c r="MKD73" s="1"/>
      <c r="MKE73" s="1"/>
      <c r="MKF73" s="1"/>
      <c r="MKG73" s="1"/>
      <c r="MKH73" s="1"/>
      <c r="MKI73" s="1"/>
      <c r="MKJ73" s="1"/>
      <c r="MKK73" s="1"/>
      <c r="MKL73" s="1"/>
      <c r="MKM73" s="1"/>
      <c r="MKN73" s="1"/>
      <c r="MKO73" s="1"/>
      <c r="MKP73" s="1"/>
      <c r="MKQ73" s="1"/>
      <c r="MKR73" s="1"/>
      <c r="MKS73" s="1"/>
      <c r="MKT73" s="1"/>
      <c r="MKU73" s="1"/>
      <c r="MKV73" s="1"/>
      <c r="MKW73" s="1"/>
      <c r="MKX73" s="1"/>
      <c r="MKY73" s="1"/>
      <c r="MKZ73" s="1"/>
      <c r="MLA73" s="1"/>
      <c r="MLB73" s="1"/>
      <c r="MLC73" s="1"/>
      <c r="MLD73" s="1"/>
      <c r="MLE73" s="1"/>
      <c r="MLF73" s="1"/>
      <c r="MLG73" s="1"/>
      <c r="MLH73" s="1"/>
      <c r="MLI73" s="1"/>
      <c r="MLJ73" s="1"/>
      <c r="MLK73" s="1"/>
      <c r="MLL73" s="1"/>
      <c r="MLM73" s="1"/>
      <c r="MLN73" s="1"/>
      <c r="MLO73" s="1"/>
      <c r="MLP73" s="1"/>
      <c r="MLQ73" s="1"/>
      <c r="MLR73" s="1"/>
      <c r="MLS73" s="1"/>
      <c r="MLT73" s="1"/>
      <c r="MLU73" s="1"/>
      <c r="MLV73" s="1"/>
      <c r="MLW73" s="1"/>
      <c r="MLX73" s="1"/>
      <c r="MLY73" s="1"/>
      <c r="MLZ73" s="1"/>
      <c r="MMA73" s="1"/>
      <c r="MMB73" s="1"/>
      <c r="MMC73" s="1"/>
      <c r="MMD73" s="1"/>
      <c r="MME73" s="1"/>
      <c r="MMF73" s="1"/>
      <c r="MMG73" s="1"/>
      <c r="MMH73" s="1"/>
      <c r="MMI73" s="1"/>
      <c r="MMJ73" s="1"/>
      <c r="MMK73" s="1"/>
      <c r="MML73" s="1"/>
      <c r="MMM73" s="1"/>
      <c r="MMN73" s="1"/>
      <c r="MMO73" s="1"/>
      <c r="MMP73" s="1"/>
      <c r="MMQ73" s="1"/>
      <c r="MMR73" s="1"/>
      <c r="MMS73" s="1"/>
      <c r="MMT73" s="1"/>
      <c r="MMU73" s="1"/>
      <c r="MMV73" s="1"/>
      <c r="MMW73" s="1"/>
      <c r="MMX73" s="1"/>
      <c r="MMY73" s="1"/>
      <c r="MMZ73" s="1"/>
      <c r="MNA73" s="1"/>
      <c r="MNB73" s="1"/>
      <c r="MNC73" s="1"/>
      <c r="MND73" s="1"/>
      <c r="MNE73" s="1"/>
      <c r="MNF73" s="1"/>
      <c r="MNG73" s="1"/>
      <c r="MNH73" s="1"/>
      <c r="MNI73" s="1"/>
      <c r="MNJ73" s="1"/>
      <c r="MNK73" s="1"/>
      <c r="MNL73" s="1"/>
      <c r="MNM73" s="1"/>
      <c r="MNN73" s="1"/>
      <c r="MNO73" s="1"/>
      <c r="MNP73" s="1"/>
      <c r="MNQ73" s="1"/>
      <c r="MNR73" s="1"/>
      <c r="MNS73" s="1"/>
      <c r="MNT73" s="1"/>
      <c r="MNU73" s="1"/>
      <c r="MNV73" s="1"/>
      <c r="MNW73" s="1"/>
      <c r="MNX73" s="1"/>
      <c r="MNY73" s="1"/>
      <c r="MNZ73" s="1"/>
      <c r="MOA73" s="1"/>
      <c r="MOB73" s="1"/>
      <c r="MOC73" s="1"/>
      <c r="MOD73" s="1"/>
      <c r="MOE73" s="1"/>
      <c r="MOF73" s="1"/>
      <c r="MOG73" s="1"/>
      <c r="MOH73" s="1"/>
      <c r="MOI73" s="1"/>
      <c r="MOJ73" s="1"/>
      <c r="MOK73" s="1"/>
      <c r="MOL73" s="1"/>
      <c r="MOM73" s="1"/>
      <c r="MON73" s="1"/>
      <c r="MOO73" s="1"/>
      <c r="MOP73" s="1"/>
      <c r="MOQ73" s="1"/>
      <c r="MOR73" s="1"/>
      <c r="MOS73" s="1"/>
      <c r="MOT73" s="1"/>
      <c r="MOU73" s="1"/>
      <c r="MOV73" s="1"/>
      <c r="MOW73" s="1"/>
      <c r="MOX73" s="1"/>
      <c r="MOY73" s="1"/>
      <c r="MOZ73" s="1"/>
      <c r="MPA73" s="1"/>
      <c r="MPB73" s="1"/>
      <c r="MPC73" s="1"/>
      <c r="MPD73" s="1"/>
      <c r="MPE73" s="1"/>
      <c r="MPF73" s="1"/>
      <c r="MPG73" s="1"/>
      <c r="MPH73" s="1"/>
      <c r="MPI73" s="1"/>
      <c r="MPJ73" s="1"/>
      <c r="MPK73" s="1"/>
      <c r="MPL73" s="1"/>
      <c r="MPM73" s="1"/>
      <c r="MPN73" s="1"/>
      <c r="MPO73" s="1"/>
      <c r="MPP73" s="1"/>
      <c r="MPQ73" s="1"/>
      <c r="MPR73" s="1"/>
      <c r="MPS73" s="1"/>
      <c r="MPT73" s="1"/>
      <c r="MPU73" s="1"/>
      <c r="MPV73" s="1"/>
      <c r="MPW73" s="1"/>
      <c r="MPX73" s="1"/>
      <c r="MPY73" s="1"/>
      <c r="MPZ73" s="1"/>
      <c r="MQA73" s="1"/>
      <c r="MQB73" s="1"/>
      <c r="MQC73" s="1"/>
      <c r="MQD73" s="1"/>
      <c r="MQE73" s="1"/>
      <c r="MQF73" s="1"/>
      <c r="MQG73" s="1"/>
      <c r="MQH73" s="1"/>
      <c r="MQI73" s="1"/>
      <c r="MQJ73" s="1"/>
      <c r="MQK73" s="1"/>
      <c r="MQL73" s="1"/>
      <c r="MQM73" s="1"/>
      <c r="MQN73" s="1"/>
      <c r="MQO73" s="1"/>
      <c r="MQP73" s="1"/>
      <c r="MQQ73" s="1"/>
      <c r="MQR73" s="1"/>
      <c r="MQS73" s="1"/>
      <c r="MQT73" s="1"/>
      <c r="MQU73" s="1"/>
      <c r="MQV73" s="1"/>
      <c r="MQW73" s="1"/>
      <c r="MQX73" s="1"/>
      <c r="MQY73" s="1"/>
      <c r="MQZ73" s="1"/>
      <c r="MRA73" s="1"/>
      <c r="MRB73" s="1"/>
      <c r="MRC73" s="1"/>
      <c r="MRD73" s="1"/>
      <c r="MRE73" s="1"/>
      <c r="MRF73" s="1"/>
      <c r="MRG73" s="1"/>
      <c r="MRH73" s="1"/>
      <c r="MRI73" s="1"/>
      <c r="MRJ73" s="1"/>
      <c r="MRK73" s="1"/>
      <c r="MRL73" s="1"/>
      <c r="MRM73" s="1"/>
      <c r="MRN73" s="1"/>
      <c r="MRO73" s="1"/>
      <c r="MRP73" s="1"/>
      <c r="MRQ73" s="1"/>
      <c r="MRR73" s="1"/>
      <c r="MRS73" s="1"/>
      <c r="MRT73" s="1"/>
      <c r="MRU73" s="1"/>
      <c r="MRV73" s="1"/>
      <c r="MRW73" s="1"/>
      <c r="MRX73" s="1"/>
      <c r="MRY73" s="1"/>
      <c r="MRZ73" s="1"/>
      <c r="MSA73" s="1"/>
      <c r="MSB73" s="1"/>
      <c r="MSC73" s="1"/>
      <c r="MSD73" s="1"/>
      <c r="MSE73" s="1"/>
      <c r="MSF73" s="1"/>
      <c r="MSG73" s="1"/>
      <c r="MSH73" s="1"/>
      <c r="MSI73" s="1"/>
      <c r="MSJ73" s="1"/>
      <c r="MSK73" s="1"/>
      <c r="MSL73" s="1"/>
      <c r="MSM73" s="1"/>
      <c r="MSN73" s="1"/>
      <c r="MSO73" s="1"/>
      <c r="MSP73" s="1"/>
      <c r="MSQ73" s="1"/>
      <c r="MSR73" s="1"/>
      <c r="MSS73" s="1"/>
      <c r="MST73" s="1"/>
      <c r="MSU73" s="1"/>
      <c r="MSV73" s="1"/>
      <c r="MSW73" s="1"/>
      <c r="MSX73" s="1"/>
      <c r="MSY73" s="1"/>
      <c r="MSZ73" s="1"/>
      <c r="MTA73" s="1"/>
      <c r="MTB73" s="1"/>
      <c r="MTC73" s="1"/>
      <c r="MTD73" s="1"/>
      <c r="MTE73" s="1"/>
      <c r="MTF73" s="1"/>
      <c r="MTG73" s="1"/>
      <c r="MTH73" s="1"/>
      <c r="MTI73" s="1"/>
      <c r="MTJ73" s="1"/>
      <c r="MTK73" s="1"/>
      <c r="MTL73" s="1"/>
      <c r="MTM73" s="1"/>
      <c r="MTN73" s="1"/>
      <c r="MTO73" s="1"/>
      <c r="MTP73" s="1"/>
      <c r="MTQ73" s="1"/>
      <c r="MTR73" s="1"/>
      <c r="MTS73" s="1"/>
      <c r="MTT73" s="1"/>
      <c r="MTU73" s="1"/>
      <c r="MTV73" s="1"/>
      <c r="MTW73" s="1"/>
      <c r="MTX73" s="1"/>
      <c r="MTY73" s="1"/>
      <c r="MTZ73" s="1"/>
      <c r="MUA73" s="1"/>
      <c r="MUB73" s="1"/>
      <c r="MUC73" s="1"/>
      <c r="MUD73" s="1"/>
      <c r="MUE73" s="1"/>
      <c r="MUF73" s="1"/>
      <c r="MUG73" s="1"/>
      <c r="MUH73" s="1"/>
      <c r="MUI73" s="1"/>
      <c r="MUJ73" s="1"/>
      <c r="MUK73" s="1"/>
      <c r="MUL73" s="1"/>
      <c r="MUM73" s="1"/>
      <c r="MUN73" s="1"/>
      <c r="MUO73" s="1"/>
      <c r="MUP73" s="1"/>
      <c r="MUQ73" s="1"/>
      <c r="MUR73" s="1"/>
      <c r="MUS73" s="1"/>
      <c r="MUT73" s="1"/>
      <c r="MUU73" s="1"/>
      <c r="MUV73" s="1"/>
      <c r="MUW73" s="1"/>
      <c r="MUX73" s="1"/>
      <c r="MUY73" s="1"/>
      <c r="MUZ73" s="1"/>
      <c r="MVA73" s="1"/>
      <c r="MVB73" s="1"/>
      <c r="MVC73" s="1"/>
      <c r="MVD73" s="1"/>
      <c r="MVE73" s="1"/>
      <c r="MVF73" s="1"/>
      <c r="MVG73" s="1"/>
      <c r="MVH73" s="1"/>
      <c r="MVI73" s="1"/>
      <c r="MVJ73" s="1"/>
      <c r="MVK73" s="1"/>
      <c r="MVL73" s="1"/>
      <c r="MVM73" s="1"/>
      <c r="MVN73" s="1"/>
      <c r="MVO73" s="1"/>
      <c r="MVP73" s="1"/>
      <c r="MVQ73" s="1"/>
      <c r="MVR73" s="1"/>
      <c r="MVS73" s="1"/>
      <c r="MVT73" s="1"/>
      <c r="MVU73" s="1"/>
      <c r="MVV73" s="1"/>
      <c r="MVW73" s="1"/>
      <c r="MVX73" s="1"/>
      <c r="MVY73" s="1"/>
      <c r="MVZ73" s="1"/>
      <c r="MWA73" s="1"/>
      <c r="MWB73" s="1"/>
      <c r="MWC73" s="1"/>
      <c r="MWD73" s="1"/>
      <c r="MWE73" s="1"/>
      <c r="MWF73" s="1"/>
      <c r="MWG73" s="1"/>
      <c r="MWH73" s="1"/>
      <c r="MWI73" s="1"/>
      <c r="MWJ73" s="1"/>
      <c r="MWK73" s="1"/>
      <c r="MWL73" s="1"/>
      <c r="MWM73" s="1"/>
      <c r="MWN73" s="1"/>
      <c r="MWO73" s="1"/>
      <c r="MWP73" s="1"/>
      <c r="MWQ73" s="1"/>
      <c r="MWR73" s="1"/>
      <c r="MWS73" s="1"/>
      <c r="MWT73" s="1"/>
      <c r="MWU73" s="1"/>
      <c r="MWV73" s="1"/>
      <c r="MWW73" s="1"/>
      <c r="MWX73" s="1"/>
      <c r="MWY73" s="1"/>
      <c r="MWZ73" s="1"/>
      <c r="MXA73" s="1"/>
      <c r="MXB73" s="1"/>
      <c r="MXC73" s="1"/>
      <c r="MXD73" s="1"/>
      <c r="MXE73" s="1"/>
      <c r="MXF73" s="1"/>
      <c r="MXG73" s="1"/>
      <c r="MXH73" s="1"/>
      <c r="MXI73" s="1"/>
      <c r="MXJ73" s="1"/>
      <c r="MXK73" s="1"/>
      <c r="MXL73" s="1"/>
      <c r="MXM73" s="1"/>
      <c r="MXN73" s="1"/>
      <c r="MXO73" s="1"/>
      <c r="MXP73" s="1"/>
      <c r="MXQ73" s="1"/>
      <c r="MXR73" s="1"/>
      <c r="MXS73" s="1"/>
      <c r="MXT73" s="1"/>
      <c r="MXU73" s="1"/>
      <c r="MXV73" s="1"/>
      <c r="MXW73" s="1"/>
      <c r="MXX73" s="1"/>
      <c r="MXY73" s="1"/>
      <c r="MXZ73" s="1"/>
      <c r="MYA73" s="1"/>
      <c r="MYB73" s="1"/>
      <c r="MYC73" s="1"/>
      <c r="MYD73" s="1"/>
      <c r="MYE73" s="1"/>
      <c r="MYF73" s="1"/>
      <c r="MYG73" s="1"/>
      <c r="MYH73" s="1"/>
      <c r="MYI73" s="1"/>
      <c r="MYJ73" s="1"/>
      <c r="MYK73" s="1"/>
      <c r="MYL73" s="1"/>
      <c r="MYM73" s="1"/>
      <c r="MYN73" s="1"/>
      <c r="MYO73" s="1"/>
      <c r="MYP73" s="1"/>
      <c r="MYQ73" s="1"/>
      <c r="MYR73" s="1"/>
      <c r="MYS73" s="1"/>
      <c r="MYT73" s="1"/>
      <c r="MYU73" s="1"/>
      <c r="MYV73" s="1"/>
      <c r="MYW73" s="1"/>
      <c r="MYX73" s="1"/>
      <c r="MYY73" s="1"/>
      <c r="MYZ73" s="1"/>
      <c r="MZA73" s="1"/>
      <c r="MZB73" s="1"/>
      <c r="MZC73" s="1"/>
      <c r="MZD73" s="1"/>
      <c r="MZE73" s="1"/>
      <c r="MZF73" s="1"/>
      <c r="MZG73" s="1"/>
      <c r="MZH73" s="1"/>
      <c r="MZI73" s="1"/>
      <c r="MZJ73" s="1"/>
      <c r="MZK73" s="1"/>
      <c r="MZL73" s="1"/>
      <c r="MZM73" s="1"/>
      <c r="MZN73" s="1"/>
      <c r="MZO73" s="1"/>
      <c r="MZP73" s="1"/>
      <c r="MZQ73" s="1"/>
      <c r="MZR73" s="1"/>
      <c r="MZS73" s="1"/>
      <c r="MZT73" s="1"/>
      <c r="MZU73" s="1"/>
      <c r="MZV73" s="1"/>
      <c r="MZW73" s="1"/>
      <c r="MZX73" s="1"/>
      <c r="MZY73" s="1"/>
      <c r="MZZ73" s="1"/>
      <c r="NAA73" s="1"/>
      <c r="NAB73" s="1"/>
      <c r="NAC73" s="1"/>
      <c r="NAD73" s="1"/>
      <c r="NAE73" s="1"/>
      <c r="NAF73" s="1"/>
      <c r="NAG73" s="1"/>
      <c r="NAH73" s="1"/>
      <c r="NAI73" s="1"/>
      <c r="NAJ73" s="1"/>
      <c r="NAK73" s="1"/>
      <c r="NAL73" s="1"/>
      <c r="NAM73" s="1"/>
      <c r="NAN73" s="1"/>
      <c r="NAO73" s="1"/>
      <c r="NAP73" s="1"/>
      <c r="NAQ73" s="1"/>
      <c r="NAR73" s="1"/>
      <c r="NAS73" s="1"/>
      <c r="NAT73" s="1"/>
      <c r="NAU73" s="1"/>
      <c r="NAV73" s="1"/>
      <c r="NAW73" s="1"/>
      <c r="NAX73" s="1"/>
      <c r="NAY73" s="1"/>
      <c r="NAZ73" s="1"/>
      <c r="NBA73" s="1"/>
      <c r="NBB73" s="1"/>
      <c r="NBC73" s="1"/>
      <c r="NBD73" s="1"/>
      <c r="NBE73" s="1"/>
      <c r="NBF73" s="1"/>
      <c r="NBG73" s="1"/>
      <c r="NBH73" s="1"/>
      <c r="NBI73" s="1"/>
      <c r="NBJ73" s="1"/>
      <c r="NBK73" s="1"/>
      <c r="NBL73" s="1"/>
      <c r="NBM73" s="1"/>
      <c r="NBN73" s="1"/>
      <c r="NBO73" s="1"/>
      <c r="NBP73" s="1"/>
      <c r="NBQ73" s="1"/>
      <c r="NBR73" s="1"/>
      <c r="NBS73" s="1"/>
      <c r="NBT73" s="1"/>
      <c r="NBU73" s="1"/>
      <c r="NBV73" s="1"/>
      <c r="NBW73" s="1"/>
      <c r="NBX73" s="1"/>
      <c r="NBY73" s="1"/>
      <c r="NBZ73" s="1"/>
      <c r="NCA73" s="1"/>
      <c r="NCB73" s="1"/>
      <c r="NCC73" s="1"/>
      <c r="NCD73" s="1"/>
      <c r="NCE73" s="1"/>
      <c r="NCF73" s="1"/>
      <c r="NCG73" s="1"/>
      <c r="NCH73" s="1"/>
      <c r="NCI73" s="1"/>
      <c r="NCJ73" s="1"/>
      <c r="NCK73" s="1"/>
      <c r="NCL73" s="1"/>
      <c r="NCM73" s="1"/>
      <c r="NCN73" s="1"/>
      <c r="NCO73" s="1"/>
      <c r="NCP73" s="1"/>
      <c r="NCQ73" s="1"/>
      <c r="NCR73" s="1"/>
      <c r="NCS73" s="1"/>
      <c r="NCT73" s="1"/>
      <c r="NCU73" s="1"/>
      <c r="NCV73" s="1"/>
      <c r="NCW73" s="1"/>
      <c r="NCX73" s="1"/>
      <c r="NCY73" s="1"/>
      <c r="NCZ73" s="1"/>
      <c r="NDA73" s="1"/>
      <c r="NDB73" s="1"/>
      <c r="NDC73" s="1"/>
      <c r="NDD73" s="1"/>
      <c r="NDE73" s="1"/>
      <c r="NDF73" s="1"/>
      <c r="NDG73" s="1"/>
      <c r="NDH73" s="1"/>
      <c r="NDI73" s="1"/>
      <c r="NDJ73" s="1"/>
      <c r="NDK73" s="1"/>
      <c r="NDL73" s="1"/>
      <c r="NDM73" s="1"/>
      <c r="NDN73" s="1"/>
      <c r="NDO73" s="1"/>
      <c r="NDP73" s="1"/>
      <c r="NDQ73" s="1"/>
      <c r="NDR73" s="1"/>
      <c r="NDS73" s="1"/>
      <c r="NDT73" s="1"/>
      <c r="NDU73" s="1"/>
      <c r="NDV73" s="1"/>
      <c r="NDW73" s="1"/>
      <c r="NDX73" s="1"/>
      <c r="NDY73" s="1"/>
      <c r="NDZ73" s="1"/>
      <c r="NEA73" s="1"/>
      <c r="NEB73" s="1"/>
      <c r="NEC73" s="1"/>
      <c r="NED73" s="1"/>
      <c r="NEE73" s="1"/>
      <c r="NEF73" s="1"/>
      <c r="NEG73" s="1"/>
      <c r="NEH73" s="1"/>
      <c r="NEI73" s="1"/>
      <c r="NEJ73" s="1"/>
      <c r="NEK73" s="1"/>
      <c r="NEL73" s="1"/>
      <c r="NEM73" s="1"/>
      <c r="NEN73" s="1"/>
      <c r="NEO73" s="1"/>
      <c r="NEP73" s="1"/>
      <c r="NEQ73" s="1"/>
      <c r="NER73" s="1"/>
      <c r="NES73" s="1"/>
      <c r="NET73" s="1"/>
      <c r="NEU73" s="1"/>
      <c r="NEV73" s="1"/>
      <c r="NEW73" s="1"/>
      <c r="NEX73" s="1"/>
      <c r="NEY73" s="1"/>
      <c r="NEZ73" s="1"/>
      <c r="NFA73" s="1"/>
      <c r="NFB73" s="1"/>
      <c r="NFC73" s="1"/>
      <c r="NFD73" s="1"/>
      <c r="NFE73" s="1"/>
      <c r="NFF73" s="1"/>
      <c r="NFG73" s="1"/>
      <c r="NFH73" s="1"/>
      <c r="NFI73" s="1"/>
      <c r="NFJ73" s="1"/>
      <c r="NFK73" s="1"/>
      <c r="NFL73" s="1"/>
      <c r="NFM73" s="1"/>
      <c r="NFN73" s="1"/>
      <c r="NFO73" s="1"/>
      <c r="NFP73" s="1"/>
      <c r="NFQ73" s="1"/>
      <c r="NFR73" s="1"/>
      <c r="NFS73" s="1"/>
      <c r="NFT73" s="1"/>
      <c r="NFU73" s="1"/>
      <c r="NFV73" s="1"/>
      <c r="NFW73" s="1"/>
      <c r="NFX73" s="1"/>
      <c r="NFY73" s="1"/>
      <c r="NFZ73" s="1"/>
      <c r="NGA73" s="1"/>
      <c r="NGB73" s="1"/>
      <c r="NGC73" s="1"/>
      <c r="NGD73" s="1"/>
      <c r="NGE73" s="1"/>
      <c r="NGF73" s="1"/>
      <c r="NGG73" s="1"/>
      <c r="NGH73" s="1"/>
      <c r="NGI73" s="1"/>
      <c r="NGJ73" s="1"/>
      <c r="NGK73" s="1"/>
      <c r="NGL73" s="1"/>
      <c r="NGM73" s="1"/>
      <c r="NGN73" s="1"/>
      <c r="NGO73" s="1"/>
      <c r="NGP73" s="1"/>
      <c r="NGQ73" s="1"/>
      <c r="NGR73" s="1"/>
      <c r="NGS73" s="1"/>
      <c r="NGT73" s="1"/>
      <c r="NGU73" s="1"/>
      <c r="NGV73" s="1"/>
      <c r="NGW73" s="1"/>
      <c r="NGX73" s="1"/>
      <c r="NGY73" s="1"/>
      <c r="NGZ73" s="1"/>
      <c r="NHA73" s="1"/>
      <c r="NHB73" s="1"/>
      <c r="NHC73" s="1"/>
      <c r="NHD73" s="1"/>
      <c r="NHE73" s="1"/>
      <c r="NHF73" s="1"/>
      <c r="NHG73" s="1"/>
      <c r="NHH73" s="1"/>
      <c r="NHI73" s="1"/>
      <c r="NHJ73" s="1"/>
      <c r="NHK73" s="1"/>
      <c r="NHL73" s="1"/>
      <c r="NHM73" s="1"/>
      <c r="NHN73" s="1"/>
      <c r="NHO73" s="1"/>
      <c r="NHP73" s="1"/>
      <c r="NHQ73" s="1"/>
      <c r="NHR73" s="1"/>
      <c r="NHS73" s="1"/>
      <c r="NHT73" s="1"/>
      <c r="NHU73" s="1"/>
      <c r="NHV73" s="1"/>
      <c r="NHW73" s="1"/>
      <c r="NHX73" s="1"/>
      <c r="NHY73" s="1"/>
      <c r="NHZ73" s="1"/>
      <c r="NIA73" s="1"/>
      <c r="NIB73" s="1"/>
      <c r="NIC73" s="1"/>
      <c r="NID73" s="1"/>
      <c r="NIE73" s="1"/>
      <c r="NIF73" s="1"/>
      <c r="NIG73" s="1"/>
      <c r="NIH73" s="1"/>
      <c r="NII73" s="1"/>
      <c r="NIJ73" s="1"/>
      <c r="NIK73" s="1"/>
      <c r="NIL73" s="1"/>
      <c r="NIM73" s="1"/>
      <c r="NIN73" s="1"/>
      <c r="NIO73" s="1"/>
      <c r="NIP73" s="1"/>
      <c r="NIQ73" s="1"/>
      <c r="NIR73" s="1"/>
      <c r="NIS73" s="1"/>
      <c r="NIT73" s="1"/>
      <c r="NIU73" s="1"/>
      <c r="NIV73" s="1"/>
      <c r="NIW73" s="1"/>
      <c r="NIX73" s="1"/>
      <c r="NIY73" s="1"/>
      <c r="NIZ73" s="1"/>
      <c r="NJA73" s="1"/>
      <c r="NJB73" s="1"/>
      <c r="NJC73" s="1"/>
      <c r="NJD73" s="1"/>
      <c r="NJE73" s="1"/>
      <c r="NJF73" s="1"/>
      <c r="NJG73" s="1"/>
      <c r="NJH73" s="1"/>
      <c r="NJI73" s="1"/>
      <c r="NJJ73" s="1"/>
      <c r="NJK73" s="1"/>
      <c r="NJL73" s="1"/>
      <c r="NJM73" s="1"/>
      <c r="NJN73" s="1"/>
      <c r="NJO73" s="1"/>
      <c r="NJP73" s="1"/>
      <c r="NJQ73" s="1"/>
      <c r="NJR73" s="1"/>
      <c r="NJS73" s="1"/>
      <c r="NJT73" s="1"/>
      <c r="NJU73" s="1"/>
      <c r="NJV73" s="1"/>
      <c r="NJW73" s="1"/>
      <c r="NJX73" s="1"/>
      <c r="NJY73" s="1"/>
      <c r="NJZ73" s="1"/>
      <c r="NKA73" s="1"/>
      <c r="NKB73" s="1"/>
      <c r="NKC73" s="1"/>
      <c r="NKD73" s="1"/>
      <c r="NKE73" s="1"/>
      <c r="NKF73" s="1"/>
      <c r="NKG73" s="1"/>
      <c r="NKH73" s="1"/>
      <c r="NKI73" s="1"/>
      <c r="NKJ73" s="1"/>
      <c r="NKK73" s="1"/>
      <c r="NKL73" s="1"/>
      <c r="NKM73" s="1"/>
      <c r="NKN73" s="1"/>
      <c r="NKO73" s="1"/>
      <c r="NKP73" s="1"/>
      <c r="NKQ73" s="1"/>
      <c r="NKR73" s="1"/>
      <c r="NKS73" s="1"/>
      <c r="NKT73" s="1"/>
      <c r="NKU73" s="1"/>
      <c r="NKV73" s="1"/>
      <c r="NKW73" s="1"/>
      <c r="NKX73" s="1"/>
      <c r="NKY73" s="1"/>
      <c r="NKZ73" s="1"/>
      <c r="NLA73" s="1"/>
      <c r="NLB73" s="1"/>
      <c r="NLC73" s="1"/>
      <c r="NLD73" s="1"/>
      <c r="NLE73" s="1"/>
      <c r="NLF73" s="1"/>
      <c r="NLG73" s="1"/>
      <c r="NLH73" s="1"/>
      <c r="NLI73" s="1"/>
      <c r="NLJ73" s="1"/>
      <c r="NLK73" s="1"/>
      <c r="NLL73" s="1"/>
      <c r="NLM73" s="1"/>
      <c r="NLN73" s="1"/>
      <c r="NLO73" s="1"/>
      <c r="NLP73" s="1"/>
      <c r="NLQ73" s="1"/>
      <c r="NLR73" s="1"/>
      <c r="NLS73" s="1"/>
      <c r="NLT73" s="1"/>
      <c r="NLU73" s="1"/>
      <c r="NLV73" s="1"/>
      <c r="NLW73" s="1"/>
      <c r="NLX73" s="1"/>
      <c r="NLY73" s="1"/>
      <c r="NLZ73" s="1"/>
      <c r="NMA73" s="1"/>
      <c r="NMB73" s="1"/>
      <c r="NMC73" s="1"/>
      <c r="NMD73" s="1"/>
      <c r="NME73" s="1"/>
      <c r="NMF73" s="1"/>
      <c r="NMG73" s="1"/>
      <c r="NMH73" s="1"/>
      <c r="NMI73" s="1"/>
      <c r="NMJ73" s="1"/>
      <c r="NMK73" s="1"/>
      <c r="NML73" s="1"/>
      <c r="NMM73" s="1"/>
      <c r="NMN73" s="1"/>
      <c r="NMO73" s="1"/>
      <c r="NMP73" s="1"/>
      <c r="NMQ73" s="1"/>
      <c r="NMR73" s="1"/>
      <c r="NMS73" s="1"/>
      <c r="NMT73" s="1"/>
      <c r="NMU73" s="1"/>
      <c r="NMV73" s="1"/>
      <c r="NMW73" s="1"/>
      <c r="NMX73" s="1"/>
      <c r="NMY73" s="1"/>
      <c r="NMZ73" s="1"/>
      <c r="NNA73" s="1"/>
      <c r="NNB73" s="1"/>
      <c r="NNC73" s="1"/>
      <c r="NND73" s="1"/>
      <c r="NNE73" s="1"/>
      <c r="NNF73" s="1"/>
      <c r="NNG73" s="1"/>
      <c r="NNH73" s="1"/>
      <c r="NNI73" s="1"/>
      <c r="NNJ73" s="1"/>
      <c r="NNK73" s="1"/>
      <c r="NNL73" s="1"/>
      <c r="NNM73" s="1"/>
      <c r="NNN73" s="1"/>
      <c r="NNO73" s="1"/>
      <c r="NNP73" s="1"/>
      <c r="NNQ73" s="1"/>
      <c r="NNR73" s="1"/>
      <c r="NNS73" s="1"/>
      <c r="NNT73" s="1"/>
      <c r="NNU73" s="1"/>
      <c r="NNV73" s="1"/>
      <c r="NNW73" s="1"/>
      <c r="NNX73" s="1"/>
      <c r="NNY73" s="1"/>
      <c r="NNZ73" s="1"/>
      <c r="NOA73" s="1"/>
      <c r="NOB73" s="1"/>
      <c r="NOC73" s="1"/>
      <c r="NOD73" s="1"/>
      <c r="NOE73" s="1"/>
      <c r="NOF73" s="1"/>
      <c r="NOG73" s="1"/>
      <c r="NOH73" s="1"/>
      <c r="NOI73" s="1"/>
      <c r="NOJ73" s="1"/>
      <c r="NOK73" s="1"/>
      <c r="NOL73" s="1"/>
      <c r="NOM73" s="1"/>
      <c r="NON73" s="1"/>
      <c r="NOO73" s="1"/>
      <c r="NOP73" s="1"/>
      <c r="NOQ73" s="1"/>
      <c r="NOR73" s="1"/>
      <c r="NOS73" s="1"/>
      <c r="NOT73" s="1"/>
      <c r="NOU73" s="1"/>
      <c r="NOV73" s="1"/>
      <c r="NOW73" s="1"/>
      <c r="NOX73" s="1"/>
      <c r="NOY73" s="1"/>
      <c r="NOZ73" s="1"/>
      <c r="NPA73" s="1"/>
      <c r="NPB73" s="1"/>
      <c r="NPC73" s="1"/>
      <c r="NPD73" s="1"/>
      <c r="NPE73" s="1"/>
      <c r="NPF73" s="1"/>
      <c r="NPG73" s="1"/>
      <c r="NPH73" s="1"/>
      <c r="NPI73" s="1"/>
      <c r="NPJ73" s="1"/>
      <c r="NPK73" s="1"/>
      <c r="NPL73" s="1"/>
      <c r="NPM73" s="1"/>
      <c r="NPN73" s="1"/>
      <c r="NPO73" s="1"/>
      <c r="NPP73" s="1"/>
      <c r="NPQ73" s="1"/>
      <c r="NPR73" s="1"/>
      <c r="NPS73" s="1"/>
      <c r="NPT73" s="1"/>
      <c r="NPU73" s="1"/>
      <c r="NPV73" s="1"/>
      <c r="NPW73" s="1"/>
      <c r="NPX73" s="1"/>
      <c r="NPY73" s="1"/>
      <c r="NPZ73" s="1"/>
      <c r="NQA73" s="1"/>
      <c r="NQB73" s="1"/>
      <c r="NQC73" s="1"/>
      <c r="NQD73" s="1"/>
      <c r="NQE73" s="1"/>
      <c r="NQF73" s="1"/>
      <c r="NQG73" s="1"/>
      <c r="NQH73" s="1"/>
      <c r="NQI73" s="1"/>
      <c r="NQJ73" s="1"/>
      <c r="NQK73" s="1"/>
      <c r="NQL73" s="1"/>
      <c r="NQM73" s="1"/>
      <c r="NQN73" s="1"/>
      <c r="NQO73" s="1"/>
      <c r="NQP73" s="1"/>
      <c r="NQQ73" s="1"/>
      <c r="NQR73" s="1"/>
      <c r="NQS73" s="1"/>
      <c r="NQT73" s="1"/>
      <c r="NQU73" s="1"/>
      <c r="NQV73" s="1"/>
      <c r="NQW73" s="1"/>
      <c r="NQX73" s="1"/>
      <c r="NQY73" s="1"/>
      <c r="NQZ73" s="1"/>
      <c r="NRA73" s="1"/>
      <c r="NRB73" s="1"/>
      <c r="NRC73" s="1"/>
      <c r="NRD73" s="1"/>
      <c r="NRE73" s="1"/>
      <c r="NRF73" s="1"/>
      <c r="NRG73" s="1"/>
      <c r="NRH73" s="1"/>
      <c r="NRI73" s="1"/>
      <c r="NRJ73" s="1"/>
      <c r="NRK73" s="1"/>
      <c r="NRL73" s="1"/>
      <c r="NRM73" s="1"/>
      <c r="NRN73" s="1"/>
      <c r="NRO73" s="1"/>
      <c r="NRP73" s="1"/>
      <c r="NRQ73" s="1"/>
      <c r="NRR73" s="1"/>
      <c r="NRS73" s="1"/>
      <c r="NRT73" s="1"/>
      <c r="NRU73" s="1"/>
      <c r="NRV73" s="1"/>
      <c r="NRW73" s="1"/>
      <c r="NRX73" s="1"/>
      <c r="NRY73" s="1"/>
      <c r="NRZ73" s="1"/>
      <c r="NSA73" s="1"/>
      <c r="NSB73" s="1"/>
      <c r="NSC73" s="1"/>
      <c r="NSD73" s="1"/>
      <c r="NSE73" s="1"/>
      <c r="NSF73" s="1"/>
      <c r="NSG73" s="1"/>
      <c r="NSH73" s="1"/>
      <c r="NSI73" s="1"/>
      <c r="NSJ73" s="1"/>
      <c r="NSK73" s="1"/>
      <c r="NSL73" s="1"/>
      <c r="NSM73" s="1"/>
      <c r="NSN73" s="1"/>
      <c r="NSO73" s="1"/>
      <c r="NSP73" s="1"/>
      <c r="NSQ73" s="1"/>
      <c r="NSR73" s="1"/>
      <c r="NSS73" s="1"/>
      <c r="NST73" s="1"/>
      <c r="NSU73" s="1"/>
      <c r="NSV73" s="1"/>
      <c r="NSW73" s="1"/>
      <c r="NSX73" s="1"/>
      <c r="NSY73" s="1"/>
      <c r="NSZ73" s="1"/>
      <c r="NTA73" s="1"/>
      <c r="NTB73" s="1"/>
      <c r="NTC73" s="1"/>
      <c r="NTD73" s="1"/>
      <c r="NTE73" s="1"/>
      <c r="NTF73" s="1"/>
      <c r="NTG73" s="1"/>
      <c r="NTH73" s="1"/>
      <c r="NTI73" s="1"/>
      <c r="NTJ73" s="1"/>
      <c r="NTK73" s="1"/>
      <c r="NTL73" s="1"/>
      <c r="NTM73" s="1"/>
      <c r="NTN73" s="1"/>
      <c r="NTO73" s="1"/>
      <c r="NTP73" s="1"/>
      <c r="NTQ73" s="1"/>
      <c r="NTR73" s="1"/>
      <c r="NTS73" s="1"/>
      <c r="NTT73" s="1"/>
      <c r="NTU73" s="1"/>
      <c r="NTV73" s="1"/>
      <c r="NTW73" s="1"/>
      <c r="NTX73" s="1"/>
      <c r="NTY73" s="1"/>
      <c r="NTZ73" s="1"/>
      <c r="NUA73" s="1"/>
      <c r="NUB73" s="1"/>
      <c r="NUC73" s="1"/>
      <c r="NUD73" s="1"/>
      <c r="NUE73" s="1"/>
      <c r="NUF73" s="1"/>
      <c r="NUG73" s="1"/>
      <c r="NUH73" s="1"/>
      <c r="NUI73" s="1"/>
      <c r="NUJ73" s="1"/>
      <c r="NUK73" s="1"/>
      <c r="NUL73" s="1"/>
      <c r="NUM73" s="1"/>
      <c r="NUN73" s="1"/>
      <c r="NUO73" s="1"/>
      <c r="NUP73" s="1"/>
      <c r="NUQ73" s="1"/>
      <c r="NUR73" s="1"/>
      <c r="NUS73" s="1"/>
      <c r="NUT73" s="1"/>
      <c r="NUU73" s="1"/>
      <c r="NUV73" s="1"/>
      <c r="NUW73" s="1"/>
      <c r="NUX73" s="1"/>
      <c r="NUY73" s="1"/>
      <c r="NUZ73" s="1"/>
      <c r="NVA73" s="1"/>
      <c r="NVB73" s="1"/>
      <c r="NVC73" s="1"/>
      <c r="NVD73" s="1"/>
      <c r="NVE73" s="1"/>
      <c r="NVF73" s="1"/>
      <c r="NVG73" s="1"/>
      <c r="NVH73" s="1"/>
      <c r="NVI73" s="1"/>
      <c r="NVJ73" s="1"/>
      <c r="NVK73" s="1"/>
      <c r="NVL73" s="1"/>
      <c r="NVM73" s="1"/>
      <c r="NVN73" s="1"/>
      <c r="NVO73" s="1"/>
      <c r="NVP73" s="1"/>
      <c r="NVQ73" s="1"/>
      <c r="NVR73" s="1"/>
      <c r="NVS73" s="1"/>
      <c r="NVT73" s="1"/>
      <c r="NVU73" s="1"/>
      <c r="NVV73" s="1"/>
      <c r="NVW73" s="1"/>
      <c r="NVX73" s="1"/>
      <c r="NVY73" s="1"/>
      <c r="NVZ73" s="1"/>
      <c r="NWA73" s="1"/>
      <c r="NWB73" s="1"/>
      <c r="NWC73" s="1"/>
      <c r="NWD73" s="1"/>
      <c r="NWE73" s="1"/>
      <c r="NWF73" s="1"/>
      <c r="NWG73" s="1"/>
      <c r="NWH73" s="1"/>
      <c r="NWI73" s="1"/>
      <c r="NWJ73" s="1"/>
      <c r="NWK73" s="1"/>
      <c r="NWL73" s="1"/>
      <c r="NWM73" s="1"/>
      <c r="NWN73" s="1"/>
      <c r="NWO73" s="1"/>
      <c r="NWP73" s="1"/>
      <c r="NWQ73" s="1"/>
      <c r="NWR73" s="1"/>
      <c r="NWS73" s="1"/>
      <c r="NWT73" s="1"/>
      <c r="NWU73" s="1"/>
      <c r="NWV73" s="1"/>
      <c r="NWW73" s="1"/>
      <c r="NWX73" s="1"/>
      <c r="NWY73" s="1"/>
      <c r="NWZ73" s="1"/>
      <c r="NXA73" s="1"/>
      <c r="NXB73" s="1"/>
      <c r="NXC73" s="1"/>
      <c r="NXD73" s="1"/>
      <c r="NXE73" s="1"/>
      <c r="NXF73" s="1"/>
      <c r="NXG73" s="1"/>
      <c r="NXH73" s="1"/>
      <c r="NXI73" s="1"/>
      <c r="NXJ73" s="1"/>
      <c r="NXK73" s="1"/>
      <c r="NXL73" s="1"/>
      <c r="NXM73" s="1"/>
      <c r="NXN73" s="1"/>
      <c r="NXO73" s="1"/>
      <c r="NXP73" s="1"/>
      <c r="NXQ73" s="1"/>
      <c r="NXR73" s="1"/>
      <c r="NXS73" s="1"/>
      <c r="NXT73" s="1"/>
      <c r="NXU73" s="1"/>
      <c r="NXV73" s="1"/>
      <c r="NXW73" s="1"/>
      <c r="NXX73" s="1"/>
      <c r="NXY73" s="1"/>
      <c r="NXZ73" s="1"/>
      <c r="NYA73" s="1"/>
      <c r="NYB73" s="1"/>
      <c r="NYC73" s="1"/>
      <c r="NYD73" s="1"/>
      <c r="NYE73" s="1"/>
      <c r="NYF73" s="1"/>
      <c r="NYG73" s="1"/>
      <c r="NYH73" s="1"/>
      <c r="NYI73" s="1"/>
      <c r="NYJ73" s="1"/>
      <c r="NYK73" s="1"/>
      <c r="NYL73" s="1"/>
      <c r="NYM73" s="1"/>
      <c r="NYN73" s="1"/>
      <c r="NYO73" s="1"/>
      <c r="NYP73" s="1"/>
      <c r="NYQ73" s="1"/>
      <c r="NYR73" s="1"/>
      <c r="NYS73" s="1"/>
      <c r="NYT73" s="1"/>
      <c r="NYU73" s="1"/>
      <c r="NYV73" s="1"/>
      <c r="NYW73" s="1"/>
      <c r="NYX73" s="1"/>
      <c r="NYY73" s="1"/>
      <c r="NYZ73" s="1"/>
      <c r="NZA73" s="1"/>
      <c r="NZB73" s="1"/>
      <c r="NZC73" s="1"/>
      <c r="NZD73" s="1"/>
      <c r="NZE73" s="1"/>
      <c r="NZF73" s="1"/>
      <c r="NZG73" s="1"/>
      <c r="NZH73" s="1"/>
      <c r="NZI73" s="1"/>
      <c r="NZJ73" s="1"/>
      <c r="NZK73" s="1"/>
      <c r="NZL73" s="1"/>
      <c r="NZM73" s="1"/>
      <c r="NZN73" s="1"/>
      <c r="NZO73" s="1"/>
      <c r="NZP73" s="1"/>
      <c r="NZQ73" s="1"/>
      <c r="NZR73" s="1"/>
      <c r="NZS73" s="1"/>
      <c r="NZT73" s="1"/>
      <c r="NZU73" s="1"/>
      <c r="NZV73" s="1"/>
      <c r="NZW73" s="1"/>
      <c r="NZX73" s="1"/>
      <c r="NZY73" s="1"/>
      <c r="NZZ73" s="1"/>
      <c r="OAA73" s="1"/>
      <c r="OAB73" s="1"/>
      <c r="OAC73" s="1"/>
      <c r="OAD73" s="1"/>
      <c r="OAE73" s="1"/>
      <c r="OAF73" s="1"/>
      <c r="OAG73" s="1"/>
      <c r="OAH73" s="1"/>
      <c r="OAI73" s="1"/>
      <c r="OAJ73" s="1"/>
      <c r="OAK73" s="1"/>
      <c r="OAL73" s="1"/>
      <c r="OAM73" s="1"/>
      <c r="OAN73" s="1"/>
      <c r="OAO73" s="1"/>
      <c r="OAP73" s="1"/>
      <c r="OAQ73" s="1"/>
      <c r="OAR73" s="1"/>
      <c r="OAS73" s="1"/>
      <c r="OAT73" s="1"/>
      <c r="OAU73" s="1"/>
      <c r="OAV73" s="1"/>
      <c r="OAW73" s="1"/>
      <c r="OAX73" s="1"/>
      <c r="OAY73" s="1"/>
      <c r="OAZ73" s="1"/>
      <c r="OBA73" s="1"/>
      <c r="OBB73" s="1"/>
      <c r="OBC73" s="1"/>
      <c r="OBD73" s="1"/>
      <c r="OBE73" s="1"/>
      <c r="OBF73" s="1"/>
      <c r="OBG73" s="1"/>
      <c r="OBH73" s="1"/>
      <c r="OBI73" s="1"/>
      <c r="OBJ73" s="1"/>
      <c r="OBK73" s="1"/>
      <c r="OBL73" s="1"/>
      <c r="OBM73" s="1"/>
      <c r="OBN73" s="1"/>
      <c r="OBO73" s="1"/>
      <c r="OBP73" s="1"/>
      <c r="OBQ73" s="1"/>
      <c r="OBR73" s="1"/>
      <c r="OBS73" s="1"/>
      <c r="OBT73" s="1"/>
      <c r="OBU73" s="1"/>
      <c r="OBV73" s="1"/>
      <c r="OBW73" s="1"/>
      <c r="OBX73" s="1"/>
      <c r="OBY73" s="1"/>
      <c r="OBZ73" s="1"/>
      <c r="OCA73" s="1"/>
      <c r="OCB73" s="1"/>
      <c r="OCC73" s="1"/>
      <c r="OCD73" s="1"/>
      <c r="OCE73" s="1"/>
      <c r="OCF73" s="1"/>
      <c r="OCG73" s="1"/>
      <c r="OCH73" s="1"/>
      <c r="OCI73" s="1"/>
      <c r="OCJ73" s="1"/>
      <c r="OCK73" s="1"/>
      <c r="OCL73" s="1"/>
      <c r="OCM73" s="1"/>
      <c r="OCN73" s="1"/>
      <c r="OCO73" s="1"/>
      <c r="OCP73" s="1"/>
      <c r="OCQ73" s="1"/>
      <c r="OCR73" s="1"/>
      <c r="OCS73" s="1"/>
      <c r="OCT73" s="1"/>
      <c r="OCU73" s="1"/>
      <c r="OCV73" s="1"/>
      <c r="OCW73" s="1"/>
      <c r="OCX73" s="1"/>
      <c r="OCY73" s="1"/>
      <c r="OCZ73" s="1"/>
      <c r="ODA73" s="1"/>
      <c r="ODB73" s="1"/>
      <c r="ODC73" s="1"/>
      <c r="ODD73" s="1"/>
      <c r="ODE73" s="1"/>
      <c r="ODF73" s="1"/>
      <c r="ODG73" s="1"/>
      <c r="ODH73" s="1"/>
      <c r="ODI73" s="1"/>
      <c r="ODJ73" s="1"/>
      <c r="ODK73" s="1"/>
      <c r="ODL73" s="1"/>
      <c r="ODM73" s="1"/>
      <c r="ODN73" s="1"/>
      <c r="ODO73" s="1"/>
      <c r="ODP73" s="1"/>
      <c r="ODQ73" s="1"/>
      <c r="ODR73" s="1"/>
      <c r="ODS73" s="1"/>
      <c r="ODT73" s="1"/>
      <c r="ODU73" s="1"/>
      <c r="ODV73" s="1"/>
      <c r="ODW73" s="1"/>
      <c r="ODX73" s="1"/>
      <c r="ODY73" s="1"/>
      <c r="ODZ73" s="1"/>
      <c r="OEA73" s="1"/>
      <c r="OEB73" s="1"/>
      <c r="OEC73" s="1"/>
      <c r="OED73" s="1"/>
      <c r="OEE73" s="1"/>
      <c r="OEF73" s="1"/>
      <c r="OEG73" s="1"/>
      <c r="OEH73" s="1"/>
      <c r="OEI73" s="1"/>
      <c r="OEJ73" s="1"/>
      <c r="OEK73" s="1"/>
      <c r="OEL73" s="1"/>
      <c r="OEM73" s="1"/>
      <c r="OEN73" s="1"/>
      <c r="OEO73" s="1"/>
      <c r="OEP73" s="1"/>
      <c r="OEQ73" s="1"/>
      <c r="OER73" s="1"/>
      <c r="OES73" s="1"/>
      <c r="OET73" s="1"/>
      <c r="OEU73" s="1"/>
      <c r="OEV73" s="1"/>
      <c r="OEW73" s="1"/>
      <c r="OEX73" s="1"/>
      <c r="OEY73" s="1"/>
      <c r="OEZ73" s="1"/>
      <c r="OFA73" s="1"/>
      <c r="OFB73" s="1"/>
      <c r="OFC73" s="1"/>
      <c r="OFD73" s="1"/>
      <c r="OFE73" s="1"/>
      <c r="OFF73" s="1"/>
      <c r="OFG73" s="1"/>
      <c r="OFH73" s="1"/>
      <c r="OFI73" s="1"/>
      <c r="OFJ73" s="1"/>
      <c r="OFK73" s="1"/>
      <c r="OFL73" s="1"/>
      <c r="OFM73" s="1"/>
      <c r="OFN73" s="1"/>
      <c r="OFO73" s="1"/>
      <c r="OFP73" s="1"/>
      <c r="OFQ73" s="1"/>
      <c r="OFR73" s="1"/>
      <c r="OFS73" s="1"/>
      <c r="OFT73" s="1"/>
      <c r="OFU73" s="1"/>
      <c r="OFV73" s="1"/>
      <c r="OFW73" s="1"/>
      <c r="OFX73" s="1"/>
      <c r="OFY73" s="1"/>
      <c r="OFZ73" s="1"/>
      <c r="OGA73" s="1"/>
      <c r="OGB73" s="1"/>
      <c r="OGC73" s="1"/>
      <c r="OGD73" s="1"/>
      <c r="OGE73" s="1"/>
      <c r="OGF73" s="1"/>
      <c r="OGG73" s="1"/>
      <c r="OGH73" s="1"/>
      <c r="OGI73" s="1"/>
      <c r="OGJ73" s="1"/>
      <c r="OGK73" s="1"/>
      <c r="OGL73" s="1"/>
      <c r="OGM73" s="1"/>
      <c r="OGN73" s="1"/>
      <c r="OGO73" s="1"/>
      <c r="OGP73" s="1"/>
      <c r="OGQ73" s="1"/>
      <c r="OGR73" s="1"/>
      <c r="OGS73" s="1"/>
      <c r="OGT73" s="1"/>
      <c r="OGU73" s="1"/>
      <c r="OGV73" s="1"/>
      <c r="OGW73" s="1"/>
      <c r="OGX73" s="1"/>
      <c r="OGY73" s="1"/>
      <c r="OGZ73" s="1"/>
      <c r="OHA73" s="1"/>
      <c r="OHB73" s="1"/>
      <c r="OHC73" s="1"/>
      <c r="OHD73" s="1"/>
      <c r="OHE73" s="1"/>
      <c r="OHF73" s="1"/>
      <c r="OHG73" s="1"/>
      <c r="OHH73" s="1"/>
      <c r="OHI73" s="1"/>
      <c r="OHJ73" s="1"/>
      <c r="OHK73" s="1"/>
      <c r="OHL73" s="1"/>
      <c r="OHM73" s="1"/>
      <c r="OHN73" s="1"/>
      <c r="OHO73" s="1"/>
      <c r="OHP73" s="1"/>
      <c r="OHQ73" s="1"/>
      <c r="OHR73" s="1"/>
      <c r="OHS73" s="1"/>
      <c r="OHT73" s="1"/>
      <c r="OHU73" s="1"/>
      <c r="OHV73" s="1"/>
      <c r="OHW73" s="1"/>
      <c r="OHX73" s="1"/>
      <c r="OHY73" s="1"/>
      <c r="OHZ73" s="1"/>
      <c r="OIA73" s="1"/>
      <c r="OIB73" s="1"/>
      <c r="OIC73" s="1"/>
      <c r="OID73" s="1"/>
      <c r="OIE73" s="1"/>
      <c r="OIF73" s="1"/>
      <c r="OIG73" s="1"/>
      <c r="OIH73" s="1"/>
      <c r="OII73" s="1"/>
      <c r="OIJ73" s="1"/>
      <c r="OIK73" s="1"/>
      <c r="OIL73" s="1"/>
      <c r="OIM73" s="1"/>
      <c r="OIN73" s="1"/>
      <c r="OIO73" s="1"/>
      <c r="OIP73" s="1"/>
      <c r="OIQ73" s="1"/>
      <c r="OIR73" s="1"/>
      <c r="OIS73" s="1"/>
      <c r="OIT73" s="1"/>
      <c r="OIU73" s="1"/>
      <c r="OIV73" s="1"/>
      <c r="OIW73" s="1"/>
      <c r="OIX73" s="1"/>
      <c r="OIY73" s="1"/>
      <c r="OIZ73" s="1"/>
      <c r="OJA73" s="1"/>
      <c r="OJB73" s="1"/>
      <c r="OJC73" s="1"/>
      <c r="OJD73" s="1"/>
      <c r="OJE73" s="1"/>
      <c r="OJF73" s="1"/>
      <c r="OJG73" s="1"/>
      <c r="OJH73" s="1"/>
      <c r="OJI73" s="1"/>
      <c r="OJJ73" s="1"/>
      <c r="OJK73" s="1"/>
      <c r="OJL73" s="1"/>
      <c r="OJM73" s="1"/>
      <c r="OJN73" s="1"/>
      <c r="OJO73" s="1"/>
      <c r="OJP73" s="1"/>
      <c r="OJQ73" s="1"/>
      <c r="OJR73" s="1"/>
      <c r="OJS73" s="1"/>
      <c r="OJT73" s="1"/>
      <c r="OJU73" s="1"/>
      <c r="OJV73" s="1"/>
      <c r="OJW73" s="1"/>
      <c r="OJX73" s="1"/>
      <c r="OJY73" s="1"/>
      <c r="OJZ73" s="1"/>
      <c r="OKA73" s="1"/>
      <c r="OKB73" s="1"/>
      <c r="OKC73" s="1"/>
      <c r="OKD73" s="1"/>
      <c r="OKE73" s="1"/>
      <c r="OKF73" s="1"/>
      <c r="OKG73" s="1"/>
      <c r="OKH73" s="1"/>
      <c r="OKI73" s="1"/>
      <c r="OKJ73" s="1"/>
      <c r="OKK73" s="1"/>
      <c r="OKL73" s="1"/>
      <c r="OKM73" s="1"/>
      <c r="OKN73" s="1"/>
      <c r="OKO73" s="1"/>
      <c r="OKP73" s="1"/>
      <c r="OKQ73" s="1"/>
      <c r="OKR73" s="1"/>
      <c r="OKS73" s="1"/>
      <c r="OKT73" s="1"/>
      <c r="OKU73" s="1"/>
      <c r="OKV73" s="1"/>
      <c r="OKW73" s="1"/>
      <c r="OKX73" s="1"/>
      <c r="OKY73" s="1"/>
      <c r="OKZ73" s="1"/>
      <c r="OLA73" s="1"/>
      <c r="OLB73" s="1"/>
      <c r="OLC73" s="1"/>
      <c r="OLD73" s="1"/>
      <c r="OLE73" s="1"/>
      <c r="OLF73" s="1"/>
      <c r="OLG73" s="1"/>
      <c r="OLH73" s="1"/>
      <c r="OLI73" s="1"/>
      <c r="OLJ73" s="1"/>
      <c r="OLK73" s="1"/>
      <c r="OLL73" s="1"/>
      <c r="OLM73" s="1"/>
      <c r="OLN73" s="1"/>
      <c r="OLO73" s="1"/>
      <c r="OLP73" s="1"/>
      <c r="OLQ73" s="1"/>
      <c r="OLR73" s="1"/>
      <c r="OLS73" s="1"/>
      <c r="OLT73" s="1"/>
      <c r="OLU73" s="1"/>
      <c r="OLV73" s="1"/>
      <c r="OLW73" s="1"/>
      <c r="OLX73" s="1"/>
      <c r="OLY73" s="1"/>
      <c r="OLZ73" s="1"/>
      <c r="OMA73" s="1"/>
      <c r="OMB73" s="1"/>
      <c r="OMC73" s="1"/>
      <c r="OMD73" s="1"/>
      <c r="OME73" s="1"/>
      <c r="OMF73" s="1"/>
      <c r="OMG73" s="1"/>
      <c r="OMH73" s="1"/>
      <c r="OMI73" s="1"/>
      <c r="OMJ73" s="1"/>
      <c r="OMK73" s="1"/>
      <c r="OML73" s="1"/>
      <c r="OMM73" s="1"/>
      <c r="OMN73" s="1"/>
      <c r="OMO73" s="1"/>
      <c r="OMP73" s="1"/>
      <c r="OMQ73" s="1"/>
      <c r="OMR73" s="1"/>
      <c r="OMS73" s="1"/>
      <c r="OMT73" s="1"/>
      <c r="OMU73" s="1"/>
      <c r="OMV73" s="1"/>
      <c r="OMW73" s="1"/>
      <c r="OMX73" s="1"/>
      <c r="OMY73" s="1"/>
      <c r="OMZ73" s="1"/>
      <c r="ONA73" s="1"/>
      <c r="ONB73" s="1"/>
      <c r="ONC73" s="1"/>
      <c r="OND73" s="1"/>
      <c r="ONE73" s="1"/>
      <c r="ONF73" s="1"/>
      <c r="ONG73" s="1"/>
      <c r="ONH73" s="1"/>
      <c r="ONI73" s="1"/>
      <c r="ONJ73" s="1"/>
      <c r="ONK73" s="1"/>
      <c r="ONL73" s="1"/>
      <c r="ONM73" s="1"/>
      <c r="ONN73" s="1"/>
      <c r="ONO73" s="1"/>
      <c r="ONP73" s="1"/>
      <c r="ONQ73" s="1"/>
      <c r="ONR73" s="1"/>
      <c r="ONS73" s="1"/>
      <c r="ONT73" s="1"/>
      <c r="ONU73" s="1"/>
      <c r="ONV73" s="1"/>
      <c r="ONW73" s="1"/>
      <c r="ONX73" s="1"/>
      <c r="ONY73" s="1"/>
      <c r="ONZ73" s="1"/>
      <c r="OOA73" s="1"/>
      <c r="OOB73" s="1"/>
      <c r="OOC73" s="1"/>
      <c r="OOD73" s="1"/>
      <c r="OOE73" s="1"/>
      <c r="OOF73" s="1"/>
      <c r="OOG73" s="1"/>
      <c r="OOH73" s="1"/>
      <c r="OOI73" s="1"/>
      <c r="OOJ73" s="1"/>
      <c r="OOK73" s="1"/>
      <c r="OOL73" s="1"/>
      <c r="OOM73" s="1"/>
      <c r="OON73" s="1"/>
      <c r="OOO73" s="1"/>
      <c r="OOP73" s="1"/>
      <c r="OOQ73" s="1"/>
      <c r="OOR73" s="1"/>
      <c r="OOS73" s="1"/>
      <c r="OOT73" s="1"/>
      <c r="OOU73" s="1"/>
      <c r="OOV73" s="1"/>
      <c r="OOW73" s="1"/>
      <c r="OOX73" s="1"/>
      <c r="OOY73" s="1"/>
      <c r="OOZ73" s="1"/>
      <c r="OPA73" s="1"/>
      <c r="OPB73" s="1"/>
      <c r="OPC73" s="1"/>
      <c r="OPD73" s="1"/>
      <c r="OPE73" s="1"/>
      <c r="OPF73" s="1"/>
      <c r="OPG73" s="1"/>
      <c r="OPH73" s="1"/>
      <c r="OPI73" s="1"/>
      <c r="OPJ73" s="1"/>
      <c r="OPK73" s="1"/>
      <c r="OPL73" s="1"/>
      <c r="OPM73" s="1"/>
      <c r="OPN73" s="1"/>
      <c r="OPO73" s="1"/>
      <c r="OPP73" s="1"/>
      <c r="OPQ73" s="1"/>
      <c r="OPR73" s="1"/>
      <c r="OPS73" s="1"/>
      <c r="OPT73" s="1"/>
      <c r="OPU73" s="1"/>
      <c r="OPV73" s="1"/>
      <c r="OPW73" s="1"/>
      <c r="OPX73" s="1"/>
      <c r="OPY73" s="1"/>
      <c r="OPZ73" s="1"/>
      <c r="OQA73" s="1"/>
      <c r="OQB73" s="1"/>
      <c r="OQC73" s="1"/>
      <c r="OQD73" s="1"/>
      <c r="OQE73" s="1"/>
      <c r="OQF73" s="1"/>
      <c r="OQG73" s="1"/>
      <c r="OQH73" s="1"/>
      <c r="OQI73" s="1"/>
      <c r="OQJ73" s="1"/>
      <c r="OQK73" s="1"/>
      <c r="OQL73" s="1"/>
      <c r="OQM73" s="1"/>
      <c r="OQN73" s="1"/>
      <c r="OQO73" s="1"/>
      <c r="OQP73" s="1"/>
      <c r="OQQ73" s="1"/>
      <c r="OQR73" s="1"/>
      <c r="OQS73" s="1"/>
      <c r="OQT73" s="1"/>
      <c r="OQU73" s="1"/>
      <c r="OQV73" s="1"/>
      <c r="OQW73" s="1"/>
      <c r="OQX73" s="1"/>
      <c r="OQY73" s="1"/>
      <c r="OQZ73" s="1"/>
      <c r="ORA73" s="1"/>
      <c r="ORB73" s="1"/>
      <c r="ORC73" s="1"/>
      <c r="ORD73" s="1"/>
      <c r="ORE73" s="1"/>
      <c r="ORF73" s="1"/>
      <c r="ORG73" s="1"/>
      <c r="ORH73" s="1"/>
      <c r="ORI73" s="1"/>
      <c r="ORJ73" s="1"/>
      <c r="ORK73" s="1"/>
      <c r="ORL73" s="1"/>
      <c r="ORM73" s="1"/>
      <c r="ORN73" s="1"/>
      <c r="ORO73" s="1"/>
      <c r="ORP73" s="1"/>
      <c r="ORQ73" s="1"/>
      <c r="ORR73" s="1"/>
      <c r="ORS73" s="1"/>
      <c r="ORT73" s="1"/>
      <c r="ORU73" s="1"/>
      <c r="ORV73" s="1"/>
      <c r="ORW73" s="1"/>
      <c r="ORX73" s="1"/>
      <c r="ORY73" s="1"/>
      <c r="ORZ73" s="1"/>
      <c r="OSA73" s="1"/>
      <c r="OSB73" s="1"/>
      <c r="OSC73" s="1"/>
      <c r="OSD73" s="1"/>
      <c r="OSE73" s="1"/>
      <c r="OSF73" s="1"/>
      <c r="OSG73" s="1"/>
      <c r="OSH73" s="1"/>
      <c r="OSI73" s="1"/>
      <c r="OSJ73" s="1"/>
      <c r="OSK73" s="1"/>
      <c r="OSL73" s="1"/>
      <c r="OSM73" s="1"/>
      <c r="OSN73" s="1"/>
      <c r="OSO73" s="1"/>
      <c r="OSP73" s="1"/>
      <c r="OSQ73" s="1"/>
      <c r="OSR73" s="1"/>
      <c r="OSS73" s="1"/>
      <c r="OST73" s="1"/>
      <c r="OSU73" s="1"/>
      <c r="OSV73" s="1"/>
      <c r="OSW73" s="1"/>
      <c r="OSX73" s="1"/>
      <c r="OSY73" s="1"/>
      <c r="OSZ73" s="1"/>
      <c r="OTA73" s="1"/>
      <c r="OTB73" s="1"/>
      <c r="OTC73" s="1"/>
      <c r="OTD73" s="1"/>
      <c r="OTE73" s="1"/>
      <c r="OTF73" s="1"/>
      <c r="OTG73" s="1"/>
      <c r="OTH73" s="1"/>
      <c r="OTI73" s="1"/>
      <c r="OTJ73" s="1"/>
      <c r="OTK73" s="1"/>
      <c r="OTL73" s="1"/>
      <c r="OTM73" s="1"/>
      <c r="OTN73" s="1"/>
      <c r="OTO73" s="1"/>
      <c r="OTP73" s="1"/>
      <c r="OTQ73" s="1"/>
      <c r="OTR73" s="1"/>
      <c r="OTS73" s="1"/>
      <c r="OTT73" s="1"/>
      <c r="OTU73" s="1"/>
      <c r="OTV73" s="1"/>
      <c r="OTW73" s="1"/>
      <c r="OTX73" s="1"/>
      <c r="OTY73" s="1"/>
      <c r="OTZ73" s="1"/>
      <c r="OUA73" s="1"/>
      <c r="OUB73" s="1"/>
      <c r="OUC73" s="1"/>
      <c r="OUD73" s="1"/>
      <c r="OUE73" s="1"/>
      <c r="OUF73" s="1"/>
      <c r="OUG73" s="1"/>
      <c r="OUH73" s="1"/>
      <c r="OUI73" s="1"/>
      <c r="OUJ73" s="1"/>
      <c r="OUK73" s="1"/>
      <c r="OUL73" s="1"/>
      <c r="OUM73" s="1"/>
      <c r="OUN73" s="1"/>
      <c r="OUO73" s="1"/>
      <c r="OUP73" s="1"/>
      <c r="OUQ73" s="1"/>
      <c r="OUR73" s="1"/>
      <c r="OUS73" s="1"/>
      <c r="OUT73" s="1"/>
      <c r="OUU73" s="1"/>
      <c r="OUV73" s="1"/>
      <c r="OUW73" s="1"/>
      <c r="OUX73" s="1"/>
      <c r="OUY73" s="1"/>
      <c r="OUZ73" s="1"/>
      <c r="OVA73" s="1"/>
      <c r="OVB73" s="1"/>
      <c r="OVC73" s="1"/>
      <c r="OVD73" s="1"/>
      <c r="OVE73" s="1"/>
      <c r="OVF73" s="1"/>
      <c r="OVG73" s="1"/>
      <c r="OVH73" s="1"/>
      <c r="OVI73" s="1"/>
      <c r="OVJ73" s="1"/>
      <c r="OVK73" s="1"/>
      <c r="OVL73" s="1"/>
      <c r="OVM73" s="1"/>
      <c r="OVN73" s="1"/>
      <c r="OVO73" s="1"/>
      <c r="OVP73" s="1"/>
      <c r="OVQ73" s="1"/>
      <c r="OVR73" s="1"/>
      <c r="OVS73" s="1"/>
      <c r="OVT73" s="1"/>
      <c r="OVU73" s="1"/>
      <c r="OVV73" s="1"/>
      <c r="OVW73" s="1"/>
      <c r="OVX73" s="1"/>
      <c r="OVY73" s="1"/>
      <c r="OVZ73" s="1"/>
      <c r="OWA73" s="1"/>
      <c r="OWB73" s="1"/>
      <c r="OWC73" s="1"/>
      <c r="OWD73" s="1"/>
      <c r="OWE73" s="1"/>
      <c r="OWF73" s="1"/>
      <c r="OWG73" s="1"/>
      <c r="OWH73" s="1"/>
      <c r="OWI73" s="1"/>
      <c r="OWJ73" s="1"/>
      <c r="OWK73" s="1"/>
      <c r="OWL73" s="1"/>
      <c r="OWM73" s="1"/>
      <c r="OWN73" s="1"/>
      <c r="OWO73" s="1"/>
      <c r="OWP73" s="1"/>
      <c r="OWQ73" s="1"/>
      <c r="OWR73" s="1"/>
      <c r="OWS73" s="1"/>
      <c r="OWT73" s="1"/>
      <c r="OWU73" s="1"/>
      <c r="OWV73" s="1"/>
      <c r="OWW73" s="1"/>
      <c r="OWX73" s="1"/>
      <c r="OWY73" s="1"/>
      <c r="OWZ73" s="1"/>
      <c r="OXA73" s="1"/>
      <c r="OXB73" s="1"/>
      <c r="OXC73" s="1"/>
      <c r="OXD73" s="1"/>
      <c r="OXE73" s="1"/>
      <c r="OXF73" s="1"/>
      <c r="OXG73" s="1"/>
      <c r="OXH73" s="1"/>
      <c r="OXI73" s="1"/>
      <c r="OXJ73" s="1"/>
      <c r="OXK73" s="1"/>
      <c r="OXL73" s="1"/>
      <c r="OXM73" s="1"/>
      <c r="OXN73" s="1"/>
      <c r="OXO73" s="1"/>
      <c r="OXP73" s="1"/>
      <c r="OXQ73" s="1"/>
      <c r="OXR73" s="1"/>
      <c r="OXS73" s="1"/>
      <c r="OXT73" s="1"/>
      <c r="OXU73" s="1"/>
      <c r="OXV73" s="1"/>
      <c r="OXW73" s="1"/>
      <c r="OXX73" s="1"/>
      <c r="OXY73" s="1"/>
      <c r="OXZ73" s="1"/>
      <c r="OYA73" s="1"/>
      <c r="OYB73" s="1"/>
      <c r="OYC73" s="1"/>
      <c r="OYD73" s="1"/>
      <c r="OYE73" s="1"/>
      <c r="OYF73" s="1"/>
      <c r="OYG73" s="1"/>
      <c r="OYH73" s="1"/>
      <c r="OYI73" s="1"/>
      <c r="OYJ73" s="1"/>
      <c r="OYK73" s="1"/>
      <c r="OYL73" s="1"/>
      <c r="OYM73" s="1"/>
      <c r="OYN73" s="1"/>
      <c r="OYO73" s="1"/>
      <c r="OYP73" s="1"/>
      <c r="OYQ73" s="1"/>
      <c r="OYR73" s="1"/>
      <c r="OYS73" s="1"/>
      <c r="OYT73" s="1"/>
      <c r="OYU73" s="1"/>
      <c r="OYV73" s="1"/>
      <c r="OYW73" s="1"/>
      <c r="OYX73" s="1"/>
      <c r="OYY73" s="1"/>
      <c r="OYZ73" s="1"/>
      <c r="OZA73" s="1"/>
      <c r="OZB73" s="1"/>
      <c r="OZC73" s="1"/>
      <c r="OZD73" s="1"/>
      <c r="OZE73" s="1"/>
      <c r="OZF73" s="1"/>
      <c r="OZG73" s="1"/>
      <c r="OZH73" s="1"/>
      <c r="OZI73" s="1"/>
      <c r="OZJ73" s="1"/>
      <c r="OZK73" s="1"/>
      <c r="OZL73" s="1"/>
      <c r="OZM73" s="1"/>
      <c r="OZN73" s="1"/>
      <c r="OZO73" s="1"/>
      <c r="OZP73" s="1"/>
      <c r="OZQ73" s="1"/>
      <c r="OZR73" s="1"/>
      <c r="OZS73" s="1"/>
      <c r="OZT73" s="1"/>
      <c r="OZU73" s="1"/>
      <c r="OZV73" s="1"/>
      <c r="OZW73" s="1"/>
      <c r="OZX73" s="1"/>
      <c r="OZY73" s="1"/>
      <c r="OZZ73" s="1"/>
      <c r="PAA73" s="1"/>
      <c r="PAB73" s="1"/>
      <c r="PAC73" s="1"/>
      <c r="PAD73" s="1"/>
      <c r="PAE73" s="1"/>
      <c r="PAF73" s="1"/>
      <c r="PAG73" s="1"/>
      <c r="PAH73" s="1"/>
      <c r="PAI73" s="1"/>
      <c r="PAJ73" s="1"/>
      <c r="PAK73" s="1"/>
      <c r="PAL73" s="1"/>
      <c r="PAM73" s="1"/>
      <c r="PAN73" s="1"/>
      <c r="PAO73" s="1"/>
      <c r="PAP73" s="1"/>
      <c r="PAQ73" s="1"/>
      <c r="PAR73" s="1"/>
      <c r="PAS73" s="1"/>
      <c r="PAT73" s="1"/>
      <c r="PAU73" s="1"/>
      <c r="PAV73" s="1"/>
      <c r="PAW73" s="1"/>
      <c r="PAX73" s="1"/>
      <c r="PAY73" s="1"/>
      <c r="PAZ73" s="1"/>
      <c r="PBA73" s="1"/>
      <c r="PBB73" s="1"/>
      <c r="PBC73" s="1"/>
      <c r="PBD73" s="1"/>
      <c r="PBE73" s="1"/>
      <c r="PBF73" s="1"/>
      <c r="PBG73" s="1"/>
      <c r="PBH73" s="1"/>
      <c r="PBI73" s="1"/>
      <c r="PBJ73" s="1"/>
      <c r="PBK73" s="1"/>
      <c r="PBL73" s="1"/>
      <c r="PBM73" s="1"/>
      <c r="PBN73" s="1"/>
      <c r="PBO73" s="1"/>
      <c r="PBP73" s="1"/>
      <c r="PBQ73" s="1"/>
      <c r="PBR73" s="1"/>
      <c r="PBS73" s="1"/>
      <c r="PBT73" s="1"/>
      <c r="PBU73" s="1"/>
      <c r="PBV73" s="1"/>
      <c r="PBW73" s="1"/>
      <c r="PBX73" s="1"/>
      <c r="PBY73" s="1"/>
      <c r="PBZ73" s="1"/>
      <c r="PCA73" s="1"/>
      <c r="PCB73" s="1"/>
      <c r="PCC73" s="1"/>
      <c r="PCD73" s="1"/>
      <c r="PCE73" s="1"/>
      <c r="PCF73" s="1"/>
      <c r="PCG73" s="1"/>
      <c r="PCH73" s="1"/>
      <c r="PCI73" s="1"/>
      <c r="PCJ73" s="1"/>
      <c r="PCK73" s="1"/>
      <c r="PCL73" s="1"/>
      <c r="PCM73" s="1"/>
      <c r="PCN73" s="1"/>
      <c r="PCO73" s="1"/>
      <c r="PCP73" s="1"/>
      <c r="PCQ73" s="1"/>
      <c r="PCR73" s="1"/>
      <c r="PCS73" s="1"/>
      <c r="PCT73" s="1"/>
      <c r="PCU73" s="1"/>
      <c r="PCV73" s="1"/>
      <c r="PCW73" s="1"/>
      <c r="PCX73" s="1"/>
      <c r="PCY73" s="1"/>
      <c r="PCZ73" s="1"/>
      <c r="PDA73" s="1"/>
      <c r="PDB73" s="1"/>
      <c r="PDC73" s="1"/>
      <c r="PDD73" s="1"/>
      <c r="PDE73" s="1"/>
      <c r="PDF73" s="1"/>
      <c r="PDG73" s="1"/>
      <c r="PDH73" s="1"/>
      <c r="PDI73" s="1"/>
      <c r="PDJ73" s="1"/>
      <c r="PDK73" s="1"/>
      <c r="PDL73" s="1"/>
      <c r="PDM73" s="1"/>
      <c r="PDN73" s="1"/>
      <c r="PDO73" s="1"/>
      <c r="PDP73" s="1"/>
      <c r="PDQ73" s="1"/>
      <c r="PDR73" s="1"/>
      <c r="PDS73" s="1"/>
      <c r="PDT73" s="1"/>
      <c r="PDU73" s="1"/>
      <c r="PDV73" s="1"/>
      <c r="PDW73" s="1"/>
      <c r="PDX73" s="1"/>
      <c r="PDY73" s="1"/>
      <c r="PDZ73" s="1"/>
      <c r="PEA73" s="1"/>
      <c r="PEB73" s="1"/>
      <c r="PEC73" s="1"/>
      <c r="PED73" s="1"/>
      <c r="PEE73" s="1"/>
      <c r="PEF73" s="1"/>
      <c r="PEG73" s="1"/>
      <c r="PEH73" s="1"/>
      <c r="PEI73" s="1"/>
      <c r="PEJ73" s="1"/>
      <c r="PEK73" s="1"/>
      <c r="PEL73" s="1"/>
      <c r="PEM73" s="1"/>
      <c r="PEN73" s="1"/>
      <c r="PEO73" s="1"/>
      <c r="PEP73" s="1"/>
      <c r="PEQ73" s="1"/>
      <c r="PER73" s="1"/>
      <c r="PES73" s="1"/>
      <c r="PET73" s="1"/>
      <c r="PEU73" s="1"/>
      <c r="PEV73" s="1"/>
      <c r="PEW73" s="1"/>
      <c r="PEX73" s="1"/>
      <c r="PEY73" s="1"/>
      <c r="PEZ73" s="1"/>
      <c r="PFA73" s="1"/>
      <c r="PFB73" s="1"/>
      <c r="PFC73" s="1"/>
      <c r="PFD73" s="1"/>
      <c r="PFE73" s="1"/>
      <c r="PFF73" s="1"/>
      <c r="PFG73" s="1"/>
      <c r="PFH73" s="1"/>
      <c r="PFI73" s="1"/>
      <c r="PFJ73" s="1"/>
      <c r="PFK73" s="1"/>
      <c r="PFL73" s="1"/>
      <c r="PFM73" s="1"/>
      <c r="PFN73" s="1"/>
      <c r="PFO73" s="1"/>
      <c r="PFP73" s="1"/>
      <c r="PFQ73" s="1"/>
      <c r="PFR73" s="1"/>
      <c r="PFS73" s="1"/>
      <c r="PFT73" s="1"/>
      <c r="PFU73" s="1"/>
      <c r="PFV73" s="1"/>
      <c r="PFW73" s="1"/>
      <c r="PFX73" s="1"/>
      <c r="PFY73" s="1"/>
      <c r="PFZ73" s="1"/>
      <c r="PGA73" s="1"/>
      <c r="PGB73" s="1"/>
      <c r="PGC73" s="1"/>
      <c r="PGD73" s="1"/>
      <c r="PGE73" s="1"/>
      <c r="PGF73" s="1"/>
      <c r="PGG73" s="1"/>
      <c r="PGH73" s="1"/>
      <c r="PGI73" s="1"/>
      <c r="PGJ73" s="1"/>
      <c r="PGK73" s="1"/>
      <c r="PGL73" s="1"/>
      <c r="PGM73" s="1"/>
      <c r="PGN73" s="1"/>
      <c r="PGO73" s="1"/>
      <c r="PGP73" s="1"/>
      <c r="PGQ73" s="1"/>
      <c r="PGR73" s="1"/>
      <c r="PGS73" s="1"/>
      <c r="PGT73" s="1"/>
      <c r="PGU73" s="1"/>
      <c r="PGV73" s="1"/>
      <c r="PGW73" s="1"/>
      <c r="PGX73" s="1"/>
      <c r="PGY73" s="1"/>
      <c r="PGZ73" s="1"/>
      <c r="PHA73" s="1"/>
      <c r="PHB73" s="1"/>
      <c r="PHC73" s="1"/>
      <c r="PHD73" s="1"/>
      <c r="PHE73" s="1"/>
      <c r="PHF73" s="1"/>
      <c r="PHG73" s="1"/>
      <c r="PHH73" s="1"/>
      <c r="PHI73" s="1"/>
      <c r="PHJ73" s="1"/>
      <c r="PHK73" s="1"/>
      <c r="PHL73" s="1"/>
      <c r="PHM73" s="1"/>
      <c r="PHN73" s="1"/>
      <c r="PHO73" s="1"/>
      <c r="PHP73" s="1"/>
      <c r="PHQ73" s="1"/>
      <c r="PHR73" s="1"/>
      <c r="PHS73" s="1"/>
      <c r="PHT73" s="1"/>
      <c r="PHU73" s="1"/>
      <c r="PHV73" s="1"/>
      <c r="PHW73" s="1"/>
      <c r="PHX73" s="1"/>
      <c r="PHY73" s="1"/>
      <c r="PHZ73" s="1"/>
      <c r="PIA73" s="1"/>
      <c r="PIB73" s="1"/>
      <c r="PIC73" s="1"/>
      <c r="PID73" s="1"/>
      <c r="PIE73" s="1"/>
      <c r="PIF73" s="1"/>
      <c r="PIG73" s="1"/>
      <c r="PIH73" s="1"/>
      <c r="PII73" s="1"/>
      <c r="PIJ73" s="1"/>
      <c r="PIK73" s="1"/>
      <c r="PIL73" s="1"/>
      <c r="PIM73" s="1"/>
      <c r="PIN73" s="1"/>
      <c r="PIO73" s="1"/>
      <c r="PIP73" s="1"/>
      <c r="PIQ73" s="1"/>
      <c r="PIR73" s="1"/>
      <c r="PIS73" s="1"/>
      <c r="PIT73" s="1"/>
      <c r="PIU73" s="1"/>
      <c r="PIV73" s="1"/>
      <c r="PIW73" s="1"/>
      <c r="PIX73" s="1"/>
      <c r="PIY73" s="1"/>
      <c r="PIZ73" s="1"/>
      <c r="PJA73" s="1"/>
      <c r="PJB73" s="1"/>
      <c r="PJC73" s="1"/>
      <c r="PJD73" s="1"/>
      <c r="PJE73" s="1"/>
      <c r="PJF73" s="1"/>
      <c r="PJG73" s="1"/>
      <c r="PJH73" s="1"/>
      <c r="PJI73" s="1"/>
      <c r="PJJ73" s="1"/>
      <c r="PJK73" s="1"/>
      <c r="PJL73" s="1"/>
      <c r="PJM73" s="1"/>
      <c r="PJN73" s="1"/>
      <c r="PJO73" s="1"/>
      <c r="PJP73" s="1"/>
      <c r="PJQ73" s="1"/>
      <c r="PJR73" s="1"/>
      <c r="PJS73" s="1"/>
      <c r="PJT73" s="1"/>
      <c r="PJU73" s="1"/>
      <c r="PJV73" s="1"/>
      <c r="PJW73" s="1"/>
      <c r="PJX73" s="1"/>
      <c r="PJY73" s="1"/>
      <c r="PJZ73" s="1"/>
      <c r="PKA73" s="1"/>
      <c r="PKB73" s="1"/>
      <c r="PKC73" s="1"/>
      <c r="PKD73" s="1"/>
      <c r="PKE73" s="1"/>
      <c r="PKF73" s="1"/>
      <c r="PKG73" s="1"/>
      <c r="PKH73" s="1"/>
      <c r="PKI73" s="1"/>
      <c r="PKJ73" s="1"/>
      <c r="PKK73" s="1"/>
      <c r="PKL73" s="1"/>
      <c r="PKM73" s="1"/>
      <c r="PKN73" s="1"/>
      <c r="PKO73" s="1"/>
      <c r="PKP73" s="1"/>
      <c r="PKQ73" s="1"/>
      <c r="PKR73" s="1"/>
      <c r="PKS73" s="1"/>
      <c r="PKT73" s="1"/>
      <c r="PKU73" s="1"/>
      <c r="PKV73" s="1"/>
      <c r="PKW73" s="1"/>
      <c r="PKX73" s="1"/>
      <c r="PKY73" s="1"/>
      <c r="PKZ73" s="1"/>
      <c r="PLA73" s="1"/>
      <c r="PLB73" s="1"/>
      <c r="PLC73" s="1"/>
      <c r="PLD73" s="1"/>
      <c r="PLE73" s="1"/>
      <c r="PLF73" s="1"/>
      <c r="PLG73" s="1"/>
      <c r="PLH73" s="1"/>
      <c r="PLI73" s="1"/>
      <c r="PLJ73" s="1"/>
      <c r="PLK73" s="1"/>
      <c r="PLL73" s="1"/>
      <c r="PLM73" s="1"/>
      <c r="PLN73" s="1"/>
      <c r="PLO73" s="1"/>
      <c r="PLP73" s="1"/>
      <c r="PLQ73" s="1"/>
      <c r="PLR73" s="1"/>
      <c r="PLS73" s="1"/>
      <c r="PLT73" s="1"/>
      <c r="PLU73" s="1"/>
      <c r="PLV73" s="1"/>
      <c r="PLW73" s="1"/>
      <c r="PLX73" s="1"/>
      <c r="PLY73" s="1"/>
      <c r="PLZ73" s="1"/>
      <c r="PMA73" s="1"/>
      <c r="PMB73" s="1"/>
      <c r="PMC73" s="1"/>
      <c r="PMD73" s="1"/>
      <c r="PME73" s="1"/>
      <c r="PMF73" s="1"/>
      <c r="PMG73" s="1"/>
      <c r="PMH73" s="1"/>
      <c r="PMI73" s="1"/>
      <c r="PMJ73" s="1"/>
      <c r="PMK73" s="1"/>
      <c r="PML73" s="1"/>
      <c r="PMM73" s="1"/>
      <c r="PMN73" s="1"/>
      <c r="PMO73" s="1"/>
      <c r="PMP73" s="1"/>
      <c r="PMQ73" s="1"/>
      <c r="PMR73" s="1"/>
      <c r="PMS73" s="1"/>
      <c r="PMT73" s="1"/>
      <c r="PMU73" s="1"/>
      <c r="PMV73" s="1"/>
      <c r="PMW73" s="1"/>
      <c r="PMX73" s="1"/>
      <c r="PMY73" s="1"/>
      <c r="PMZ73" s="1"/>
      <c r="PNA73" s="1"/>
      <c r="PNB73" s="1"/>
      <c r="PNC73" s="1"/>
      <c r="PND73" s="1"/>
      <c r="PNE73" s="1"/>
      <c r="PNF73" s="1"/>
      <c r="PNG73" s="1"/>
      <c r="PNH73" s="1"/>
      <c r="PNI73" s="1"/>
      <c r="PNJ73" s="1"/>
      <c r="PNK73" s="1"/>
      <c r="PNL73" s="1"/>
      <c r="PNM73" s="1"/>
      <c r="PNN73" s="1"/>
      <c r="PNO73" s="1"/>
      <c r="PNP73" s="1"/>
      <c r="PNQ73" s="1"/>
      <c r="PNR73" s="1"/>
      <c r="PNS73" s="1"/>
      <c r="PNT73" s="1"/>
      <c r="PNU73" s="1"/>
      <c r="PNV73" s="1"/>
      <c r="PNW73" s="1"/>
      <c r="PNX73" s="1"/>
      <c r="PNY73" s="1"/>
      <c r="PNZ73" s="1"/>
      <c r="POA73" s="1"/>
      <c r="POB73" s="1"/>
      <c r="POC73" s="1"/>
      <c r="POD73" s="1"/>
      <c r="POE73" s="1"/>
      <c r="POF73" s="1"/>
      <c r="POG73" s="1"/>
      <c r="POH73" s="1"/>
      <c r="POI73" s="1"/>
      <c r="POJ73" s="1"/>
      <c r="POK73" s="1"/>
      <c r="POL73" s="1"/>
      <c r="POM73" s="1"/>
      <c r="PON73" s="1"/>
      <c r="POO73" s="1"/>
      <c r="POP73" s="1"/>
      <c r="POQ73" s="1"/>
      <c r="POR73" s="1"/>
      <c r="POS73" s="1"/>
      <c r="POT73" s="1"/>
      <c r="POU73" s="1"/>
      <c r="POV73" s="1"/>
      <c r="POW73" s="1"/>
      <c r="POX73" s="1"/>
      <c r="POY73" s="1"/>
      <c r="POZ73" s="1"/>
      <c r="PPA73" s="1"/>
      <c r="PPB73" s="1"/>
      <c r="PPC73" s="1"/>
      <c r="PPD73" s="1"/>
      <c r="PPE73" s="1"/>
      <c r="PPF73" s="1"/>
      <c r="PPG73" s="1"/>
      <c r="PPH73" s="1"/>
      <c r="PPI73" s="1"/>
      <c r="PPJ73" s="1"/>
      <c r="PPK73" s="1"/>
      <c r="PPL73" s="1"/>
      <c r="PPM73" s="1"/>
      <c r="PPN73" s="1"/>
      <c r="PPO73" s="1"/>
      <c r="PPP73" s="1"/>
      <c r="PPQ73" s="1"/>
      <c r="PPR73" s="1"/>
      <c r="PPS73" s="1"/>
      <c r="PPT73" s="1"/>
      <c r="PPU73" s="1"/>
      <c r="PPV73" s="1"/>
      <c r="PPW73" s="1"/>
      <c r="PPX73" s="1"/>
      <c r="PPY73" s="1"/>
      <c r="PPZ73" s="1"/>
      <c r="PQA73" s="1"/>
      <c r="PQB73" s="1"/>
      <c r="PQC73" s="1"/>
      <c r="PQD73" s="1"/>
      <c r="PQE73" s="1"/>
      <c r="PQF73" s="1"/>
      <c r="PQG73" s="1"/>
      <c r="PQH73" s="1"/>
      <c r="PQI73" s="1"/>
      <c r="PQJ73" s="1"/>
      <c r="PQK73" s="1"/>
      <c r="PQL73" s="1"/>
      <c r="PQM73" s="1"/>
      <c r="PQN73" s="1"/>
      <c r="PQO73" s="1"/>
      <c r="PQP73" s="1"/>
      <c r="PQQ73" s="1"/>
      <c r="PQR73" s="1"/>
      <c r="PQS73" s="1"/>
      <c r="PQT73" s="1"/>
      <c r="PQU73" s="1"/>
      <c r="PQV73" s="1"/>
      <c r="PQW73" s="1"/>
      <c r="PQX73" s="1"/>
      <c r="PQY73" s="1"/>
      <c r="PQZ73" s="1"/>
      <c r="PRA73" s="1"/>
      <c r="PRB73" s="1"/>
      <c r="PRC73" s="1"/>
      <c r="PRD73" s="1"/>
      <c r="PRE73" s="1"/>
      <c r="PRF73" s="1"/>
      <c r="PRG73" s="1"/>
      <c r="PRH73" s="1"/>
      <c r="PRI73" s="1"/>
      <c r="PRJ73" s="1"/>
      <c r="PRK73" s="1"/>
      <c r="PRL73" s="1"/>
      <c r="PRM73" s="1"/>
      <c r="PRN73" s="1"/>
      <c r="PRO73" s="1"/>
      <c r="PRP73" s="1"/>
      <c r="PRQ73" s="1"/>
      <c r="PRR73" s="1"/>
      <c r="PRS73" s="1"/>
      <c r="PRT73" s="1"/>
      <c r="PRU73" s="1"/>
      <c r="PRV73" s="1"/>
      <c r="PRW73" s="1"/>
      <c r="PRX73" s="1"/>
      <c r="PRY73" s="1"/>
      <c r="PRZ73" s="1"/>
      <c r="PSA73" s="1"/>
      <c r="PSB73" s="1"/>
      <c r="PSC73" s="1"/>
      <c r="PSD73" s="1"/>
      <c r="PSE73" s="1"/>
      <c r="PSF73" s="1"/>
      <c r="PSG73" s="1"/>
      <c r="PSH73" s="1"/>
      <c r="PSI73" s="1"/>
      <c r="PSJ73" s="1"/>
      <c r="PSK73" s="1"/>
      <c r="PSL73" s="1"/>
      <c r="PSM73" s="1"/>
      <c r="PSN73" s="1"/>
      <c r="PSO73" s="1"/>
      <c r="PSP73" s="1"/>
      <c r="PSQ73" s="1"/>
      <c r="PSR73" s="1"/>
      <c r="PSS73" s="1"/>
      <c r="PST73" s="1"/>
      <c r="PSU73" s="1"/>
      <c r="PSV73" s="1"/>
      <c r="PSW73" s="1"/>
      <c r="PSX73" s="1"/>
      <c r="PSY73" s="1"/>
      <c r="PSZ73" s="1"/>
      <c r="PTA73" s="1"/>
      <c r="PTB73" s="1"/>
      <c r="PTC73" s="1"/>
      <c r="PTD73" s="1"/>
      <c r="PTE73" s="1"/>
      <c r="PTF73" s="1"/>
      <c r="PTG73" s="1"/>
      <c r="PTH73" s="1"/>
      <c r="PTI73" s="1"/>
      <c r="PTJ73" s="1"/>
      <c r="PTK73" s="1"/>
      <c r="PTL73" s="1"/>
      <c r="PTM73" s="1"/>
      <c r="PTN73" s="1"/>
      <c r="PTO73" s="1"/>
      <c r="PTP73" s="1"/>
      <c r="PTQ73" s="1"/>
      <c r="PTR73" s="1"/>
      <c r="PTS73" s="1"/>
      <c r="PTT73" s="1"/>
      <c r="PTU73" s="1"/>
      <c r="PTV73" s="1"/>
      <c r="PTW73" s="1"/>
      <c r="PTX73" s="1"/>
      <c r="PTY73" s="1"/>
      <c r="PTZ73" s="1"/>
      <c r="PUA73" s="1"/>
      <c r="PUB73" s="1"/>
      <c r="PUC73" s="1"/>
      <c r="PUD73" s="1"/>
      <c r="PUE73" s="1"/>
      <c r="PUF73" s="1"/>
      <c r="PUG73" s="1"/>
      <c r="PUH73" s="1"/>
      <c r="PUI73" s="1"/>
      <c r="PUJ73" s="1"/>
      <c r="PUK73" s="1"/>
      <c r="PUL73" s="1"/>
      <c r="PUM73" s="1"/>
      <c r="PUN73" s="1"/>
      <c r="PUO73" s="1"/>
      <c r="PUP73" s="1"/>
      <c r="PUQ73" s="1"/>
      <c r="PUR73" s="1"/>
      <c r="PUS73" s="1"/>
      <c r="PUT73" s="1"/>
      <c r="PUU73" s="1"/>
      <c r="PUV73" s="1"/>
      <c r="PUW73" s="1"/>
      <c r="PUX73" s="1"/>
      <c r="PUY73" s="1"/>
      <c r="PUZ73" s="1"/>
      <c r="PVA73" s="1"/>
      <c r="PVB73" s="1"/>
      <c r="PVC73" s="1"/>
      <c r="PVD73" s="1"/>
      <c r="PVE73" s="1"/>
      <c r="PVF73" s="1"/>
      <c r="PVG73" s="1"/>
      <c r="PVH73" s="1"/>
      <c r="PVI73" s="1"/>
      <c r="PVJ73" s="1"/>
      <c r="PVK73" s="1"/>
      <c r="PVL73" s="1"/>
      <c r="PVM73" s="1"/>
      <c r="PVN73" s="1"/>
      <c r="PVO73" s="1"/>
      <c r="PVP73" s="1"/>
      <c r="PVQ73" s="1"/>
      <c r="PVR73" s="1"/>
      <c r="PVS73" s="1"/>
      <c r="PVT73" s="1"/>
      <c r="PVU73" s="1"/>
      <c r="PVV73" s="1"/>
      <c r="PVW73" s="1"/>
      <c r="PVX73" s="1"/>
      <c r="PVY73" s="1"/>
      <c r="PVZ73" s="1"/>
      <c r="PWA73" s="1"/>
      <c r="PWB73" s="1"/>
      <c r="PWC73" s="1"/>
      <c r="PWD73" s="1"/>
      <c r="PWE73" s="1"/>
      <c r="PWF73" s="1"/>
      <c r="PWG73" s="1"/>
      <c r="PWH73" s="1"/>
      <c r="PWI73" s="1"/>
      <c r="PWJ73" s="1"/>
      <c r="PWK73" s="1"/>
      <c r="PWL73" s="1"/>
      <c r="PWM73" s="1"/>
      <c r="PWN73" s="1"/>
      <c r="PWO73" s="1"/>
      <c r="PWP73" s="1"/>
      <c r="PWQ73" s="1"/>
      <c r="PWR73" s="1"/>
      <c r="PWS73" s="1"/>
      <c r="PWT73" s="1"/>
      <c r="PWU73" s="1"/>
      <c r="PWV73" s="1"/>
      <c r="PWW73" s="1"/>
      <c r="PWX73" s="1"/>
      <c r="PWY73" s="1"/>
      <c r="PWZ73" s="1"/>
      <c r="PXA73" s="1"/>
      <c r="PXB73" s="1"/>
      <c r="PXC73" s="1"/>
      <c r="PXD73" s="1"/>
      <c r="PXE73" s="1"/>
      <c r="PXF73" s="1"/>
      <c r="PXG73" s="1"/>
      <c r="PXH73" s="1"/>
      <c r="PXI73" s="1"/>
      <c r="PXJ73" s="1"/>
      <c r="PXK73" s="1"/>
      <c r="PXL73" s="1"/>
      <c r="PXM73" s="1"/>
      <c r="PXN73" s="1"/>
      <c r="PXO73" s="1"/>
      <c r="PXP73" s="1"/>
      <c r="PXQ73" s="1"/>
      <c r="PXR73" s="1"/>
      <c r="PXS73" s="1"/>
      <c r="PXT73" s="1"/>
      <c r="PXU73" s="1"/>
      <c r="PXV73" s="1"/>
      <c r="PXW73" s="1"/>
      <c r="PXX73" s="1"/>
      <c r="PXY73" s="1"/>
      <c r="PXZ73" s="1"/>
      <c r="PYA73" s="1"/>
      <c r="PYB73" s="1"/>
      <c r="PYC73" s="1"/>
      <c r="PYD73" s="1"/>
      <c r="PYE73" s="1"/>
      <c r="PYF73" s="1"/>
      <c r="PYG73" s="1"/>
      <c r="PYH73" s="1"/>
      <c r="PYI73" s="1"/>
      <c r="PYJ73" s="1"/>
      <c r="PYK73" s="1"/>
      <c r="PYL73" s="1"/>
      <c r="PYM73" s="1"/>
      <c r="PYN73" s="1"/>
      <c r="PYO73" s="1"/>
      <c r="PYP73" s="1"/>
      <c r="PYQ73" s="1"/>
      <c r="PYR73" s="1"/>
      <c r="PYS73" s="1"/>
      <c r="PYT73" s="1"/>
      <c r="PYU73" s="1"/>
      <c r="PYV73" s="1"/>
      <c r="PYW73" s="1"/>
      <c r="PYX73" s="1"/>
      <c r="PYY73" s="1"/>
      <c r="PYZ73" s="1"/>
      <c r="PZA73" s="1"/>
      <c r="PZB73" s="1"/>
      <c r="PZC73" s="1"/>
      <c r="PZD73" s="1"/>
      <c r="PZE73" s="1"/>
      <c r="PZF73" s="1"/>
      <c r="PZG73" s="1"/>
      <c r="PZH73" s="1"/>
      <c r="PZI73" s="1"/>
      <c r="PZJ73" s="1"/>
      <c r="PZK73" s="1"/>
      <c r="PZL73" s="1"/>
      <c r="PZM73" s="1"/>
      <c r="PZN73" s="1"/>
      <c r="PZO73" s="1"/>
      <c r="PZP73" s="1"/>
      <c r="PZQ73" s="1"/>
      <c r="PZR73" s="1"/>
      <c r="PZS73" s="1"/>
      <c r="PZT73" s="1"/>
      <c r="PZU73" s="1"/>
      <c r="PZV73" s="1"/>
      <c r="PZW73" s="1"/>
      <c r="PZX73" s="1"/>
      <c r="PZY73" s="1"/>
      <c r="PZZ73" s="1"/>
      <c r="QAA73" s="1"/>
      <c r="QAB73" s="1"/>
      <c r="QAC73" s="1"/>
      <c r="QAD73" s="1"/>
      <c r="QAE73" s="1"/>
      <c r="QAF73" s="1"/>
      <c r="QAG73" s="1"/>
      <c r="QAH73" s="1"/>
      <c r="QAI73" s="1"/>
      <c r="QAJ73" s="1"/>
      <c r="QAK73" s="1"/>
      <c r="QAL73" s="1"/>
      <c r="QAM73" s="1"/>
      <c r="QAN73" s="1"/>
      <c r="QAO73" s="1"/>
      <c r="QAP73" s="1"/>
      <c r="QAQ73" s="1"/>
      <c r="QAR73" s="1"/>
      <c r="QAS73" s="1"/>
      <c r="QAT73" s="1"/>
      <c r="QAU73" s="1"/>
      <c r="QAV73" s="1"/>
      <c r="QAW73" s="1"/>
      <c r="QAX73" s="1"/>
      <c r="QAY73" s="1"/>
      <c r="QAZ73" s="1"/>
      <c r="QBA73" s="1"/>
      <c r="QBB73" s="1"/>
      <c r="QBC73" s="1"/>
      <c r="QBD73" s="1"/>
      <c r="QBE73" s="1"/>
      <c r="QBF73" s="1"/>
      <c r="QBG73" s="1"/>
      <c r="QBH73" s="1"/>
      <c r="QBI73" s="1"/>
      <c r="QBJ73" s="1"/>
      <c r="QBK73" s="1"/>
      <c r="QBL73" s="1"/>
      <c r="QBM73" s="1"/>
      <c r="QBN73" s="1"/>
      <c r="QBO73" s="1"/>
      <c r="QBP73" s="1"/>
      <c r="QBQ73" s="1"/>
      <c r="QBR73" s="1"/>
      <c r="QBS73" s="1"/>
      <c r="QBT73" s="1"/>
      <c r="QBU73" s="1"/>
      <c r="QBV73" s="1"/>
      <c r="QBW73" s="1"/>
      <c r="QBX73" s="1"/>
      <c r="QBY73" s="1"/>
      <c r="QBZ73" s="1"/>
      <c r="QCA73" s="1"/>
      <c r="QCB73" s="1"/>
      <c r="QCC73" s="1"/>
      <c r="QCD73" s="1"/>
      <c r="QCE73" s="1"/>
      <c r="QCF73" s="1"/>
      <c r="QCG73" s="1"/>
      <c r="QCH73" s="1"/>
      <c r="QCI73" s="1"/>
      <c r="QCJ73" s="1"/>
      <c r="QCK73" s="1"/>
      <c r="QCL73" s="1"/>
      <c r="QCM73" s="1"/>
      <c r="QCN73" s="1"/>
      <c r="QCO73" s="1"/>
      <c r="QCP73" s="1"/>
      <c r="QCQ73" s="1"/>
      <c r="QCR73" s="1"/>
      <c r="QCS73" s="1"/>
      <c r="QCT73" s="1"/>
      <c r="QCU73" s="1"/>
      <c r="QCV73" s="1"/>
      <c r="QCW73" s="1"/>
      <c r="QCX73" s="1"/>
      <c r="QCY73" s="1"/>
      <c r="QCZ73" s="1"/>
      <c r="QDA73" s="1"/>
      <c r="QDB73" s="1"/>
      <c r="QDC73" s="1"/>
      <c r="QDD73" s="1"/>
      <c r="QDE73" s="1"/>
      <c r="QDF73" s="1"/>
      <c r="QDG73" s="1"/>
      <c r="QDH73" s="1"/>
      <c r="QDI73" s="1"/>
      <c r="QDJ73" s="1"/>
      <c r="QDK73" s="1"/>
      <c r="QDL73" s="1"/>
      <c r="QDM73" s="1"/>
      <c r="QDN73" s="1"/>
      <c r="QDO73" s="1"/>
      <c r="QDP73" s="1"/>
      <c r="QDQ73" s="1"/>
      <c r="QDR73" s="1"/>
      <c r="QDS73" s="1"/>
      <c r="QDT73" s="1"/>
      <c r="QDU73" s="1"/>
      <c r="QDV73" s="1"/>
      <c r="QDW73" s="1"/>
      <c r="QDX73" s="1"/>
      <c r="QDY73" s="1"/>
      <c r="QDZ73" s="1"/>
      <c r="QEA73" s="1"/>
      <c r="QEB73" s="1"/>
      <c r="QEC73" s="1"/>
      <c r="QED73" s="1"/>
      <c r="QEE73" s="1"/>
      <c r="QEF73" s="1"/>
      <c r="QEG73" s="1"/>
      <c r="QEH73" s="1"/>
      <c r="QEI73" s="1"/>
      <c r="QEJ73" s="1"/>
      <c r="QEK73" s="1"/>
      <c r="QEL73" s="1"/>
      <c r="QEM73" s="1"/>
      <c r="QEN73" s="1"/>
      <c r="QEO73" s="1"/>
      <c r="QEP73" s="1"/>
      <c r="QEQ73" s="1"/>
      <c r="QER73" s="1"/>
      <c r="QES73" s="1"/>
      <c r="QET73" s="1"/>
      <c r="QEU73" s="1"/>
      <c r="QEV73" s="1"/>
      <c r="QEW73" s="1"/>
      <c r="QEX73" s="1"/>
      <c r="QEY73" s="1"/>
      <c r="QEZ73" s="1"/>
      <c r="QFA73" s="1"/>
      <c r="QFB73" s="1"/>
      <c r="QFC73" s="1"/>
      <c r="QFD73" s="1"/>
      <c r="QFE73" s="1"/>
      <c r="QFF73" s="1"/>
      <c r="QFG73" s="1"/>
      <c r="QFH73" s="1"/>
      <c r="QFI73" s="1"/>
      <c r="QFJ73" s="1"/>
      <c r="QFK73" s="1"/>
      <c r="QFL73" s="1"/>
      <c r="QFM73" s="1"/>
      <c r="QFN73" s="1"/>
      <c r="QFO73" s="1"/>
      <c r="QFP73" s="1"/>
      <c r="QFQ73" s="1"/>
      <c r="QFR73" s="1"/>
      <c r="QFS73" s="1"/>
      <c r="QFT73" s="1"/>
      <c r="QFU73" s="1"/>
      <c r="QFV73" s="1"/>
      <c r="QFW73" s="1"/>
      <c r="QFX73" s="1"/>
      <c r="QFY73" s="1"/>
      <c r="QFZ73" s="1"/>
      <c r="QGA73" s="1"/>
      <c r="QGB73" s="1"/>
      <c r="QGC73" s="1"/>
      <c r="QGD73" s="1"/>
      <c r="QGE73" s="1"/>
      <c r="QGF73" s="1"/>
      <c r="QGG73" s="1"/>
      <c r="QGH73" s="1"/>
      <c r="QGI73" s="1"/>
      <c r="QGJ73" s="1"/>
      <c r="QGK73" s="1"/>
      <c r="QGL73" s="1"/>
      <c r="QGM73" s="1"/>
      <c r="QGN73" s="1"/>
      <c r="QGO73" s="1"/>
      <c r="QGP73" s="1"/>
      <c r="QGQ73" s="1"/>
      <c r="QGR73" s="1"/>
      <c r="QGS73" s="1"/>
      <c r="QGT73" s="1"/>
      <c r="QGU73" s="1"/>
      <c r="QGV73" s="1"/>
      <c r="QGW73" s="1"/>
      <c r="QGX73" s="1"/>
      <c r="QGY73" s="1"/>
      <c r="QGZ73" s="1"/>
      <c r="QHA73" s="1"/>
      <c r="QHB73" s="1"/>
      <c r="QHC73" s="1"/>
      <c r="QHD73" s="1"/>
      <c r="QHE73" s="1"/>
      <c r="QHF73" s="1"/>
      <c r="QHG73" s="1"/>
      <c r="QHH73" s="1"/>
      <c r="QHI73" s="1"/>
      <c r="QHJ73" s="1"/>
      <c r="QHK73" s="1"/>
      <c r="QHL73" s="1"/>
      <c r="QHM73" s="1"/>
      <c r="QHN73" s="1"/>
      <c r="QHO73" s="1"/>
      <c r="QHP73" s="1"/>
      <c r="QHQ73" s="1"/>
      <c r="QHR73" s="1"/>
      <c r="QHS73" s="1"/>
      <c r="QHT73" s="1"/>
      <c r="QHU73" s="1"/>
      <c r="QHV73" s="1"/>
      <c r="QHW73" s="1"/>
      <c r="QHX73" s="1"/>
      <c r="QHY73" s="1"/>
      <c r="QHZ73" s="1"/>
      <c r="QIA73" s="1"/>
      <c r="QIB73" s="1"/>
      <c r="QIC73" s="1"/>
      <c r="QID73" s="1"/>
      <c r="QIE73" s="1"/>
      <c r="QIF73" s="1"/>
      <c r="QIG73" s="1"/>
      <c r="QIH73" s="1"/>
      <c r="QII73" s="1"/>
      <c r="QIJ73" s="1"/>
      <c r="QIK73" s="1"/>
      <c r="QIL73" s="1"/>
      <c r="QIM73" s="1"/>
      <c r="QIN73" s="1"/>
      <c r="QIO73" s="1"/>
      <c r="QIP73" s="1"/>
      <c r="QIQ73" s="1"/>
      <c r="QIR73" s="1"/>
      <c r="QIS73" s="1"/>
      <c r="QIT73" s="1"/>
      <c r="QIU73" s="1"/>
      <c r="QIV73" s="1"/>
      <c r="QIW73" s="1"/>
      <c r="QIX73" s="1"/>
      <c r="QIY73" s="1"/>
      <c r="QIZ73" s="1"/>
      <c r="QJA73" s="1"/>
      <c r="QJB73" s="1"/>
      <c r="QJC73" s="1"/>
      <c r="QJD73" s="1"/>
      <c r="QJE73" s="1"/>
      <c r="QJF73" s="1"/>
      <c r="QJG73" s="1"/>
      <c r="QJH73" s="1"/>
      <c r="QJI73" s="1"/>
      <c r="QJJ73" s="1"/>
      <c r="QJK73" s="1"/>
      <c r="QJL73" s="1"/>
      <c r="QJM73" s="1"/>
      <c r="QJN73" s="1"/>
      <c r="QJO73" s="1"/>
      <c r="QJP73" s="1"/>
      <c r="QJQ73" s="1"/>
      <c r="QJR73" s="1"/>
      <c r="QJS73" s="1"/>
      <c r="QJT73" s="1"/>
      <c r="QJU73" s="1"/>
      <c r="QJV73" s="1"/>
      <c r="QJW73" s="1"/>
      <c r="QJX73" s="1"/>
      <c r="QJY73" s="1"/>
      <c r="QJZ73" s="1"/>
      <c r="QKA73" s="1"/>
      <c r="QKB73" s="1"/>
      <c r="QKC73" s="1"/>
      <c r="QKD73" s="1"/>
      <c r="QKE73" s="1"/>
      <c r="QKF73" s="1"/>
      <c r="QKG73" s="1"/>
      <c r="QKH73" s="1"/>
      <c r="QKI73" s="1"/>
      <c r="QKJ73" s="1"/>
      <c r="QKK73" s="1"/>
      <c r="QKL73" s="1"/>
      <c r="QKM73" s="1"/>
      <c r="QKN73" s="1"/>
      <c r="QKO73" s="1"/>
      <c r="QKP73" s="1"/>
      <c r="QKQ73" s="1"/>
      <c r="QKR73" s="1"/>
      <c r="QKS73" s="1"/>
      <c r="QKT73" s="1"/>
      <c r="QKU73" s="1"/>
      <c r="QKV73" s="1"/>
      <c r="QKW73" s="1"/>
      <c r="QKX73" s="1"/>
      <c r="QKY73" s="1"/>
      <c r="QKZ73" s="1"/>
      <c r="QLA73" s="1"/>
      <c r="QLB73" s="1"/>
      <c r="QLC73" s="1"/>
      <c r="QLD73" s="1"/>
      <c r="QLE73" s="1"/>
      <c r="QLF73" s="1"/>
      <c r="QLG73" s="1"/>
      <c r="QLH73" s="1"/>
      <c r="QLI73" s="1"/>
      <c r="QLJ73" s="1"/>
      <c r="QLK73" s="1"/>
      <c r="QLL73" s="1"/>
      <c r="QLM73" s="1"/>
      <c r="QLN73" s="1"/>
      <c r="QLO73" s="1"/>
      <c r="QLP73" s="1"/>
      <c r="QLQ73" s="1"/>
      <c r="QLR73" s="1"/>
      <c r="QLS73" s="1"/>
      <c r="QLT73" s="1"/>
      <c r="QLU73" s="1"/>
      <c r="QLV73" s="1"/>
      <c r="QLW73" s="1"/>
      <c r="QLX73" s="1"/>
      <c r="QLY73" s="1"/>
      <c r="QLZ73" s="1"/>
      <c r="QMA73" s="1"/>
      <c r="QMB73" s="1"/>
      <c r="QMC73" s="1"/>
      <c r="QMD73" s="1"/>
      <c r="QME73" s="1"/>
      <c r="QMF73" s="1"/>
      <c r="QMG73" s="1"/>
      <c r="QMH73" s="1"/>
      <c r="QMI73" s="1"/>
      <c r="QMJ73" s="1"/>
      <c r="QMK73" s="1"/>
      <c r="QML73" s="1"/>
      <c r="QMM73" s="1"/>
      <c r="QMN73" s="1"/>
      <c r="QMO73" s="1"/>
      <c r="QMP73" s="1"/>
      <c r="QMQ73" s="1"/>
      <c r="QMR73" s="1"/>
      <c r="QMS73" s="1"/>
      <c r="QMT73" s="1"/>
      <c r="QMU73" s="1"/>
      <c r="QMV73" s="1"/>
      <c r="QMW73" s="1"/>
      <c r="QMX73" s="1"/>
      <c r="QMY73" s="1"/>
      <c r="QMZ73" s="1"/>
      <c r="QNA73" s="1"/>
      <c r="QNB73" s="1"/>
      <c r="QNC73" s="1"/>
      <c r="QND73" s="1"/>
      <c r="QNE73" s="1"/>
      <c r="QNF73" s="1"/>
      <c r="QNG73" s="1"/>
      <c r="QNH73" s="1"/>
      <c r="QNI73" s="1"/>
      <c r="QNJ73" s="1"/>
      <c r="QNK73" s="1"/>
      <c r="QNL73" s="1"/>
      <c r="QNM73" s="1"/>
      <c r="QNN73" s="1"/>
      <c r="QNO73" s="1"/>
      <c r="QNP73" s="1"/>
      <c r="QNQ73" s="1"/>
      <c r="QNR73" s="1"/>
      <c r="QNS73" s="1"/>
      <c r="QNT73" s="1"/>
      <c r="QNU73" s="1"/>
      <c r="QNV73" s="1"/>
      <c r="QNW73" s="1"/>
      <c r="QNX73" s="1"/>
      <c r="QNY73" s="1"/>
      <c r="QNZ73" s="1"/>
      <c r="QOA73" s="1"/>
      <c r="QOB73" s="1"/>
      <c r="QOC73" s="1"/>
      <c r="QOD73" s="1"/>
      <c r="QOE73" s="1"/>
      <c r="QOF73" s="1"/>
      <c r="QOG73" s="1"/>
      <c r="QOH73" s="1"/>
      <c r="QOI73" s="1"/>
      <c r="QOJ73" s="1"/>
      <c r="QOK73" s="1"/>
      <c r="QOL73" s="1"/>
      <c r="QOM73" s="1"/>
      <c r="QON73" s="1"/>
      <c r="QOO73" s="1"/>
      <c r="QOP73" s="1"/>
      <c r="QOQ73" s="1"/>
      <c r="QOR73" s="1"/>
      <c r="QOS73" s="1"/>
      <c r="QOT73" s="1"/>
      <c r="QOU73" s="1"/>
      <c r="QOV73" s="1"/>
      <c r="QOW73" s="1"/>
      <c r="QOX73" s="1"/>
      <c r="QOY73" s="1"/>
      <c r="QOZ73" s="1"/>
      <c r="QPA73" s="1"/>
      <c r="QPB73" s="1"/>
      <c r="QPC73" s="1"/>
      <c r="QPD73" s="1"/>
      <c r="QPE73" s="1"/>
      <c r="QPF73" s="1"/>
      <c r="QPG73" s="1"/>
      <c r="QPH73" s="1"/>
      <c r="QPI73" s="1"/>
      <c r="QPJ73" s="1"/>
      <c r="QPK73" s="1"/>
      <c r="QPL73" s="1"/>
      <c r="QPM73" s="1"/>
      <c r="QPN73" s="1"/>
      <c r="QPO73" s="1"/>
      <c r="QPP73" s="1"/>
      <c r="QPQ73" s="1"/>
      <c r="QPR73" s="1"/>
      <c r="QPS73" s="1"/>
      <c r="QPT73" s="1"/>
      <c r="QPU73" s="1"/>
      <c r="QPV73" s="1"/>
      <c r="QPW73" s="1"/>
      <c r="QPX73" s="1"/>
      <c r="QPY73" s="1"/>
      <c r="QPZ73" s="1"/>
      <c r="QQA73" s="1"/>
      <c r="QQB73" s="1"/>
      <c r="QQC73" s="1"/>
      <c r="QQD73" s="1"/>
      <c r="QQE73" s="1"/>
      <c r="QQF73" s="1"/>
      <c r="QQG73" s="1"/>
      <c r="QQH73" s="1"/>
      <c r="QQI73" s="1"/>
      <c r="QQJ73" s="1"/>
      <c r="QQK73" s="1"/>
      <c r="QQL73" s="1"/>
      <c r="QQM73" s="1"/>
      <c r="QQN73" s="1"/>
      <c r="QQO73" s="1"/>
      <c r="QQP73" s="1"/>
      <c r="QQQ73" s="1"/>
      <c r="QQR73" s="1"/>
      <c r="QQS73" s="1"/>
      <c r="QQT73" s="1"/>
      <c r="QQU73" s="1"/>
      <c r="QQV73" s="1"/>
      <c r="QQW73" s="1"/>
      <c r="QQX73" s="1"/>
      <c r="QQY73" s="1"/>
      <c r="QQZ73" s="1"/>
      <c r="QRA73" s="1"/>
      <c r="QRB73" s="1"/>
      <c r="QRC73" s="1"/>
      <c r="QRD73" s="1"/>
      <c r="QRE73" s="1"/>
      <c r="QRF73" s="1"/>
      <c r="QRG73" s="1"/>
      <c r="QRH73" s="1"/>
      <c r="QRI73" s="1"/>
      <c r="QRJ73" s="1"/>
      <c r="QRK73" s="1"/>
      <c r="QRL73" s="1"/>
      <c r="QRM73" s="1"/>
      <c r="QRN73" s="1"/>
      <c r="QRO73" s="1"/>
      <c r="QRP73" s="1"/>
      <c r="QRQ73" s="1"/>
      <c r="QRR73" s="1"/>
      <c r="QRS73" s="1"/>
      <c r="QRT73" s="1"/>
      <c r="QRU73" s="1"/>
      <c r="QRV73" s="1"/>
      <c r="QRW73" s="1"/>
      <c r="QRX73" s="1"/>
      <c r="QRY73" s="1"/>
      <c r="QRZ73" s="1"/>
      <c r="QSA73" s="1"/>
      <c r="QSB73" s="1"/>
      <c r="QSC73" s="1"/>
      <c r="QSD73" s="1"/>
      <c r="QSE73" s="1"/>
      <c r="QSF73" s="1"/>
      <c r="QSG73" s="1"/>
      <c r="QSH73" s="1"/>
      <c r="QSI73" s="1"/>
      <c r="QSJ73" s="1"/>
      <c r="QSK73" s="1"/>
      <c r="QSL73" s="1"/>
      <c r="QSM73" s="1"/>
      <c r="QSN73" s="1"/>
      <c r="QSO73" s="1"/>
      <c r="QSP73" s="1"/>
      <c r="QSQ73" s="1"/>
      <c r="QSR73" s="1"/>
      <c r="QSS73" s="1"/>
      <c r="QST73" s="1"/>
      <c r="QSU73" s="1"/>
      <c r="QSV73" s="1"/>
      <c r="QSW73" s="1"/>
      <c r="QSX73" s="1"/>
      <c r="QSY73" s="1"/>
      <c r="QSZ73" s="1"/>
      <c r="QTA73" s="1"/>
      <c r="QTB73" s="1"/>
      <c r="QTC73" s="1"/>
      <c r="QTD73" s="1"/>
      <c r="QTE73" s="1"/>
      <c r="QTF73" s="1"/>
      <c r="QTG73" s="1"/>
      <c r="QTH73" s="1"/>
      <c r="QTI73" s="1"/>
      <c r="QTJ73" s="1"/>
      <c r="QTK73" s="1"/>
      <c r="QTL73" s="1"/>
      <c r="QTM73" s="1"/>
      <c r="QTN73" s="1"/>
      <c r="QTO73" s="1"/>
      <c r="QTP73" s="1"/>
      <c r="QTQ73" s="1"/>
      <c r="QTR73" s="1"/>
      <c r="QTS73" s="1"/>
      <c r="QTT73" s="1"/>
      <c r="QTU73" s="1"/>
      <c r="QTV73" s="1"/>
      <c r="QTW73" s="1"/>
      <c r="QTX73" s="1"/>
      <c r="QTY73" s="1"/>
      <c r="QTZ73" s="1"/>
      <c r="QUA73" s="1"/>
      <c r="QUB73" s="1"/>
      <c r="QUC73" s="1"/>
      <c r="QUD73" s="1"/>
      <c r="QUE73" s="1"/>
      <c r="QUF73" s="1"/>
      <c r="QUG73" s="1"/>
      <c r="QUH73" s="1"/>
      <c r="QUI73" s="1"/>
      <c r="QUJ73" s="1"/>
      <c r="QUK73" s="1"/>
      <c r="QUL73" s="1"/>
      <c r="QUM73" s="1"/>
      <c r="QUN73" s="1"/>
      <c r="QUO73" s="1"/>
      <c r="QUP73" s="1"/>
      <c r="QUQ73" s="1"/>
      <c r="QUR73" s="1"/>
      <c r="QUS73" s="1"/>
      <c r="QUT73" s="1"/>
      <c r="QUU73" s="1"/>
      <c r="QUV73" s="1"/>
      <c r="QUW73" s="1"/>
      <c r="QUX73" s="1"/>
      <c r="QUY73" s="1"/>
      <c r="QUZ73" s="1"/>
      <c r="QVA73" s="1"/>
      <c r="QVB73" s="1"/>
      <c r="QVC73" s="1"/>
      <c r="QVD73" s="1"/>
      <c r="QVE73" s="1"/>
      <c r="QVF73" s="1"/>
      <c r="QVG73" s="1"/>
      <c r="QVH73" s="1"/>
      <c r="QVI73" s="1"/>
      <c r="QVJ73" s="1"/>
      <c r="QVK73" s="1"/>
      <c r="QVL73" s="1"/>
      <c r="QVM73" s="1"/>
      <c r="QVN73" s="1"/>
      <c r="QVO73" s="1"/>
      <c r="QVP73" s="1"/>
      <c r="QVQ73" s="1"/>
      <c r="QVR73" s="1"/>
      <c r="QVS73" s="1"/>
      <c r="QVT73" s="1"/>
      <c r="QVU73" s="1"/>
      <c r="QVV73" s="1"/>
      <c r="QVW73" s="1"/>
      <c r="QVX73" s="1"/>
      <c r="QVY73" s="1"/>
      <c r="QVZ73" s="1"/>
      <c r="QWA73" s="1"/>
      <c r="QWB73" s="1"/>
      <c r="QWC73" s="1"/>
      <c r="QWD73" s="1"/>
      <c r="QWE73" s="1"/>
      <c r="QWF73" s="1"/>
      <c r="QWG73" s="1"/>
      <c r="QWH73" s="1"/>
      <c r="QWI73" s="1"/>
      <c r="QWJ73" s="1"/>
      <c r="QWK73" s="1"/>
      <c r="QWL73" s="1"/>
      <c r="QWM73" s="1"/>
      <c r="QWN73" s="1"/>
      <c r="QWO73" s="1"/>
      <c r="QWP73" s="1"/>
      <c r="QWQ73" s="1"/>
      <c r="QWR73" s="1"/>
      <c r="QWS73" s="1"/>
      <c r="QWT73" s="1"/>
      <c r="QWU73" s="1"/>
      <c r="QWV73" s="1"/>
      <c r="QWW73" s="1"/>
      <c r="QWX73" s="1"/>
      <c r="QWY73" s="1"/>
      <c r="QWZ73" s="1"/>
      <c r="QXA73" s="1"/>
      <c r="QXB73" s="1"/>
      <c r="QXC73" s="1"/>
      <c r="QXD73" s="1"/>
      <c r="QXE73" s="1"/>
      <c r="QXF73" s="1"/>
      <c r="QXG73" s="1"/>
      <c r="QXH73" s="1"/>
      <c r="QXI73" s="1"/>
      <c r="QXJ73" s="1"/>
      <c r="QXK73" s="1"/>
      <c r="QXL73" s="1"/>
      <c r="QXM73" s="1"/>
      <c r="QXN73" s="1"/>
      <c r="QXO73" s="1"/>
      <c r="QXP73" s="1"/>
      <c r="QXQ73" s="1"/>
      <c r="QXR73" s="1"/>
      <c r="QXS73" s="1"/>
      <c r="QXT73" s="1"/>
      <c r="QXU73" s="1"/>
      <c r="QXV73" s="1"/>
      <c r="QXW73" s="1"/>
      <c r="QXX73" s="1"/>
      <c r="QXY73" s="1"/>
      <c r="QXZ73" s="1"/>
      <c r="QYA73" s="1"/>
      <c r="QYB73" s="1"/>
      <c r="QYC73" s="1"/>
      <c r="QYD73" s="1"/>
      <c r="QYE73" s="1"/>
      <c r="QYF73" s="1"/>
      <c r="QYG73" s="1"/>
      <c r="QYH73" s="1"/>
      <c r="QYI73" s="1"/>
      <c r="QYJ73" s="1"/>
      <c r="QYK73" s="1"/>
      <c r="QYL73" s="1"/>
      <c r="QYM73" s="1"/>
      <c r="QYN73" s="1"/>
      <c r="QYO73" s="1"/>
      <c r="QYP73" s="1"/>
      <c r="QYQ73" s="1"/>
      <c r="QYR73" s="1"/>
      <c r="QYS73" s="1"/>
      <c r="QYT73" s="1"/>
      <c r="QYU73" s="1"/>
      <c r="QYV73" s="1"/>
      <c r="QYW73" s="1"/>
      <c r="QYX73" s="1"/>
      <c r="QYY73" s="1"/>
      <c r="QYZ73" s="1"/>
      <c r="QZA73" s="1"/>
      <c r="QZB73" s="1"/>
      <c r="QZC73" s="1"/>
      <c r="QZD73" s="1"/>
      <c r="QZE73" s="1"/>
      <c r="QZF73" s="1"/>
      <c r="QZG73" s="1"/>
      <c r="QZH73" s="1"/>
      <c r="QZI73" s="1"/>
      <c r="QZJ73" s="1"/>
      <c r="QZK73" s="1"/>
      <c r="QZL73" s="1"/>
      <c r="QZM73" s="1"/>
      <c r="QZN73" s="1"/>
      <c r="QZO73" s="1"/>
      <c r="QZP73" s="1"/>
      <c r="QZQ73" s="1"/>
      <c r="QZR73" s="1"/>
      <c r="QZS73" s="1"/>
      <c r="QZT73" s="1"/>
      <c r="QZU73" s="1"/>
      <c r="QZV73" s="1"/>
      <c r="QZW73" s="1"/>
      <c r="QZX73" s="1"/>
      <c r="QZY73" s="1"/>
      <c r="QZZ73" s="1"/>
      <c r="RAA73" s="1"/>
      <c r="RAB73" s="1"/>
      <c r="RAC73" s="1"/>
      <c r="RAD73" s="1"/>
      <c r="RAE73" s="1"/>
      <c r="RAF73" s="1"/>
      <c r="RAG73" s="1"/>
      <c r="RAH73" s="1"/>
      <c r="RAI73" s="1"/>
      <c r="RAJ73" s="1"/>
      <c r="RAK73" s="1"/>
      <c r="RAL73" s="1"/>
      <c r="RAM73" s="1"/>
      <c r="RAN73" s="1"/>
      <c r="RAO73" s="1"/>
      <c r="RAP73" s="1"/>
      <c r="RAQ73" s="1"/>
      <c r="RAR73" s="1"/>
      <c r="RAS73" s="1"/>
      <c r="RAT73" s="1"/>
      <c r="RAU73" s="1"/>
      <c r="RAV73" s="1"/>
      <c r="RAW73" s="1"/>
      <c r="RAX73" s="1"/>
      <c r="RAY73" s="1"/>
      <c r="RAZ73" s="1"/>
      <c r="RBA73" s="1"/>
      <c r="RBB73" s="1"/>
      <c r="RBC73" s="1"/>
      <c r="RBD73" s="1"/>
      <c r="RBE73" s="1"/>
      <c r="RBF73" s="1"/>
      <c r="RBG73" s="1"/>
      <c r="RBH73" s="1"/>
      <c r="RBI73" s="1"/>
      <c r="RBJ73" s="1"/>
      <c r="RBK73" s="1"/>
      <c r="RBL73" s="1"/>
      <c r="RBM73" s="1"/>
      <c r="RBN73" s="1"/>
      <c r="RBO73" s="1"/>
      <c r="RBP73" s="1"/>
      <c r="RBQ73" s="1"/>
      <c r="RBR73" s="1"/>
      <c r="RBS73" s="1"/>
      <c r="RBT73" s="1"/>
      <c r="RBU73" s="1"/>
      <c r="RBV73" s="1"/>
      <c r="RBW73" s="1"/>
      <c r="RBX73" s="1"/>
      <c r="RBY73" s="1"/>
      <c r="RBZ73" s="1"/>
      <c r="RCA73" s="1"/>
      <c r="RCB73" s="1"/>
      <c r="RCC73" s="1"/>
      <c r="RCD73" s="1"/>
      <c r="RCE73" s="1"/>
      <c r="RCF73" s="1"/>
      <c r="RCG73" s="1"/>
      <c r="RCH73" s="1"/>
      <c r="RCI73" s="1"/>
      <c r="RCJ73" s="1"/>
      <c r="RCK73" s="1"/>
      <c r="RCL73" s="1"/>
      <c r="RCM73" s="1"/>
      <c r="RCN73" s="1"/>
      <c r="RCO73" s="1"/>
      <c r="RCP73" s="1"/>
      <c r="RCQ73" s="1"/>
      <c r="RCR73" s="1"/>
      <c r="RCS73" s="1"/>
      <c r="RCT73" s="1"/>
      <c r="RCU73" s="1"/>
      <c r="RCV73" s="1"/>
      <c r="RCW73" s="1"/>
      <c r="RCX73" s="1"/>
      <c r="RCY73" s="1"/>
      <c r="RCZ73" s="1"/>
      <c r="RDA73" s="1"/>
      <c r="RDB73" s="1"/>
      <c r="RDC73" s="1"/>
      <c r="RDD73" s="1"/>
      <c r="RDE73" s="1"/>
      <c r="RDF73" s="1"/>
      <c r="RDG73" s="1"/>
      <c r="RDH73" s="1"/>
      <c r="RDI73" s="1"/>
      <c r="RDJ73" s="1"/>
      <c r="RDK73" s="1"/>
      <c r="RDL73" s="1"/>
      <c r="RDM73" s="1"/>
      <c r="RDN73" s="1"/>
      <c r="RDO73" s="1"/>
      <c r="RDP73" s="1"/>
      <c r="RDQ73" s="1"/>
      <c r="RDR73" s="1"/>
      <c r="RDS73" s="1"/>
      <c r="RDT73" s="1"/>
      <c r="RDU73" s="1"/>
      <c r="RDV73" s="1"/>
      <c r="RDW73" s="1"/>
      <c r="RDX73" s="1"/>
      <c r="RDY73" s="1"/>
      <c r="RDZ73" s="1"/>
      <c r="REA73" s="1"/>
      <c r="REB73" s="1"/>
      <c r="REC73" s="1"/>
      <c r="RED73" s="1"/>
      <c r="REE73" s="1"/>
      <c r="REF73" s="1"/>
      <c r="REG73" s="1"/>
      <c r="REH73" s="1"/>
      <c r="REI73" s="1"/>
      <c r="REJ73" s="1"/>
      <c r="REK73" s="1"/>
      <c r="REL73" s="1"/>
      <c r="REM73" s="1"/>
      <c r="REN73" s="1"/>
      <c r="REO73" s="1"/>
      <c r="REP73" s="1"/>
      <c r="REQ73" s="1"/>
      <c r="RER73" s="1"/>
      <c r="RES73" s="1"/>
      <c r="RET73" s="1"/>
      <c r="REU73" s="1"/>
      <c r="REV73" s="1"/>
      <c r="REW73" s="1"/>
      <c r="REX73" s="1"/>
      <c r="REY73" s="1"/>
      <c r="REZ73" s="1"/>
      <c r="RFA73" s="1"/>
      <c r="RFB73" s="1"/>
      <c r="RFC73" s="1"/>
      <c r="RFD73" s="1"/>
      <c r="RFE73" s="1"/>
      <c r="RFF73" s="1"/>
      <c r="RFG73" s="1"/>
      <c r="RFH73" s="1"/>
      <c r="RFI73" s="1"/>
      <c r="RFJ73" s="1"/>
      <c r="RFK73" s="1"/>
      <c r="RFL73" s="1"/>
      <c r="RFM73" s="1"/>
      <c r="RFN73" s="1"/>
      <c r="RFO73" s="1"/>
      <c r="RFP73" s="1"/>
      <c r="RFQ73" s="1"/>
      <c r="RFR73" s="1"/>
      <c r="RFS73" s="1"/>
      <c r="RFT73" s="1"/>
      <c r="RFU73" s="1"/>
      <c r="RFV73" s="1"/>
      <c r="RFW73" s="1"/>
      <c r="RFX73" s="1"/>
      <c r="RFY73" s="1"/>
      <c r="RFZ73" s="1"/>
      <c r="RGA73" s="1"/>
      <c r="RGB73" s="1"/>
      <c r="RGC73" s="1"/>
      <c r="RGD73" s="1"/>
      <c r="RGE73" s="1"/>
      <c r="RGF73" s="1"/>
      <c r="RGG73" s="1"/>
      <c r="RGH73" s="1"/>
      <c r="RGI73" s="1"/>
      <c r="RGJ73" s="1"/>
      <c r="RGK73" s="1"/>
      <c r="RGL73" s="1"/>
      <c r="RGM73" s="1"/>
      <c r="RGN73" s="1"/>
      <c r="RGO73" s="1"/>
      <c r="RGP73" s="1"/>
      <c r="RGQ73" s="1"/>
      <c r="RGR73" s="1"/>
      <c r="RGS73" s="1"/>
      <c r="RGT73" s="1"/>
      <c r="RGU73" s="1"/>
      <c r="RGV73" s="1"/>
      <c r="RGW73" s="1"/>
      <c r="RGX73" s="1"/>
      <c r="RGY73" s="1"/>
      <c r="RGZ73" s="1"/>
      <c r="RHA73" s="1"/>
      <c r="RHB73" s="1"/>
      <c r="RHC73" s="1"/>
      <c r="RHD73" s="1"/>
      <c r="RHE73" s="1"/>
      <c r="RHF73" s="1"/>
      <c r="RHG73" s="1"/>
      <c r="RHH73" s="1"/>
      <c r="RHI73" s="1"/>
      <c r="RHJ73" s="1"/>
      <c r="RHK73" s="1"/>
      <c r="RHL73" s="1"/>
      <c r="RHM73" s="1"/>
      <c r="RHN73" s="1"/>
      <c r="RHO73" s="1"/>
      <c r="RHP73" s="1"/>
      <c r="RHQ73" s="1"/>
      <c r="RHR73" s="1"/>
      <c r="RHS73" s="1"/>
      <c r="RHT73" s="1"/>
      <c r="RHU73" s="1"/>
      <c r="RHV73" s="1"/>
      <c r="RHW73" s="1"/>
      <c r="RHX73" s="1"/>
      <c r="RHY73" s="1"/>
      <c r="RHZ73" s="1"/>
      <c r="RIA73" s="1"/>
      <c r="RIB73" s="1"/>
      <c r="RIC73" s="1"/>
      <c r="RID73" s="1"/>
      <c r="RIE73" s="1"/>
      <c r="RIF73" s="1"/>
      <c r="RIG73" s="1"/>
      <c r="RIH73" s="1"/>
      <c r="RII73" s="1"/>
      <c r="RIJ73" s="1"/>
      <c r="RIK73" s="1"/>
      <c r="RIL73" s="1"/>
      <c r="RIM73" s="1"/>
      <c r="RIN73" s="1"/>
      <c r="RIO73" s="1"/>
      <c r="RIP73" s="1"/>
      <c r="RIQ73" s="1"/>
      <c r="RIR73" s="1"/>
      <c r="RIS73" s="1"/>
      <c r="RIT73" s="1"/>
      <c r="RIU73" s="1"/>
      <c r="RIV73" s="1"/>
      <c r="RIW73" s="1"/>
      <c r="RIX73" s="1"/>
      <c r="RIY73" s="1"/>
      <c r="RIZ73" s="1"/>
      <c r="RJA73" s="1"/>
      <c r="RJB73" s="1"/>
      <c r="RJC73" s="1"/>
      <c r="RJD73" s="1"/>
      <c r="RJE73" s="1"/>
      <c r="RJF73" s="1"/>
      <c r="RJG73" s="1"/>
      <c r="RJH73" s="1"/>
      <c r="RJI73" s="1"/>
      <c r="RJJ73" s="1"/>
      <c r="RJK73" s="1"/>
      <c r="RJL73" s="1"/>
      <c r="RJM73" s="1"/>
      <c r="RJN73" s="1"/>
      <c r="RJO73" s="1"/>
      <c r="RJP73" s="1"/>
      <c r="RJQ73" s="1"/>
      <c r="RJR73" s="1"/>
      <c r="RJS73" s="1"/>
      <c r="RJT73" s="1"/>
      <c r="RJU73" s="1"/>
      <c r="RJV73" s="1"/>
      <c r="RJW73" s="1"/>
      <c r="RJX73" s="1"/>
      <c r="RJY73" s="1"/>
      <c r="RJZ73" s="1"/>
      <c r="RKA73" s="1"/>
      <c r="RKB73" s="1"/>
      <c r="RKC73" s="1"/>
      <c r="RKD73" s="1"/>
      <c r="RKE73" s="1"/>
      <c r="RKF73" s="1"/>
      <c r="RKG73" s="1"/>
      <c r="RKH73" s="1"/>
      <c r="RKI73" s="1"/>
      <c r="RKJ73" s="1"/>
      <c r="RKK73" s="1"/>
      <c r="RKL73" s="1"/>
      <c r="RKM73" s="1"/>
      <c r="RKN73" s="1"/>
      <c r="RKO73" s="1"/>
      <c r="RKP73" s="1"/>
      <c r="RKQ73" s="1"/>
      <c r="RKR73" s="1"/>
      <c r="RKS73" s="1"/>
      <c r="RKT73" s="1"/>
      <c r="RKU73" s="1"/>
      <c r="RKV73" s="1"/>
      <c r="RKW73" s="1"/>
      <c r="RKX73" s="1"/>
      <c r="RKY73" s="1"/>
      <c r="RKZ73" s="1"/>
      <c r="RLA73" s="1"/>
      <c r="RLB73" s="1"/>
      <c r="RLC73" s="1"/>
      <c r="RLD73" s="1"/>
      <c r="RLE73" s="1"/>
      <c r="RLF73" s="1"/>
      <c r="RLG73" s="1"/>
      <c r="RLH73" s="1"/>
      <c r="RLI73" s="1"/>
      <c r="RLJ73" s="1"/>
      <c r="RLK73" s="1"/>
      <c r="RLL73" s="1"/>
      <c r="RLM73" s="1"/>
      <c r="RLN73" s="1"/>
      <c r="RLO73" s="1"/>
      <c r="RLP73" s="1"/>
      <c r="RLQ73" s="1"/>
      <c r="RLR73" s="1"/>
      <c r="RLS73" s="1"/>
      <c r="RLT73" s="1"/>
      <c r="RLU73" s="1"/>
      <c r="RLV73" s="1"/>
      <c r="RLW73" s="1"/>
      <c r="RLX73" s="1"/>
      <c r="RLY73" s="1"/>
      <c r="RLZ73" s="1"/>
      <c r="RMA73" s="1"/>
      <c r="RMB73" s="1"/>
      <c r="RMC73" s="1"/>
      <c r="RMD73" s="1"/>
      <c r="RME73" s="1"/>
      <c r="RMF73" s="1"/>
      <c r="RMG73" s="1"/>
      <c r="RMH73" s="1"/>
      <c r="RMI73" s="1"/>
      <c r="RMJ73" s="1"/>
      <c r="RMK73" s="1"/>
      <c r="RML73" s="1"/>
      <c r="RMM73" s="1"/>
      <c r="RMN73" s="1"/>
      <c r="RMO73" s="1"/>
      <c r="RMP73" s="1"/>
      <c r="RMQ73" s="1"/>
      <c r="RMR73" s="1"/>
      <c r="RMS73" s="1"/>
      <c r="RMT73" s="1"/>
      <c r="RMU73" s="1"/>
      <c r="RMV73" s="1"/>
      <c r="RMW73" s="1"/>
      <c r="RMX73" s="1"/>
      <c r="RMY73" s="1"/>
      <c r="RMZ73" s="1"/>
      <c r="RNA73" s="1"/>
      <c r="RNB73" s="1"/>
      <c r="RNC73" s="1"/>
      <c r="RND73" s="1"/>
      <c r="RNE73" s="1"/>
      <c r="RNF73" s="1"/>
      <c r="RNG73" s="1"/>
      <c r="RNH73" s="1"/>
      <c r="RNI73" s="1"/>
      <c r="RNJ73" s="1"/>
      <c r="RNK73" s="1"/>
      <c r="RNL73" s="1"/>
      <c r="RNM73" s="1"/>
      <c r="RNN73" s="1"/>
      <c r="RNO73" s="1"/>
      <c r="RNP73" s="1"/>
      <c r="RNQ73" s="1"/>
      <c r="RNR73" s="1"/>
      <c r="RNS73" s="1"/>
      <c r="RNT73" s="1"/>
      <c r="RNU73" s="1"/>
      <c r="RNV73" s="1"/>
      <c r="RNW73" s="1"/>
      <c r="RNX73" s="1"/>
      <c r="RNY73" s="1"/>
      <c r="RNZ73" s="1"/>
      <c r="ROA73" s="1"/>
      <c r="ROB73" s="1"/>
      <c r="ROC73" s="1"/>
      <c r="ROD73" s="1"/>
      <c r="ROE73" s="1"/>
      <c r="ROF73" s="1"/>
      <c r="ROG73" s="1"/>
      <c r="ROH73" s="1"/>
      <c r="ROI73" s="1"/>
      <c r="ROJ73" s="1"/>
      <c r="ROK73" s="1"/>
      <c r="ROL73" s="1"/>
      <c r="ROM73" s="1"/>
      <c r="RON73" s="1"/>
      <c r="ROO73" s="1"/>
      <c r="ROP73" s="1"/>
      <c r="ROQ73" s="1"/>
      <c r="ROR73" s="1"/>
      <c r="ROS73" s="1"/>
      <c r="ROT73" s="1"/>
      <c r="ROU73" s="1"/>
      <c r="ROV73" s="1"/>
      <c r="ROW73" s="1"/>
      <c r="ROX73" s="1"/>
      <c r="ROY73" s="1"/>
      <c r="ROZ73" s="1"/>
      <c r="RPA73" s="1"/>
      <c r="RPB73" s="1"/>
      <c r="RPC73" s="1"/>
      <c r="RPD73" s="1"/>
      <c r="RPE73" s="1"/>
      <c r="RPF73" s="1"/>
      <c r="RPG73" s="1"/>
      <c r="RPH73" s="1"/>
      <c r="RPI73" s="1"/>
      <c r="RPJ73" s="1"/>
      <c r="RPK73" s="1"/>
      <c r="RPL73" s="1"/>
      <c r="RPM73" s="1"/>
      <c r="RPN73" s="1"/>
      <c r="RPO73" s="1"/>
      <c r="RPP73" s="1"/>
      <c r="RPQ73" s="1"/>
      <c r="RPR73" s="1"/>
      <c r="RPS73" s="1"/>
      <c r="RPT73" s="1"/>
      <c r="RPU73" s="1"/>
      <c r="RPV73" s="1"/>
      <c r="RPW73" s="1"/>
      <c r="RPX73" s="1"/>
      <c r="RPY73" s="1"/>
      <c r="RPZ73" s="1"/>
      <c r="RQA73" s="1"/>
      <c r="RQB73" s="1"/>
      <c r="RQC73" s="1"/>
      <c r="RQD73" s="1"/>
      <c r="RQE73" s="1"/>
      <c r="RQF73" s="1"/>
      <c r="RQG73" s="1"/>
      <c r="RQH73" s="1"/>
      <c r="RQI73" s="1"/>
      <c r="RQJ73" s="1"/>
      <c r="RQK73" s="1"/>
      <c r="RQL73" s="1"/>
      <c r="RQM73" s="1"/>
      <c r="RQN73" s="1"/>
      <c r="RQO73" s="1"/>
      <c r="RQP73" s="1"/>
      <c r="RQQ73" s="1"/>
      <c r="RQR73" s="1"/>
      <c r="RQS73" s="1"/>
      <c r="RQT73" s="1"/>
      <c r="RQU73" s="1"/>
      <c r="RQV73" s="1"/>
      <c r="RQW73" s="1"/>
      <c r="RQX73" s="1"/>
      <c r="RQY73" s="1"/>
      <c r="RQZ73" s="1"/>
      <c r="RRA73" s="1"/>
      <c r="RRB73" s="1"/>
      <c r="RRC73" s="1"/>
      <c r="RRD73" s="1"/>
      <c r="RRE73" s="1"/>
      <c r="RRF73" s="1"/>
      <c r="RRG73" s="1"/>
      <c r="RRH73" s="1"/>
      <c r="RRI73" s="1"/>
      <c r="RRJ73" s="1"/>
      <c r="RRK73" s="1"/>
      <c r="RRL73" s="1"/>
      <c r="RRM73" s="1"/>
      <c r="RRN73" s="1"/>
      <c r="RRO73" s="1"/>
      <c r="RRP73" s="1"/>
      <c r="RRQ73" s="1"/>
      <c r="RRR73" s="1"/>
      <c r="RRS73" s="1"/>
      <c r="RRT73" s="1"/>
      <c r="RRU73" s="1"/>
      <c r="RRV73" s="1"/>
      <c r="RRW73" s="1"/>
      <c r="RRX73" s="1"/>
      <c r="RRY73" s="1"/>
      <c r="RRZ73" s="1"/>
      <c r="RSA73" s="1"/>
      <c r="RSB73" s="1"/>
      <c r="RSC73" s="1"/>
      <c r="RSD73" s="1"/>
      <c r="RSE73" s="1"/>
      <c r="RSF73" s="1"/>
      <c r="RSG73" s="1"/>
      <c r="RSH73" s="1"/>
      <c r="RSI73" s="1"/>
      <c r="RSJ73" s="1"/>
      <c r="RSK73" s="1"/>
      <c r="RSL73" s="1"/>
      <c r="RSM73" s="1"/>
      <c r="RSN73" s="1"/>
      <c r="RSO73" s="1"/>
      <c r="RSP73" s="1"/>
      <c r="RSQ73" s="1"/>
      <c r="RSR73" s="1"/>
      <c r="RSS73" s="1"/>
      <c r="RST73" s="1"/>
      <c r="RSU73" s="1"/>
      <c r="RSV73" s="1"/>
      <c r="RSW73" s="1"/>
      <c r="RSX73" s="1"/>
      <c r="RSY73" s="1"/>
      <c r="RSZ73" s="1"/>
      <c r="RTA73" s="1"/>
      <c r="RTB73" s="1"/>
      <c r="RTC73" s="1"/>
      <c r="RTD73" s="1"/>
      <c r="RTE73" s="1"/>
      <c r="RTF73" s="1"/>
      <c r="RTG73" s="1"/>
      <c r="RTH73" s="1"/>
      <c r="RTI73" s="1"/>
      <c r="RTJ73" s="1"/>
      <c r="RTK73" s="1"/>
      <c r="RTL73" s="1"/>
      <c r="RTM73" s="1"/>
      <c r="RTN73" s="1"/>
      <c r="RTO73" s="1"/>
      <c r="RTP73" s="1"/>
      <c r="RTQ73" s="1"/>
      <c r="RTR73" s="1"/>
      <c r="RTS73" s="1"/>
      <c r="RTT73" s="1"/>
      <c r="RTU73" s="1"/>
      <c r="RTV73" s="1"/>
      <c r="RTW73" s="1"/>
      <c r="RTX73" s="1"/>
      <c r="RTY73" s="1"/>
      <c r="RTZ73" s="1"/>
      <c r="RUA73" s="1"/>
      <c r="RUB73" s="1"/>
      <c r="RUC73" s="1"/>
      <c r="RUD73" s="1"/>
      <c r="RUE73" s="1"/>
      <c r="RUF73" s="1"/>
      <c r="RUG73" s="1"/>
      <c r="RUH73" s="1"/>
      <c r="RUI73" s="1"/>
      <c r="RUJ73" s="1"/>
      <c r="RUK73" s="1"/>
      <c r="RUL73" s="1"/>
      <c r="RUM73" s="1"/>
      <c r="RUN73" s="1"/>
      <c r="RUO73" s="1"/>
      <c r="RUP73" s="1"/>
      <c r="RUQ73" s="1"/>
      <c r="RUR73" s="1"/>
      <c r="RUS73" s="1"/>
      <c r="RUT73" s="1"/>
      <c r="RUU73" s="1"/>
      <c r="RUV73" s="1"/>
      <c r="RUW73" s="1"/>
      <c r="RUX73" s="1"/>
      <c r="RUY73" s="1"/>
      <c r="RUZ73" s="1"/>
      <c r="RVA73" s="1"/>
      <c r="RVB73" s="1"/>
      <c r="RVC73" s="1"/>
      <c r="RVD73" s="1"/>
      <c r="RVE73" s="1"/>
      <c r="RVF73" s="1"/>
      <c r="RVG73" s="1"/>
      <c r="RVH73" s="1"/>
      <c r="RVI73" s="1"/>
      <c r="RVJ73" s="1"/>
      <c r="RVK73" s="1"/>
      <c r="RVL73" s="1"/>
      <c r="RVM73" s="1"/>
      <c r="RVN73" s="1"/>
      <c r="RVO73" s="1"/>
      <c r="RVP73" s="1"/>
      <c r="RVQ73" s="1"/>
      <c r="RVR73" s="1"/>
      <c r="RVS73" s="1"/>
      <c r="RVT73" s="1"/>
      <c r="RVU73" s="1"/>
      <c r="RVV73" s="1"/>
      <c r="RVW73" s="1"/>
      <c r="RVX73" s="1"/>
      <c r="RVY73" s="1"/>
      <c r="RVZ73" s="1"/>
      <c r="RWA73" s="1"/>
      <c r="RWB73" s="1"/>
      <c r="RWC73" s="1"/>
      <c r="RWD73" s="1"/>
      <c r="RWE73" s="1"/>
      <c r="RWF73" s="1"/>
      <c r="RWG73" s="1"/>
      <c r="RWH73" s="1"/>
      <c r="RWI73" s="1"/>
      <c r="RWJ73" s="1"/>
      <c r="RWK73" s="1"/>
      <c r="RWL73" s="1"/>
      <c r="RWM73" s="1"/>
      <c r="RWN73" s="1"/>
      <c r="RWO73" s="1"/>
      <c r="RWP73" s="1"/>
      <c r="RWQ73" s="1"/>
      <c r="RWR73" s="1"/>
      <c r="RWS73" s="1"/>
      <c r="RWT73" s="1"/>
      <c r="RWU73" s="1"/>
      <c r="RWV73" s="1"/>
      <c r="RWW73" s="1"/>
      <c r="RWX73" s="1"/>
      <c r="RWY73" s="1"/>
      <c r="RWZ73" s="1"/>
      <c r="RXA73" s="1"/>
      <c r="RXB73" s="1"/>
      <c r="RXC73" s="1"/>
      <c r="RXD73" s="1"/>
      <c r="RXE73" s="1"/>
      <c r="RXF73" s="1"/>
      <c r="RXG73" s="1"/>
      <c r="RXH73" s="1"/>
      <c r="RXI73" s="1"/>
      <c r="RXJ73" s="1"/>
      <c r="RXK73" s="1"/>
      <c r="RXL73" s="1"/>
      <c r="RXM73" s="1"/>
      <c r="RXN73" s="1"/>
      <c r="RXO73" s="1"/>
      <c r="RXP73" s="1"/>
      <c r="RXQ73" s="1"/>
      <c r="RXR73" s="1"/>
      <c r="RXS73" s="1"/>
      <c r="RXT73" s="1"/>
      <c r="RXU73" s="1"/>
      <c r="RXV73" s="1"/>
      <c r="RXW73" s="1"/>
      <c r="RXX73" s="1"/>
      <c r="RXY73" s="1"/>
      <c r="RXZ73" s="1"/>
      <c r="RYA73" s="1"/>
      <c r="RYB73" s="1"/>
      <c r="RYC73" s="1"/>
      <c r="RYD73" s="1"/>
      <c r="RYE73" s="1"/>
      <c r="RYF73" s="1"/>
      <c r="RYG73" s="1"/>
      <c r="RYH73" s="1"/>
      <c r="RYI73" s="1"/>
      <c r="RYJ73" s="1"/>
      <c r="RYK73" s="1"/>
      <c r="RYL73" s="1"/>
      <c r="RYM73" s="1"/>
      <c r="RYN73" s="1"/>
      <c r="RYO73" s="1"/>
      <c r="RYP73" s="1"/>
      <c r="RYQ73" s="1"/>
      <c r="RYR73" s="1"/>
      <c r="RYS73" s="1"/>
      <c r="RYT73" s="1"/>
      <c r="RYU73" s="1"/>
      <c r="RYV73" s="1"/>
      <c r="RYW73" s="1"/>
      <c r="RYX73" s="1"/>
      <c r="RYY73" s="1"/>
      <c r="RYZ73" s="1"/>
      <c r="RZA73" s="1"/>
      <c r="RZB73" s="1"/>
      <c r="RZC73" s="1"/>
      <c r="RZD73" s="1"/>
      <c r="RZE73" s="1"/>
      <c r="RZF73" s="1"/>
      <c r="RZG73" s="1"/>
      <c r="RZH73" s="1"/>
      <c r="RZI73" s="1"/>
      <c r="RZJ73" s="1"/>
      <c r="RZK73" s="1"/>
      <c r="RZL73" s="1"/>
      <c r="RZM73" s="1"/>
      <c r="RZN73" s="1"/>
      <c r="RZO73" s="1"/>
      <c r="RZP73" s="1"/>
      <c r="RZQ73" s="1"/>
      <c r="RZR73" s="1"/>
      <c r="RZS73" s="1"/>
      <c r="RZT73" s="1"/>
      <c r="RZU73" s="1"/>
      <c r="RZV73" s="1"/>
      <c r="RZW73" s="1"/>
      <c r="RZX73" s="1"/>
      <c r="RZY73" s="1"/>
      <c r="RZZ73" s="1"/>
      <c r="SAA73" s="1"/>
      <c r="SAB73" s="1"/>
      <c r="SAC73" s="1"/>
      <c r="SAD73" s="1"/>
      <c r="SAE73" s="1"/>
      <c r="SAF73" s="1"/>
      <c r="SAG73" s="1"/>
      <c r="SAH73" s="1"/>
      <c r="SAI73" s="1"/>
      <c r="SAJ73" s="1"/>
      <c r="SAK73" s="1"/>
      <c r="SAL73" s="1"/>
      <c r="SAM73" s="1"/>
      <c r="SAN73" s="1"/>
      <c r="SAO73" s="1"/>
      <c r="SAP73" s="1"/>
      <c r="SAQ73" s="1"/>
      <c r="SAR73" s="1"/>
      <c r="SAS73" s="1"/>
      <c r="SAT73" s="1"/>
      <c r="SAU73" s="1"/>
      <c r="SAV73" s="1"/>
      <c r="SAW73" s="1"/>
      <c r="SAX73" s="1"/>
      <c r="SAY73" s="1"/>
      <c r="SAZ73" s="1"/>
      <c r="SBA73" s="1"/>
      <c r="SBB73" s="1"/>
      <c r="SBC73" s="1"/>
      <c r="SBD73" s="1"/>
      <c r="SBE73" s="1"/>
      <c r="SBF73" s="1"/>
      <c r="SBG73" s="1"/>
      <c r="SBH73" s="1"/>
      <c r="SBI73" s="1"/>
      <c r="SBJ73" s="1"/>
      <c r="SBK73" s="1"/>
      <c r="SBL73" s="1"/>
      <c r="SBM73" s="1"/>
      <c r="SBN73" s="1"/>
      <c r="SBO73" s="1"/>
      <c r="SBP73" s="1"/>
      <c r="SBQ73" s="1"/>
      <c r="SBR73" s="1"/>
      <c r="SBS73" s="1"/>
      <c r="SBT73" s="1"/>
      <c r="SBU73" s="1"/>
      <c r="SBV73" s="1"/>
      <c r="SBW73" s="1"/>
      <c r="SBX73" s="1"/>
      <c r="SBY73" s="1"/>
      <c r="SBZ73" s="1"/>
      <c r="SCA73" s="1"/>
      <c r="SCB73" s="1"/>
      <c r="SCC73" s="1"/>
      <c r="SCD73" s="1"/>
      <c r="SCE73" s="1"/>
      <c r="SCF73" s="1"/>
      <c r="SCG73" s="1"/>
      <c r="SCH73" s="1"/>
      <c r="SCI73" s="1"/>
      <c r="SCJ73" s="1"/>
      <c r="SCK73" s="1"/>
      <c r="SCL73" s="1"/>
      <c r="SCM73" s="1"/>
      <c r="SCN73" s="1"/>
      <c r="SCO73" s="1"/>
      <c r="SCP73" s="1"/>
      <c r="SCQ73" s="1"/>
      <c r="SCR73" s="1"/>
      <c r="SCS73" s="1"/>
      <c r="SCT73" s="1"/>
      <c r="SCU73" s="1"/>
      <c r="SCV73" s="1"/>
      <c r="SCW73" s="1"/>
      <c r="SCX73" s="1"/>
      <c r="SCY73" s="1"/>
      <c r="SCZ73" s="1"/>
      <c r="SDA73" s="1"/>
      <c r="SDB73" s="1"/>
      <c r="SDC73" s="1"/>
      <c r="SDD73" s="1"/>
      <c r="SDE73" s="1"/>
      <c r="SDF73" s="1"/>
      <c r="SDG73" s="1"/>
      <c r="SDH73" s="1"/>
      <c r="SDI73" s="1"/>
      <c r="SDJ73" s="1"/>
      <c r="SDK73" s="1"/>
      <c r="SDL73" s="1"/>
      <c r="SDM73" s="1"/>
      <c r="SDN73" s="1"/>
      <c r="SDO73" s="1"/>
      <c r="SDP73" s="1"/>
      <c r="SDQ73" s="1"/>
      <c r="SDR73" s="1"/>
      <c r="SDS73" s="1"/>
      <c r="SDT73" s="1"/>
      <c r="SDU73" s="1"/>
      <c r="SDV73" s="1"/>
      <c r="SDW73" s="1"/>
      <c r="SDX73" s="1"/>
      <c r="SDY73" s="1"/>
      <c r="SDZ73" s="1"/>
      <c r="SEA73" s="1"/>
      <c r="SEB73" s="1"/>
      <c r="SEC73" s="1"/>
      <c r="SED73" s="1"/>
      <c r="SEE73" s="1"/>
      <c r="SEF73" s="1"/>
      <c r="SEG73" s="1"/>
      <c r="SEH73" s="1"/>
      <c r="SEI73" s="1"/>
      <c r="SEJ73" s="1"/>
      <c r="SEK73" s="1"/>
      <c r="SEL73" s="1"/>
      <c r="SEM73" s="1"/>
      <c r="SEN73" s="1"/>
      <c r="SEO73" s="1"/>
      <c r="SEP73" s="1"/>
      <c r="SEQ73" s="1"/>
      <c r="SER73" s="1"/>
      <c r="SES73" s="1"/>
      <c r="SET73" s="1"/>
      <c r="SEU73" s="1"/>
      <c r="SEV73" s="1"/>
      <c r="SEW73" s="1"/>
      <c r="SEX73" s="1"/>
      <c r="SEY73" s="1"/>
      <c r="SEZ73" s="1"/>
      <c r="SFA73" s="1"/>
      <c r="SFB73" s="1"/>
      <c r="SFC73" s="1"/>
      <c r="SFD73" s="1"/>
      <c r="SFE73" s="1"/>
      <c r="SFF73" s="1"/>
      <c r="SFG73" s="1"/>
      <c r="SFH73" s="1"/>
      <c r="SFI73" s="1"/>
      <c r="SFJ73" s="1"/>
      <c r="SFK73" s="1"/>
      <c r="SFL73" s="1"/>
      <c r="SFM73" s="1"/>
      <c r="SFN73" s="1"/>
      <c r="SFO73" s="1"/>
      <c r="SFP73" s="1"/>
      <c r="SFQ73" s="1"/>
      <c r="SFR73" s="1"/>
      <c r="SFS73" s="1"/>
      <c r="SFT73" s="1"/>
      <c r="SFU73" s="1"/>
      <c r="SFV73" s="1"/>
      <c r="SFW73" s="1"/>
      <c r="SFX73" s="1"/>
      <c r="SFY73" s="1"/>
      <c r="SFZ73" s="1"/>
      <c r="SGA73" s="1"/>
      <c r="SGB73" s="1"/>
      <c r="SGC73" s="1"/>
      <c r="SGD73" s="1"/>
      <c r="SGE73" s="1"/>
      <c r="SGF73" s="1"/>
      <c r="SGG73" s="1"/>
      <c r="SGH73" s="1"/>
      <c r="SGI73" s="1"/>
      <c r="SGJ73" s="1"/>
      <c r="SGK73" s="1"/>
      <c r="SGL73" s="1"/>
      <c r="SGM73" s="1"/>
      <c r="SGN73" s="1"/>
      <c r="SGO73" s="1"/>
      <c r="SGP73" s="1"/>
      <c r="SGQ73" s="1"/>
      <c r="SGR73" s="1"/>
      <c r="SGS73" s="1"/>
      <c r="SGT73" s="1"/>
      <c r="SGU73" s="1"/>
      <c r="SGV73" s="1"/>
      <c r="SGW73" s="1"/>
      <c r="SGX73" s="1"/>
      <c r="SGY73" s="1"/>
      <c r="SGZ73" s="1"/>
      <c r="SHA73" s="1"/>
      <c r="SHB73" s="1"/>
      <c r="SHC73" s="1"/>
      <c r="SHD73" s="1"/>
      <c r="SHE73" s="1"/>
      <c r="SHF73" s="1"/>
      <c r="SHG73" s="1"/>
      <c r="SHH73" s="1"/>
      <c r="SHI73" s="1"/>
      <c r="SHJ73" s="1"/>
      <c r="SHK73" s="1"/>
      <c r="SHL73" s="1"/>
      <c r="SHM73" s="1"/>
      <c r="SHN73" s="1"/>
      <c r="SHO73" s="1"/>
      <c r="SHP73" s="1"/>
      <c r="SHQ73" s="1"/>
      <c r="SHR73" s="1"/>
      <c r="SHS73" s="1"/>
      <c r="SHT73" s="1"/>
      <c r="SHU73" s="1"/>
      <c r="SHV73" s="1"/>
      <c r="SHW73" s="1"/>
      <c r="SHX73" s="1"/>
      <c r="SHY73" s="1"/>
      <c r="SHZ73" s="1"/>
      <c r="SIA73" s="1"/>
      <c r="SIB73" s="1"/>
      <c r="SIC73" s="1"/>
      <c r="SID73" s="1"/>
      <c r="SIE73" s="1"/>
      <c r="SIF73" s="1"/>
      <c r="SIG73" s="1"/>
      <c r="SIH73" s="1"/>
      <c r="SII73" s="1"/>
      <c r="SIJ73" s="1"/>
      <c r="SIK73" s="1"/>
      <c r="SIL73" s="1"/>
      <c r="SIM73" s="1"/>
      <c r="SIN73" s="1"/>
      <c r="SIO73" s="1"/>
      <c r="SIP73" s="1"/>
      <c r="SIQ73" s="1"/>
      <c r="SIR73" s="1"/>
      <c r="SIS73" s="1"/>
      <c r="SIT73" s="1"/>
      <c r="SIU73" s="1"/>
      <c r="SIV73" s="1"/>
      <c r="SIW73" s="1"/>
      <c r="SIX73" s="1"/>
      <c r="SIY73" s="1"/>
      <c r="SIZ73" s="1"/>
      <c r="SJA73" s="1"/>
      <c r="SJB73" s="1"/>
      <c r="SJC73" s="1"/>
      <c r="SJD73" s="1"/>
      <c r="SJE73" s="1"/>
      <c r="SJF73" s="1"/>
      <c r="SJG73" s="1"/>
      <c r="SJH73" s="1"/>
      <c r="SJI73" s="1"/>
      <c r="SJJ73" s="1"/>
      <c r="SJK73" s="1"/>
      <c r="SJL73" s="1"/>
      <c r="SJM73" s="1"/>
      <c r="SJN73" s="1"/>
      <c r="SJO73" s="1"/>
      <c r="SJP73" s="1"/>
      <c r="SJQ73" s="1"/>
      <c r="SJR73" s="1"/>
      <c r="SJS73" s="1"/>
      <c r="SJT73" s="1"/>
      <c r="SJU73" s="1"/>
      <c r="SJV73" s="1"/>
      <c r="SJW73" s="1"/>
      <c r="SJX73" s="1"/>
      <c r="SJY73" s="1"/>
      <c r="SJZ73" s="1"/>
      <c r="SKA73" s="1"/>
      <c r="SKB73" s="1"/>
      <c r="SKC73" s="1"/>
      <c r="SKD73" s="1"/>
      <c r="SKE73" s="1"/>
      <c r="SKF73" s="1"/>
      <c r="SKG73" s="1"/>
      <c r="SKH73" s="1"/>
      <c r="SKI73" s="1"/>
      <c r="SKJ73" s="1"/>
      <c r="SKK73" s="1"/>
      <c r="SKL73" s="1"/>
      <c r="SKM73" s="1"/>
      <c r="SKN73" s="1"/>
      <c r="SKO73" s="1"/>
      <c r="SKP73" s="1"/>
      <c r="SKQ73" s="1"/>
      <c r="SKR73" s="1"/>
      <c r="SKS73" s="1"/>
      <c r="SKT73" s="1"/>
      <c r="SKU73" s="1"/>
      <c r="SKV73" s="1"/>
      <c r="SKW73" s="1"/>
      <c r="SKX73" s="1"/>
      <c r="SKY73" s="1"/>
      <c r="SKZ73" s="1"/>
      <c r="SLA73" s="1"/>
      <c r="SLB73" s="1"/>
      <c r="SLC73" s="1"/>
      <c r="SLD73" s="1"/>
      <c r="SLE73" s="1"/>
      <c r="SLF73" s="1"/>
      <c r="SLG73" s="1"/>
      <c r="SLH73" s="1"/>
      <c r="SLI73" s="1"/>
      <c r="SLJ73" s="1"/>
      <c r="SLK73" s="1"/>
      <c r="SLL73" s="1"/>
      <c r="SLM73" s="1"/>
      <c r="SLN73" s="1"/>
      <c r="SLO73" s="1"/>
      <c r="SLP73" s="1"/>
      <c r="SLQ73" s="1"/>
      <c r="SLR73" s="1"/>
      <c r="SLS73" s="1"/>
      <c r="SLT73" s="1"/>
      <c r="SLU73" s="1"/>
      <c r="SLV73" s="1"/>
      <c r="SLW73" s="1"/>
      <c r="SLX73" s="1"/>
      <c r="SLY73" s="1"/>
      <c r="SLZ73" s="1"/>
      <c r="SMA73" s="1"/>
      <c r="SMB73" s="1"/>
      <c r="SMC73" s="1"/>
      <c r="SMD73" s="1"/>
      <c r="SME73" s="1"/>
      <c r="SMF73" s="1"/>
      <c r="SMG73" s="1"/>
      <c r="SMH73" s="1"/>
      <c r="SMI73" s="1"/>
      <c r="SMJ73" s="1"/>
      <c r="SMK73" s="1"/>
      <c r="SML73" s="1"/>
      <c r="SMM73" s="1"/>
      <c r="SMN73" s="1"/>
      <c r="SMO73" s="1"/>
      <c r="SMP73" s="1"/>
      <c r="SMQ73" s="1"/>
      <c r="SMR73" s="1"/>
      <c r="SMS73" s="1"/>
      <c r="SMT73" s="1"/>
      <c r="SMU73" s="1"/>
      <c r="SMV73" s="1"/>
      <c r="SMW73" s="1"/>
      <c r="SMX73" s="1"/>
      <c r="SMY73" s="1"/>
      <c r="SMZ73" s="1"/>
      <c r="SNA73" s="1"/>
      <c r="SNB73" s="1"/>
      <c r="SNC73" s="1"/>
      <c r="SND73" s="1"/>
      <c r="SNE73" s="1"/>
      <c r="SNF73" s="1"/>
      <c r="SNG73" s="1"/>
      <c r="SNH73" s="1"/>
      <c r="SNI73" s="1"/>
      <c r="SNJ73" s="1"/>
      <c r="SNK73" s="1"/>
      <c r="SNL73" s="1"/>
      <c r="SNM73" s="1"/>
      <c r="SNN73" s="1"/>
      <c r="SNO73" s="1"/>
      <c r="SNP73" s="1"/>
      <c r="SNQ73" s="1"/>
      <c r="SNR73" s="1"/>
      <c r="SNS73" s="1"/>
      <c r="SNT73" s="1"/>
      <c r="SNU73" s="1"/>
      <c r="SNV73" s="1"/>
      <c r="SNW73" s="1"/>
      <c r="SNX73" s="1"/>
      <c r="SNY73" s="1"/>
      <c r="SNZ73" s="1"/>
      <c r="SOA73" s="1"/>
      <c r="SOB73" s="1"/>
      <c r="SOC73" s="1"/>
      <c r="SOD73" s="1"/>
      <c r="SOE73" s="1"/>
      <c r="SOF73" s="1"/>
      <c r="SOG73" s="1"/>
      <c r="SOH73" s="1"/>
      <c r="SOI73" s="1"/>
      <c r="SOJ73" s="1"/>
      <c r="SOK73" s="1"/>
      <c r="SOL73" s="1"/>
      <c r="SOM73" s="1"/>
      <c r="SON73" s="1"/>
      <c r="SOO73" s="1"/>
      <c r="SOP73" s="1"/>
      <c r="SOQ73" s="1"/>
      <c r="SOR73" s="1"/>
      <c r="SOS73" s="1"/>
      <c r="SOT73" s="1"/>
      <c r="SOU73" s="1"/>
      <c r="SOV73" s="1"/>
      <c r="SOW73" s="1"/>
      <c r="SOX73" s="1"/>
      <c r="SOY73" s="1"/>
      <c r="SOZ73" s="1"/>
      <c r="SPA73" s="1"/>
      <c r="SPB73" s="1"/>
      <c r="SPC73" s="1"/>
      <c r="SPD73" s="1"/>
      <c r="SPE73" s="1"/>
      <c r="SPF73" s="1"/>
      <c r="SPG73" s="1"/>
      <c r="SPH73" s="1"/>
      <c r="SPI73" s="1"/>
      <c r="SPJ73" s="1"/>
      <c r="SPK73" s="1"/>
      <c r="SPL73" s="1"/>
      <c r="SPM73" s="1"/>
      <c r="SPN73" s="1"/>
      <c r="SPO73" s="1"/>
      <c r="SPP73" s="1"/>
      <c r="SPQ73" s="1"/>
      <c r="SPR73" s="1"/>
      <c r="SPS73" s="1"/>
      <c r="SPT73" s="1"/>
      <c r="SPU73" s="1"/>
      <c r="SPV73" s="1"/>
      <c r="SPW73" s="1"/>
      <c r="SPX73" s="1"/>
      <c r="SPY73" s="1"/>
      <c r="SPZ73" s="1"/>
      <c r="SQA73" s="1"/>
      <c r="SQB73" s="1"/>
      <c r="SQC73" s="1"/>
      <c r="SQD73" s="1"/>
      <c r="SQE73" s="1"/>
      <c r="SQF73" s="1"/>
      <c r="SQG73" s="1"/>
      <c r="SQH73" s="1"/>
      <c r="SQI73" s="1"/>
      <c r="SQJ73" s="1"/>
      <c r="SQK73" s="1"/>
      <c r="SQL73" s="1"/>
      <c r="SQM73" s="1"/>
      <c r="SQN73" s="1"/>
      <c r="SQO73" s="1"/>
      <c r="SQP73" s="1"/>
      <c r="SQQ73" s="1"/>
      <c r="SQR73" s="1"/>
      <c r="SQS73" s="1"/>
      <c r="SQT73" s="1"/>
      <c r="SQU73" s="1"/>
      <c r="SQV73" s="1"/>
      <c r="SQW73" s="1"/>
      <c r="SQX73" s="1"/>
      <c r="SQY73" s="1"/>
      <c r="SQZ73" s="1"/>
      <c r="SRA73" s="1"/>
      <c r="SRB73" s="1"/>
      <c r="SRC73" s="1"/>
      <c r="SRD73" s="1"/>
      <c r="SRE73" s="1"/>
      <c r="SRF73" s="1"/>
      <c r="SRG73" s="1"/>
      <c r="SRH73" s="1"/>
      <c r="SRI73" s="1"/>
      <c r="SRJ73" s="1"/>
      <c r="SRK73" s="1"/>
      <c r="SRL73" s="1"/>
      <c r="SRM73" s="1"/>
      <c r="SRN73" s="1"/>
      <c r="SRO73" s="1"/>
      <c r="SRP73" s="1"/>
      <c r="SRQ73" s="1"/>
      <c r="SRR73" s="1"/>
      <c r="SRS73" s="1"/>
      <c r="SRT73" s="1"/>
      <c r="SRU73" s="1"/>
      <c r="SRV73" s="1"/>
      <c r="SRW73" s="1"/>
      <c r="SRX73" s="1"/>
      <c r="SRY73" s="1"/>
      <c r="SRZ73" s="1"/>
      <c r="SSA73" s="1"/>
      <c r="SSB73" s="1"/>
      <c r="SSC73" s="1"/>
      <c r="SSD73" s="1"/>
      <c r="SSE73" s="1"/>
      <c r="SSF73" s="1"/>
      <c r="SSG73" s="1"/>
      <c r="SSH73" s="1"/>
      <c r="SSI73" s="1"/>
      <c r="SSJ73" s="1"/>
      <c r="SSK73" s="1"/>
      <c r="SSL73" s="1"/>
      <c r="SSM73" s="1"/>
      <c r="SSN73" s="1"/>
      <c r="SSO73" s="1"/>
      <c r="SSP73" s="1"/>
      <c r="SSQ73" s="1"/>
      <c r="SSR73" s="1"/>
      <c r="SSS73" s="1"/>
      <c r="SST73" s="1"/>
      <c r="SSU73" s="1"/>
      <c r="SSV73" s="1"/>
      <c r="SSW73" s="1"/>
      <c r="SSX73" s="1"/>
      <c r="SSY73" s="1"/>
      <c r="SSZ73" s="1"/>
      <c r="STA73" s="1"/>
      <c r="STB73" s="1"/>
      <c r="STC73" s="1"/>
      <c r="STD73" s="1"/>
      <c r="STE73" s="1"/>
      <c r="STF73" s="1"/>
      <c r="STG73" s="1"/>
      <c r="STH73" s="1"/>
      <c r="STI73" s="1"/>
      <c r="STJ73" s="1"/>
      <c r="STK73" s="1"/>
      <c r="STL73" s="1"/>
      <c r="STM73" s="1"/>
      <c r="STN73" s="1"/>
      <c r="STO73" s="1"/>
      <c r="STP73" s="1"/>
      <c r="STQ73" s="1"/>
      <c r="STR73" s="1"/>
      <c r="STS73" s="1"/>
      <c r="STT73" s="1"/>
      <c r="STU73" s="1"/>
      <c r="STV73" s="1"/>
      <c r="STW73" s="1"/>
      <c r="STX73" s="1"/>
      <c r="STY73" s="1"/>
      <c r="STZ73" s="1"/>
      <c r="SUA73" s="1"/>
      <c r="SUB73" s="1"/>
      <c r="SUC73" s="1"/>
      <c r="SUD73" s="1"/>
      <c r="SUE73" s="1"/>
      <c r="SUF73" s="1"/>
      <c r="SUG73" s="1"/>
      <c r="SUH73" s="1"/>
      <c r="SUI73" s="1"/>
      <c r="SUJ73" s="1"/>
      <c r="SUK73" s="1"/>
      <c r="SUL73" s="1"/>
      <c r="SUM73" s="1"/>
      <c r="SUN73" s="1"/>
      <c r="SUO73" s="1"/>
      <c r="SUP73" s="1"/>
      <c r="SUQ73" s="1"/>
      <c r="SUR73" s="1"/>
      <c r="SUS73" s="1"/>
      <c r="SUT73" s="1"/>
      <c r="SUU73" s="1"/>
      <c r="SUV73" s="1"/>
      <c r="SUW73" s="1"/>
      <c r="SUX73" s="1"/>
      <c r="SUY73" s="1"/>
      <c r="SUZ73" s="1"/>
      <c r="SVA73" s="1"/>
      <c r="SVB73" s="1"/>
      <c r="SVC73" s="1"/>
      <c r="SVD73" s="1"/>
      <c r="SVE73" s="1"/>
      <c r="SVF73" s="1"/>
      <c r="SVG73" s="1"/>
      <c r="SVH73" s="1"/>
      <c r="SVI73" s="1"/>
      <c r="SVJ73" s="1"/>
      <c r="SVK73" s="1"/>
      <c r="SVL73" s="1"/>
      <c r="SVM73" s="1"/>
      <c r="SVN73" s="1"/>
      <c r="SVO73" s="1"/>
      <c r="SVP73" s="1"/>
      <c r="SVQ73" s="1"/>
      <c r="SVR73" s="1"/>
      <c r="SVS73" s="1"/>
      <c r="SVT73" s="1"/>
      <c r="SVU73" s="1"/>
      <c r="SVV73" s="1"/>
      <c r="SVW73" s="1"/>
      <c r="SVX73" s="1"/>
      <c r="SVY73" s="1"/>
      <c r="SVZ73" s="1"/>
      <c r="SWA73" s="1"/>
      <c r="SWB73" s="1"/>
      <c r="SWC73" s="1"/>
      <c r="SWD73" s="1"/>
      <c r="SWE73" s="1"/>
      <c r="SWF73" s="1"/>
      <c r="SWG73" s="1"/>
      <c r="SWH73" s="1"/>
      <c r="SWI73" s="1"/>
      <c r="SWJ73" s="1"/>
      <c r="SWK73" s="1"/>
      <c r="SWL73" s="1"/>
      <c r="SWM73" s="1"/>
      <c r="SWN73" s="1"/>
      <c r="SWO73" s="1"/>
      <c r="SWP73" s="1"/>
      <c r="SWQ73" s="1"/>
      <c r="SWR73" s="1"/>
      <c r="SWS73" s="1"/>
      <c r="SWT73" s="1"/>
      <c r="SWU73" s="1"/>
      <c r="SWV73" s="1"/>
      <c r="SWW73" s="1"/>
      <c r="SWX73" s="1"/>
      <c r="SWY73" s="1"/>
      <c r="SWZ73" s="1"/>
      <c r="SXA73" s="1"/>
      <c r="SXB73" s="1"/>
      <c r="SXC73" s="1"/>
      <c r="SXD73" s="1"/>
      <c r="SXE73" s="1"/>
      <c r="SXF73" s="1"/>
      <c r="SXG73" s="1"/>
      <c r="SXH73" s="1"/>
      <c r="SXI73" s="1"/>
      <c r="SXJ73" s="1"/>
      <c r="SXK73" s="1"/>
      <c r="SXL73" s="1"/>
      <c r="SXM73" s="1"/>
      <c r="SXN73" s="1"/>
      <c r="SXO73" s="1"/>
      <c r="SXP73" s="1"/>
      <c r="SXQ73" s="1"/>
      <c r="SXR73" s="1"/>
      <c r="SXS73" s="1"/>
      <c r="SXT73" s="1"/>
      <c r="SXU73" s="1"/>
      <c r="SXV73" s="1"/>
      <c r="SXW73" s="1"/>
      <c r="SXX73" s="1"/>
      <c r="SXY73" s="1"/>
      <c r="SXZ73" s="1"/>
      <c r="SYA73" s="1"/>
      <c r="SYB73" s="1"/>
      <c r="SYC73" s="1"/>
      <c r="SYD73" s="1"/>
      <c r="SYE73" s="1"/>
      <c r="SYF73" s="1"/>
      <c r="SYG73" s="1"/>
      <c r="SYH73" s="1"/>
      <c r="SYI73" s="1"/>
      <c r="SYJ73" s="1"/>
      <c r="SYK73" s="1"/>
      <c r="SYL73" s="1"/>
      <c r="SYM73" s="1"/>
      <c r="SYN73" s="1"/>
      <c r="SYO73" s="1"/>
      <c r="SYP73" s="1"/>
      <c r="SYQ73" s="1"/>
      <c r="SYR73" s="1"/>
      <c r="SYS73" s="1"/>
      <c r="SYT73" s="1"/>
      <c r="SYU73" s="1"/>
      <c r="SYV73" s="1"/>
      <c r="SYW73" s="1"/>
      <c r="SYX73" s="1"/>
      <c r="SYY73" s="1"/>
      <c r="SYZ73" s="1"/>
      <c r="SZA73" s="1"/>
      <c r="SZB73" s="1"/>
      <c r="SZC73" s="1"/>
      <c r="SZD73" s="1"/>
      <c r="SZE73" s="1"/>
      <c r="SZF73" s="1"/>
      <c r="SZG73" s="1"/>
      <c r="SZH73" s="1"/>
      <c r="SZI73" s="1"/>
      <c r="SZJ73" s="1"/>
      <c r="SZK73" s="1"/>
      <c r="SZL73" s="1"/>
      <c r="SZM73" s="1"/>
      <c r="SZN73" s="1"/>
      <c r="SZO73" s="1"/>
      <c r="SZP73" s="1"/>
      <c r="SZQ73" s="1"/>
      <c r="SZR73" s="1"/>
      <c r="SZS73" s="1"/>
      <c r="SZT73" s="1"/>
      <c r="SZU73" s="1"/>
      <c r="SZV73" s="1"/>
      <c r="SZW73" s="1"/>
      <c r="SZX73" s="1"/>
      <c r="SZY73" s="1"/>
      <c r="SZZ73" s="1"/>
      <c r="TAA73" s="1"/>
      <c r="TAB73" s="1"/>
      <c r="TAC73" s="1"/>
      <c r="TAD73" s="1"/>
      <c r="TAE73" s="1"/>
      <c r="TAF73" s="1"/>
      <c r="TAG73" s="1"/>
      <c r="TAH73" s="1"/>
      <c r="TAI73" s="1"/>
      <c r="TAJ73" s="1"/>
      <c r="TAK73" s="1"/>
      <c r="TAL73" s="1"/>
      <c r="TAM73" s="1"/>
      <c r="TAN73" s="1"/>
      <c r="TAO73" s="1"/>
      <c r="TAP73" s="1"/>
      <c r="TAQ73" s="1"/>
      <c r="TAR73" s="1"/>
      <c r="TAS73" s="1"/>
      <c r="TAT73" s="1"/>
      <c r="TAU73" s="1"/>
      <c r="TAV73" s="1"/>
      <c r="TAW73" s="1"/>
      <c r="TAX73" s="1"/>
      <c r="TAY73" s="1"/>
      <c r="TAZ73" s="1"/>
      <c r="TBA73" s="1"/>
      <c r="TBB73" s="1"/>
      <c r="TBC73" s="1"/>
      <c r="TBD73" s="1"/>
      <c r="TBE73" s="1"/>
      <c r="TBF73" s="1"/>
      <c r="TBG73" s="1"/>
      <c r="TBH73" s="1"/>
      <c r="TBI73" s="1"/>
      <c r="TBJ73" s="1"/>
      <c r="TBK73" s="1"/>
      <c r="TBL73" s="1"/>
      <c r="TBM73" s="1"/>
      <c r="TBN73" s="1"/>
      <c r="TBO73" s="1"/>
      <c r="TBP73" s="1"/>
      <c r="TBQ73" s="1"/>
      <c r="TBR73" s="1"/>
      <c r="TBS73" s="1"/>
      <c r="TBT73" s="1"/>
      <c r="TBU73" s="1"/>
      <c r="TBV73" s="1"/>
      <c r="TBW73" s="1"/>
      <c r="TBX73" s="1"/>
      <c r="TBY73" s="1"/>
      <c r="TBZ73" s="1"/>
      <c r="TCA73" s="1"/>
      <c r="TCB73" s="1"/>
      <c r="TCC73" s="1"/>
      <c r="TCD73" s="1"/>
      <c r="TCE73" s="1"/>
      <c r="TCF73" s="1"/>
      <c r="TCG73" s="1"/>
      <c r="TCH73" s="1"/>
      <c r="TCI73" s="1"/>
      <c r="TCJ73" s="1"/>
      <c r="TCK73" s="1"/>
      <c r="TCL73" s="1"/>
      <c r="TCM73" s="1"/>
      <c r="TCN73" s="1"/>
      <c r="TCO73" s="1"/>
      <c r="TCP73" s="1"/>
      <c r="TCQ73" s="1"/>
      <c r="TCR73" s="1"/>
      <c r="TCS73" s="1"/>
      <c r="TCT73" s="1"/>
      <c r="TCU73" s="1"/>
      <c r="TCV73" s="1"/>
      <c r="TCW73" s="1"/>
      <c r="TCX73" s="1"/>
      <c r="TCY73" s="1"/>
      <c r="TCZ73" s="1"/>
      <c r="TDA73" s="1"/>
      <c r="TDB73" s="1"/>
      <c r="TDC73" s="1"/>
      <c r="TDD73" s="1"/>
      <c r="TDE73" s="1"/>
      <c r="TDF73" s="1"/>
      <c r="TDG73" s="1"/>
      <c r="TDH73" s="1"/>
      <c r="TDI73" s="1"/>
      <c r="TDJ73" s="1"/>
      <c r="TDK73" s="1"/>
      <c r="TDL73" s="1"/>
      <c r="TDM73" s="1"/>
      <c r="TDN73" s="1"/>
      <c r="TDO73" s="1"/>
      <c r="TDP73" s="1"/>
      <c r="TDQ73" s="1"/>
      <c r="TDR73" s="1"/>
      <c r="TDS73" s="1"/>
      <c r="TDT73" s="1"/>
      <c r="TDU73" s="1"/>
      <c r="TDV73" s="1"/>
      <c r="TDW73" s="1"/>
      <c r="TDX73" s="1"/>
      <c r="TDY73" s="1"/>
      <c r="TDZ73" s="1"/>
      <c r="TEA73" s="1"/>
      <c r="TEB73" s="1"/>
      <c r="TEC73" s="1"/>
      <c r="TED73" s="1"/>
      <c r="TEE73" s="1"/>
      <c r="TEF73" s="1"/>
      <c r="TEG73" s="1"/>
      <c r="TEH73" s="1"/>
      <c r="TEI73" s="1"/>
      <c r="TEJ73" s="1"/>
      <c r="TEK73" s="1"/>
      <c r="TEL73" s="1"/>
      <c r="TEM73" s="1"/>
      <c r="TEN73" s="1"/>
      <c r="TEO73" s="1"/>
      <c r="TEP73" s="1"/>
      <c r="TEQ73" s="1"/>
      <c r="TER73" s="1"/>
      <c r="TES73" s="1"/>
      <c r="TET73" s="1"/>
      <c r="TEU73" s="1"/>
      <c r="TEV73" s="1"/>
      <c r="TEW73" s="1"/>
      <c r="TEX73" s="1"/>
      <c r="TEY73" s="1"/>
      <c r="TEZ73" s="1"/>
      <c r="TFA73" s="1"/>
      <c r="TFB73" s="1"/>
      <c r="TFC73" s="1"/>
      <c r="TFD73" s="1"/>
      <c r="TFE73" s="1"/>
      <c r="TFF73" s="1"/>
      <c r="TFG73" s="1"/>
      <c r="TFH73" s="1"/>
      <c r="TFI73" s="1"/>
      <c r="TFJ73" s="1"/>
      <c r="TFK73" s="1"/>
      <c r="TFL73" s="1"/>
      <c r="TFM73" s="1"/>
      <c r="TFN73" s="1"/>
      <c r="TFO73" s="1"/>
      <c r="TFP73" s="1"/>
      <c r="TFQ73" s="1"/>
      <c r="TFR73" s="1"/>
      <c r="TFS73" s="1"/>
      <c r="TFT73" s="1"/>
      <c r="TFU73" s="1"/>
      <c r="TFV73" s="1"/>
      <c r="TFW73" s="1"/>
      <c r="TFX73" s="1"/>
      <c r="TFY73" s="1"/>
      <c r="TFZ73" s="1"/>
      <c r="TGA73" s="1"/>
      <c r="TGB73" s="1"/>
      <c r="TGC73" s="1"/>
      <c r="TGD73" s="1"/>
      <c r="TGE73" s="1"/>
      <c r="TGF73" s="1"/>
      <c r="TGG73" s="1"/>
      <c r="TGH73" s="1"/>
      <c r="TGI73" s="1"/>
      <c r="TGJ73" s="1"/>
      <c r="TGK73" s="1"/>
      <c r="TGL73" s="1"/>
      <c r="TGM73" s="1"/>
      <c r="TGN73" s="1"/>
      <c r="TGO73" s="1"/>
      <c r="TGP73" s="1"/>
      <c r="TGQ73" s="1"/>
      <c r="TGR73" s="1"/>
      <c r="TGS73" s="1"/>
      <c r="TGT73" s="1"/>
      <c r="TGU73" s="1"/>
      <c r="TGV73" s="1"/>
      <c r="TGW73" s="1"/>
      <c r="TGX73" s="1"/>
      <c r="TGY73" s="1"/>
      <c r="TGZ73" s="1"/>
      <c r="THA73" s="1"/>
      <c r="THB73" s="1"/>
      <c r="THC73" s="1"/>
      <c r="THD73" s="1"/>
      <c r="THE73" s="1"/>
      <c r="THF73" s="1"/>
      <c r="THG73" s="1"/>
      <c r="THH73" s="1"/>
      <c r="THI73" s="1"/>
      <c r="THJ73" s="1"/>
      <c r="THK73" s="1"/>
      <c r="THL73" s="1"/>
      <c r="THM73" s="1"/>
      <c r="THN73" s="1"/>
      <c r="THO73" s="1"/>
      <c r="THP73" s="1"/>
      <c r="THQ73" s="1"/>
      <c r="THR73" s="1"/>
      <c r="THS73" s="1"/>
      <c r="THT73" s="1"/>
      <c r="THU73" s="1"/>
      <c r="THV73" s="1"/>
      <c r="THW73" s="1"/>
      <c r="THX73" s="1"/>
      <c r="THY73" s="1"/>
      <c r="THZ73" s="1"/>
      <c r="TIA73" s="1"/>
      <c r="TIB73" s="1"/>
      <c r="TIC73" s="1"/>
      <c r="TID73" s="1"/>
      <c r="TIE73" s="1"/>
      <c r="TIF73" s="1"/>
      <c r="TIG73" s="1"/>
      <c r="TIH73" s="1"/>
      <c r="TII73" s="1"/>
      <c r="TIJ73" s="1"/>
      <c r="TIK73" s="1"/>
      <c r="TIL73" s="1"/>
      <c r="TIM73" s="1"/>
      <c r="TIN73" s="1"/>
      <c r="TIO73" s="1"/>
      <c r="TIP73" s="1"/>
      <c r="TIQ73" s="1"/>
      <c r="TIR73" s="1"/>
      <c r="TIS73" s="1"/>
      <c r="TIT73" s="1"/>
      <c r="TIU73" s="1"/>
      <c r="TIV73" s="1"/>
      <c r="TIW73" s="1"/>
      <c r="TIX73" s="1"/>
      <c r="TIY73" s="1"/>
      <c r="TIZ73" s="1"/>
      <c r="TJA73" s="1"/>
      <c r="TJB73" s="1"/>
      <c r="TJC73" s="1"/>
      <c r="TJD73" s="1"/>
      <c r="TJE73" s="1"/>
      <c r="TJF73" s="1"/>
      <c r="TJG73" s="1"/>
      <c r="TJH73" s="1"/>
      <c r="TJI73" s="1"/>
      <c r="TJJ73" s="1"/>
      <c r="TJK73" s="1"/>
      <c r="TJL73" s="1"/>
      <c r="TJM73" s="1"/>
      <c r="TJN73" s="1"/>
      <c r="TJO73" s="1"/>
      <c r="TJP73" s="1"/>
      <c r="TJQ73" s="1"/>
      <c r="TJR73" s="1"/>
      <c r="TJS73" s="1"/>
      <c r="TJT73" s="1"/>
      <c r="TJU73" s="1"/>
      <c r="TJV73" s="1"/>
      <c r="TJW73" s="1"/>
      <c r="TJX73" s="1"/>
      <c r="TJY73" s="1"/>
      <c r="TJZ73" s="1"/>
      <c r="TKA73" s="1"/>
      <c r="TKB73" s="1"/>
      <c r="TKC73" s="1"/>
      <c r="TKD73" s="1"/>
      <c r="TKE73" s="1"/>
      <c r="TKF73" s="1"/>
      <c r="TKG73" s="1"/>
      <c r="TKH73" s="1"/>
      <c r="TKI73" s="1"/>
      <c r="TKJ73" s="1"/>
      <c r="TKK73" s="1"/>
      <c r="TKL73" s="1"/>
      <c r="TKM73" s="1"/>
      <c r="TKN73" s="1"/>
      <c r="TKO73" s="1"/>
      <c r="TKP73" s="1"/>
      <c r="TKQ73" s="1"/>
      <c r="TKR73" s="1"/>
      <c r="TKS73" s="1"/>
      <c r="TKT73" s="1"/>
      <c r="TKU73" s="1"/>
      <c r="TKV73" s="1"/>
      <c r="TKW73" s="1"/>
      <c r="TKX73" s="1"/>
      <c r="TKY73" s="1"/>
      <c r="TKZ73" s="1"/>
      <c r="TLA73" s="1"/>
      <c r="TLB73" s="1"/>
      <c r="TLC73" s="1"/>
      <c r="TLD73" s="1"/>
      <c r="TLE73" s="1"/>
      <c r="TLF73" s="1"/>
      <c r="TLG73" s="1"/>
      <c r="TLH73" s="1"/>
      <c r="TLI73" s="1"/>
      <c r="TLJ73" s="1"/>
      <c r="TLK73" s="1"/>
      <c r="TLL73" s="1"/>
      <c r="TLM73" s="1"/>
      <c r="TLN73" s="1"/>
      <c r="TLO73" s="1"/>
      <c r="TLP73" s="1"/>
      <c r="TLQ73" s="1"/>
      <c r="TLR73" s="1"/>
      <c r="TLS73" s="1"/>
      <c r="TLT73" s="1"/>
      <c r="TLU73" s="1"/>
      <c r="TLV73" s="1"/>
      <c r="TLW73" s="1"/>
      <c r="TLX73" s="1"/>
      <c r="TLY73" s="1"/>
      <c r="TLZ73" s="1"/>
      <c r="TMA73" s="1"/>
      <c r="TMB73" s="1"/>
      <c r="TMC73" s="1"/>
      <c r="TMD73" s="1"/>
      <c r="TME73" s="1"/>
      <c r="TMF73" s="1"/>
      <c r="TMG73" s="1"/>
      <c r="TMH73" s="1"/>
      <c r="TMI73" s="1"/>
      <c r="TMJ73" s="1"/>
      <c r="TMK73" s="1"/>
      <c r="TML73" s="1"/>
      <c r="TMM73" s="1"/>
      <c r="TMN73" s="1"/>
      <c r="TMO73" s="1"/>
      <c r="TMP73" s="1"/>
      <c r="TMQ73" s="1"/>
      <c r="TMR73" s="1"/>
      <c r="TMS73" s="1"/>
      <c r="TMT73" s="1"/>
      <c r="TMU73" s="1"/>
      <c r="TMV73" s="1"/>
      <c r="TMW73" s="1"/>
      <c r="TMX73" s="1"/>
      <c r="TMY73" s="1"/>
      <c r="TMZ73" s="1"/>
      <c r="TNA73" s="1"/>
      <c r="TNB73" s="1"/>
      <c r="TNC73" s="1"/>
      <c r="TND73" s="1"/>
      <c r="TNE73" s="1"/>
      <c r="TNF73" s="1"/>
      <c r="TNG73" s="1"/>
      <c r="TNH73" s="1"/>
      <c r="TNI73" s="1"/>
      <c r="TNJ73" s="1"/>
      <c r="TNK73" s="1"/>
      <c r="TNL73" s="1"/>
      <c r="TNM73" s="1"/>
      <c r="TNN73" s="1"/>
      <c r="TNO73" s="1"/>
      <c r="TNP73" s="1"/>
      <c r="TNQ73" s="1"/>
      <c r="TNR73" s="1"/>
      <c r="TNS73" s="1"/>
      <c r="TNT73" s="1"/>
      <c r="TNU73" s="1"/>
      <c r="TNV73" s="1"/>
      <c r="TNW73" s="1"/>
      <c r="TNX73" s="1"/>
      <c r="TNY73" s="1"/>
      <c r="TNZ73" s="1"/>
      <c r="TOA73" s="1"/>
      <c r="TOB73" s="1"/>
      <c r="TOC73" s="1"/>
      <c r="TOD73" s="1"/>
      <c r="TOE73" s="1"/>
      <c r="TOF73" s="1"/>
      <c r="TOG73" s="1"/>
      <c r="TOH73" s="1"/>
      <c r="TOI73" s="1"/>
      <c r="TOJ73" s="1"/>
      <c r="TOK73" s="1"/>
      <c r="TOL73" s="1"/>
      <c r="TOM73" s="1"/>
      <c r="TON73" s="1"/>
      <c r="TOO73" s="1"/>
      <c r="TOP73" s="1"/>
      <c r="TOQ73" s="1"/>
      <c r="TOR73" s="1"/>
      <c r="TOS73" s="1"/>
      <c r="TOT73" s="1"/>
      <c r="TOU73" s="1"/>
      <c r="TOV73" s="1"/>
      <c r="TOW73" s="1"/>
      <c r="TOX73" s="1"/>
      <c r="TOY73" s="1"/>
      <c r="TOZ73" s="1"/>
      <c r="TPA73" s="1"/>
      <c r="TPB73" s="1"/>
      <c r="TPC73" s="1"/>
      <c r="TPD73" s="1"/>
      <c r="TPE73" s="1"/>
      <c r="TPF73" s="1"/>
      <c r="TPG73" s="1"/>
      <c r="TPH73" s="1"/>
      <c r="TPI73" s="1"/>
      <c r="TPJ73" s="1"/>
      <c r="TPK73" s="1"/>
      <c r="TPL73" s="1"/>
      <c r="TPM73" s="1"/>
      <c r="TPN73" s="1"/>
      <c r="TPO73" s="1"/>
      <c r="TPP73" s="1"/>
      <c r="TPQ73" s="1"/>
      <c r="TPR73" s="1"/>
      <c r="TPS73" s="1"/>
      <c r="TPT73" s="1"/>
      <c r="TPU73" s="1"/>
      <c r="TPV73" s="1"/>
      <c r="TPW73" s="1"/>
      <c r="TPX73" s="1"/>
      <c r="TPY73" s="1"/>
      <c r="TPZ73" s="1"/>
      <c r="TQA73" s="1"/>
      <c r="TQB73" s="1"/>
      <c r="TQC73" s="1"/>
      <c r="TQD73" s="1"/>
      <c r="TQE73" s="1"/>
      <c r="TQF73" s="1"/>
      <c r="TQG73" s="1"/>
      <c r="TQH73" s="1"/>
      <c r="TQI73" s="1"/>
      <c r="TQJ73" s="1"/>
      <c r="TQK73" s="1"/>
      <c r="TQL73" s="1"/>
      <c r="TQM73" s="1"/>
      <c r="TQN73" s="1"/>
      <c r="TQO73" s="1"/>
      <c r="TQP73" s="1"/>
      <c r="TQQ73" s="1"/>
      <c r="TQR73" s="1"/>
      <c r="TQS73" s="1"/>
      <c r="TQT73" s="1"/>
      <c r="TQU73" s="1"/>
      <c r="TQV73" s="1"/>
      <c r="TQW73" s="1"/>
      <c r="TQX73" s="1"/>
      <c r="TQY73" s="1"/>
      <c r="TQZ73" s="1"/>
      <c r="TRA73" s="1"/>
      <c r="TRB73" s="1"/>
      <c r="TRC73" s="1"/>
      <c r="TRD73" s="1"/>
      <c r="TRE73" s="1"/>
      <c r="TRF73" s="1"/>
      <c r="TRG73" s="1"/>
      <c r="TRH73" s="1"/>
      <c r="TRI73" s="1"/>
      <c r="TRJ73" s="1"/>
      <c r="TRK73" s="1"/>
      <c r="TRL73" s="1"/>
      <c r="TRM73" s="1"/>
      <c r="TRN73" s="1"/>
      <c r="TRO73" s="1"/>
      <c r="TRP73" s="1"/>
      <c r="TRQ73" s="1"/>
      <c r="TRR73" s="1"/>
      <c r="TRS73" s="1"/>
      <c r="TRT73" s="1"/>
      <c r="TRU73" s="1"/>
      <c r="TRV73" s="1"/>
      <c r="TRW73" s="1"/>
      <c r="TRX73" s="1"/>
      <c r="TRY73" s="1"/>
      <c r="TRZ73" s="1"/>
      <c r="TSA73" s="1"/>
      <c r="TSB73" s="1"/>
      <c r="TSC73" s="1"/>
      <c r="TSD73" s="1"/>
      <c r="TSE73" s="1"/>
      <c r="TSF73" s="1"/>
      <c r="TSG73" s="1"/>
      <c r="TSH73" s="1"/>
      <c r="TSI73" s="1"/>
      <c r="TSJ73" s="1"/>
      <c r="TSK73" s="1"/>
      <c r="TSL73" s="1"/>
      <c r="TSM73" s="1"/>
      <c r="TSN73" s="1"/>
      <c r="TSO73" s="1"/>
      <c r="TSP73" s="1"/>
      <c r="TSQ73" s="1"/>
      <c r="TSR73" s="1"/>
      <c r="TSS73" s="1"/>
      <c r="TST73" s="1"/>
      <c r="TSU73" s="1"/>
      <c r="TSV73" s="1"/>
      <c r="TSW73" s="1"/>
      <c r="TSX73" s="1"/>
      <c r="TSY73" s="1"/>
      <c r="TSZ73" s="1"/>
      <c r="TTA73" s="1"/>
      <c r="TTB73" s="1"/>
      <c r="TTC73" s="1"/>
      <c r="TTD73" s="1"/>
      <c r="TTE73" s="1"/>
      <c r="TTF73" s="1"/>
      <c r="TTG73" s="1"/>
      <c r="TTH73" s="1"/>
      <c r="TTI73" s="1"/>
      <c r="TTJ73" s="1"/>
      <c r="TTK73" s="1"/>
      <c r="TTL73" s="1"/>
      <c r="TTM73" s="1"/>
      <c r="TTN73" s="1"/>
      <c r="TTO73" s="1"/>
      <c r="TTP73" s="1"/>
      <c r="TTQ73" s="1"/>
      <c r="TTR73" s="1"/>
      <c r="TTS73" s="1"/>
      <c r="TTT73" s="1"/>
      <c r="TTU73" s="1"/>
      <c r="TTV73" s="1"/>
      <c r="TTW73" s="1"/>
      <c r="TTX73" s="1"/>
      <c r="TTY73" s="1"/>
      <c r="TTZ73" s="1"/>
      <c r="TUA73" s="1"/>
      <c r="TUB73" s="1"/>
      <c r="TUC73" s="1"/>
      <c r="TUD73" s="1"/>
      <c r="TUE73" s="1"/>
      <c r="TUF73" s="1"/>
      <c r="TUG73" s="1"/>
      <c r="TUH73" s="1"/>
      <c r="TUI73" s="1"/>
      <c r="TUJ73" s="1"/>
      <c r="TUK73" s="1"/>
      <c r="TUL73" s="1"/>
      <c r="TUM73" s="1"/>
      <c r="TUN73" s="1"/>
      <c r="TUO73" s="1"/>
      <c r="TUP73" s="1"/>
      <c r="TUQ73" s="1"/>
      <c r="TUR73" s="1"/>
      <c r="TUS73" s="1"/>
      <c r="TUT73" s="1"/>
      <c r="TUU73" s="1"/>
      <c r="TUV73" s="1"/>
      <c r="TUW73" s="1"/>
      <c r="TUX73" s="1"/>
      <c r="TUY73" s="1"/>
      <c r="TUZ73" s="1"/>
      <c r="TVA73" s="1"/>
      <c r="TVB73" s="1"/>
      <c r="TVC73" s="1"/>
      <c r="TVD73" s="1"/>
      <c r="TVE73" s="1"/>
      <c r="TVF73" s="1"/>
      <c r="TVG73" s="1"/>
      <c r="TVH73" s="1"/>
      <c r="TVI73" s="1"/>
      <c r="TVJ73" s="1"/>
      <c r="TVK73" s="1"/>
      <c r="TVL73" s="1"/>
      <c r="TVM73" s="1"/>
      <c r="TVN73" s="1"/>
      <c r="TVO73" s="1"/>
      <c r="TVP73" s="1"/>
      <c r="TVQ73" s="1"/>
      <c r="TVR73" s="1"/>
      <c r="TVS73" s="1"/>
      <c r="TVT73" s="1"/>
      <c r="TVU73" s="1"/>
      <c r="TVV73" s="1"/>
      <c r="TVW73" s="1"/>
      <c r="TVX73" s="1"/>
      <c r="TVY73" s="1"/>
      <c r="TVZ73" s="1"/>
      <c r="TWA73" s="1"/>
      <c r="TWB73" s="1"/>
      <c r="TWC73" s="1"/>
      <c r="TWD73" s="1"/>
      <c r="TWE73" s="1"/>
      <c r="TWF73" s="1"/>
      <c r="TWG73" s="1"/>
      <c r="TWH73" s="1"/>
      <c r="TWI73" s="1"/>
      <c r="TWJ73" s="1"/>
      <c r="TWK73" s="1"/>
      <c r="TWL73" s="1"/>
      <c r="TWM73" s="1"/>
      <c r="TWN73" s="1"/>
      <c r="TWO73" s="1"/>
      <c r="TWP73" s="1"/>
      <c r="TWQ73" s="1"/>
      <c r="TWR73" s="1"/>
      <c r="TWS73" s="1"/>
      <c r="TWT73" s="1"/>
      <c r="TWU73" s="1"/>
      <c r="TWV73" s="1"/>
      <c r="TWW73" s="1"/>
      <c r="TWX73" s="1"/>
      <c r="TWY73" s="1"/>
      <c r="TWZ73" s="1"/>
      <c r="TXA73" s="1"/>
      <c r="TXB73" s="1"/>
      <c r="TXC73" s="1"/>
      <c r="TXD73" s="1"/>
      <c r="TXE73" s="1"/>
      <c r="TXF73" s="1"/>
      <c r="TXG73" s="1"/>
      <c r="TXH73" s="1"/>
      <c r="TXI73" s="1"/>
      <c r="TXJ73" s="1"/>
      <c r="TXK73" s="1"/>
      <c r="TXL73" s="1"/>
      <c r="TXM73" s="1"/>
      <c r="TXN73" s="1"/>
      <c r="TXO73" s="1"/>
      <c r="TXP73" s="1"/>
      <c r="TXQ73" s="1"/>
      <c r="TXR73" s="1"/>
      <c r="TXS73" s="1"/>
      <c r="TXT73" s="1"/>
      <c r="TXU73" s="1"/>
      <c r="TXV73" s="1"/>
      <c r="TXW73" s="1"/>
      <c r="TXX73" s="1"/>
      <c r="TXY73" s="1"/>
      <c r="TXZ73" s="1"/>
      <c r="TYA73" s="1"/>
      <c r="TYB73" s="1"/>
      <c r="TYC73" s="1"/>
      <c r="TYD73" s="1"/>
      <c r="TYE73" s="1"/>
      <c r="TYF73" s="1"/>
      <c r="TYG73" s="1"/>
      <c r="TYH73" s="1"/>
      <c r="TYI73" s="1"/>
      <c r="TYJ73" s="1"/>
      <c r="TYK73" s="1"/>
      <c r="TYL73" s="1"/>
      <c r="TYM73" s="1"/>
      <c r="TYN73" s="1"/>
      <c r="TYO73" s="1"/>
      <c r="TYP73" s="1"/>
      <c r="TYQ73" s="1"/>
      <c r="TYR73" s="1"/>
      <c r="TYS73" s="1"/>
      <c r="TYT73" s="1"/>
      <c r="TYU73" s="1"/>
      <c r="TYV73" s="1"/>
      <c r="TYW73" s="1"/>
      <c r="TYX73" s="1"/>
      <c r="TYY73" s="1"/>
      <c r="TYZ73" s="1"/>
      <c r="TZA73" s="1"/>
      <c r="TZB73" s="1"/>
      <c r="TZC73" s="1"/>
      <c r="TZD73" s="1"/>
      <c r="TZE73" s="1"/>
      <c r="TZF73" s="1"/>
      <c r="TZG73" s="1"/>
      <c r="TZH73" s="1"/>
      <c r="TZI73" s="1"/>
      <c r="TZJ73" s="1"/>
      <c r="TZK73" s="1"/>
      <c r="TZL73" s="1"/>
      <c r="TZM73" s="1"/>
      <c r="TZN73" s="1"/>
      <c r="TZO73" s="1"/>
      <c r="TZP73" s="1"/>
      <c r="TZQ73" s="1"/>
      <c r="TZR73" s="1"/>
      <c r="TZS73" s="1"/>
      <c r="TZT73" s="1"/>
      <c r="TZU73" s="1"/>
      <c r="TZV73" s="1"/>
      <c r="TZW73" s="1"/>
      <c r="TZX73" s="1"/>
      <c r="TZY73" s="1"/>
      <c r="TZZ73" s="1"/>
      <c r="UAA73" s="1"/>
      <c r="UAB73" s="1"/>
      <c r="UAC73" s="1"/>
      <c r="UAD73" s="1"/>
      <c r="UAE73" s="1"/>
      <c r="UAF73" s="1"/>
      <c r="UAG73" s="1"/>
      <c r="UAH73" s="1"/>
      <c r="UAI73" s="1"/>
      <c r="UAJ73" s="1"/>
      <c r="UAK73" s="1"/>
      <c r="UAL73" s="1"/>
      <c r="UAM73" s="1"/>
      <c r="UAN73" s="1"/>
      <c r="UAO73" s="1"/>
      <c r="UAP73" s="1"/>
      <c r="UAQ73" s="1"/>
      <c r="UAR73" s="1"/>
      <c r="UAS73" s="1"/>
      <c r="UAT73" s="1"/>
      <c r="UAU73" s="1"/>
      <c r="UAV73" s="1"/>
      <c r="UAW73" s="1"/>
      <c r="UAX73" s="1"/>
      <c r="UAY73" s="1"/>
      <c r="UAZ73" s="1"/>
      <c r="UBA73" s="1"/>
      <c r="UBB73" s="1"/>
      <c r="UBC73" s="1"/>
      <c r="UBD73" s="1"/>
      <c r="UBE73" s="1"/>
      <c r="UBF73" s="1"/>
      <c r="UBG73" s="1"/>
      <c r="UBH73" s="1"/>
      <c r="UBI73" s="1"/>
      <c r="UBJ73" s="1"/>
      <c r="UBK73" s="1"/>
      <c r="UBL73" s="1"/>
      <c r="UBM73" s="1"/>
      <c r="UBN73" s="1"/>
      <c r="UBO73" s="1"/>
      <c r="UBP73" s="1"/>
      <c r="UBQ73" s="1"/>
      <c r="UBR73" s="1"/>
      <c r="UBS73" s="1"/>
      <c r="UBT73" s="1"/>
      <c r="UBU73" s="1"/>
      <c r="UBV73" s="1"/>
      <c r="UBW73" s="1"/>
      <c r="UBX73" s="1"/>
      <c r="UBY73" s="1"/>
      <c r="UBZ73" s="1"/>
      <c r="UCA73" s="1"/>
      <c r="UCB73" s="1"/>
      <c r="UCC73" s="1"/>
      <c r="UCD73" s="1"/>
      <c r="UCE73" s="1"/>
      <c r="UCF73" s="1"/>
      <c r="UCG73" s="1"/>
      <c r="UCH73" s="1"/>
      <c r="UCI73" s="1"/>
      <c r="UCJ73" s="1"/>
      <c r="UCK73" s="1"/>
      <c r="UCL73" s="1"/>
      <c r="UCM73" s="1"/>
      <c r="UCN73" s="1"/>
      <c r="UCO73" s="1"/>
      <c r="UCP73" s="1"/>
      <c r="UCQ73" s="1"/>
      <c r="UCR73" s="1"/>
      <c r="UCS73" s="1"/>
      <c r="UCT73" s="1"/>
      <c r="UCU73" s="1"/>
      <c r="UCV73" s="1"/>
      <c r="UCW73" s="1"/>
      <c r="UCX73" s="1"/>
      <c r="UCY73" s="1"/>
      <c r="UCZ73" s="1"/>
      <c r="UDA73" s="1"/>
      <c r="UDB73" s="1"/>
      <c r="UDC73" s="1"/>
      <c r="UDD73" s="1"/>
      <c r="UDE73" s="1"/>
      <c r="UDF73" s="1"/>
      <c r="UDG73" s="1"/>
      <c r="UDH73" s="1"/>
      <c r="UDI73" s="1"/>
      <c r="UDJ73" s="1"/>
      <c r="UDK73" s="1"/>
      <c r="UDL73" s="1"/>
      <c r="UDM73" s="1"/>
      <c r="UDN73" s="1"/>
      <c r="UDO73" s="1"/>
      <c r="UDP73" s="1"/>
      <c r="UDQ73" s="1"/>
      <c r="UDR73" s="1"/>
      <c r="UDS73" s="1"/>
      <c r="UDT73" s="1"/>
      <c r="UDU73" s="1"/>
      <c r="UDV73" s="1"/>
      <c r="UDW73" s="1"/>
      <c r="UDX73" s="1"/>
      <c r="UDY73" s="1"/>
      <c r="UDZ73" s="1"/>
      <c r="UEA73" s="1"/>
      <c r="UEB73" s="1"/>
      <c r="UEC73" s="1"/>
      <c r="UED73" s="1"/>
      <c r="UEE73" s="1"/>
      <c r="UEF73" s="1"/>
      <c r="UEG73" s="1"/>
      <c r="UEH73" s="1"/>
      <c r="UEI73" s="1"/>
      <c r="UEJ73" s="1"/>
      <c r="UEK73" s="1"/>
      <c r="UEL73" s="1"/>
      <c r="UEM73" s="1"/>
      <c r="UEN73" s="1"/>
      <c r="UEO73" s="1"/>
      <c r="UEP73" s="1"/>
      <c r="UEQ73" s="1"/>
      <c r="UER73" s="1"/>
      <c r="UES73" s="1"/>
      <c r="UET73" s="1"/>
      <c r="UEU73" s="1"/>
      <c r="UEV73" s="1"/>
      <c r="UEW73" s="1"/>
      <c r="UEX73" s="1"/>
      <c r="UEY73" s="1"/>
      <c r="UEZ73" s="1"/>
      <c r="UFA73" s="1"/>
      <c r="UFB73" s="1"/>
      <c r="UFC73" s="1"/>
      <c r="UFD73" s="1"/>
      <c r="UFE73" s="1"/>
      <c r="UFF73" s="1"/>
      <c r="UFG73" s="1"/>
      <c r="UFH73" s="1"/>
      <c r="UFI73" s="1"/>
      <c r="UFJ73" s="1"/>
      <c r="UFK73" s="1"/>
      <c r="UFL73" s="1"/>
      <c r="UFM73" s="1"/>
      <c r="UFN73" s="1"/>
      <c r="UFO73" s="1"/>
      <c r="UFP73" s="1"/>
      <c r="UFQ73" s="1"/>
      <c r="UFR73" s="1"/>
      <c r="UFS73" s="1"/>
      <c r="UFT73" s="1"/>
      <c r="UFU73" s="1"/>
      <c r="UFV73" s="1"/>
      <c r="UFW73" s="1"/>
      <c r="UFX73" s="1"/>
      <c r="UFY73" s="1"/>
      <c r="UFZ73" s="1"/>
      <c r="UGA73" s="1"/>
      <c r="UGB73" s="1"/>
      <c r="UGC73" s="1"/>
      <c r="UGD73" s="1"/>
      <c r="UGE73" s="1"/>
      <c r="UGF73" s="1"/>
      <c r="UGG73" s="1"/>
      <c r="UGH73" s="1"/>
      <c r="UGI73" s="1"/>
      <c r="UGJ73" s="1"/>
      <c r="UGK73" s="1"/>
      <c r="UGL73" s="1"/>
      <c r="UGM73" s="1"/>
      <c r="UGN73" s="1"/>
      <c r="UGO73" s="1"/>
      <c r="UGP73" s="1"/>
      <c r="UGQ73" s="1"/>
      <c r="UGR73" s="1"/>
      <c r="UGS73" s="1"/>
      <c r="UGT73" s="1"/>
      <c r="UGU73" s="1"/>
      <c r="UGV73" s="1"/>
      <c r="UGW73" s="1"/>
      <c r="UGX73" s="1"/>
      <c r="UGY73" s="1"/>
      <c r="UGZ73" s="1"/>
      <c r="UHA73" s="1"/>
      <c r="UHB73" s="1"/>
      <c r="UHC73" s="1"/>
      <c r="UHD73" s="1"/>
      <c r="UHE73" s="1"/>
      <c r="UHF73" s="1"/>
      <c r="UHG73" s="1"/>
      <c r="UHH73" s="1"/>
      <c r="UHI73" s="1"/>
      <c r="UHJ73" s="1"/>
      <c r="UHK73" s="1"/>
      <c r="UHL73" s="1"/>
      <c r="UHM73" s="1"/>
      <c r="UHN73" s="1"/>
      <c r="UHO73" s="1"/>
      <c r="UHP73" s="1"/>
      <c r="UHQ73" s="1"/>
      <c r="UHR73" s="1"/>
      <c r="UHS73" s="1"/>
      <c r="UHT73" s="1"/>
      <c r="UHU73" s="1"/>
      <c r="UHV73" s="1"/>
      <c r="UHW73" s="1"/>
      <c r="UHX73" s="1"/>
      <c r="UHY73" s="1"/>
      <c r="UHZ73" s="1"/>
      <c r="UIA73" s="1"/>
      <c r="UIB73" s="1"/>
      <c r="UIC73" s="1"/>
      <c r="UID73" s="1"/>
      <c r="UIE73" s="1"/>
      <c r="UIF73" s="1"/>
      <c r="UIG73" s="1"/>
      <c r="UIH73" s="1"/>
      <c r="UII73" s="1"/>
      <c r="UIJ73" s="1"/>
      <c r="UIK73" s="1"/>
      <c r="UIL73" s="1"/>
      <c r="UIM73" s="1"/>
      <c r="UIN73" s="1"/>
      <c r="UIO73" s="1"/>
      <c r="UIP73" s="1"/>
      <c r="UIQ73" s="1"/>
      <c r="UIR73" s="1"/>
      <c r="UIS73" s="1"/>
      <c r="UIT73" s="1"/>
      <c r="UIU73" s="1"/>
      <c r="UIV73" s="1"/>
      <c r="UIW73" s="1"/>
      <c r="UIX73" s="1"/>
      <c r="UIY73" s="1"/>
      <c r="UIZ73" s="1"/>
      <c r="UJA73" s="1"/>
      <c r="UJB73" s="1"/>
      <c r="UJC73" s="1"/>
      <c r="UJD73" s="1"/>
      <c r="UJE73" s="1"/>
      <c r="UJF73" s="1"/>
      <c r="UJG73" s="1"/>
      <c r="UJH73" s="1"/>
      <c r="UJI73" s="1"/>
      <c r="UJJ73" s="1"/>
      <c r="UJK73" s="1"/>
      <c r="UJL73" s="1"/>
      <c r="UJM73" s="1"/>
      <c r="UJN73" s="1"/>
      <c r="UJO73" s="1"/>
      <c r="UJP73" s="1"/>
      <c r="UJQ73" s="1"/>
      <c r="UJR73" s="1"/>
      <c r="UJS73" s="1"/>
      <c r="UJT73" s="1"/>
      <c r="UJU73" s="1"/>
      <c r="UJV73" s="1"/>
      <c r="UJW73" s="1"/>
      <c r="UJX73" s="1"/>
      <c r="UJY73" s="1"/>
      <c r="UJZ73" s="1"/>
      <c r="UKA73" s="1"/>
      <c r="UKB73" s="1"/>
      <c r="UKC73" s="1"/>
      <c r="UKD73" s="1"/>
      <c r="UKE73" s="1"/>
      <c r="UKF73" s="1"/>
      <c r="UKG73" s="1"/>
      <c r="UKH73" s="1"/>
      <c r="UKI73" s="1"/>
      <c r="UKJ73" s="1"/>
      <c r="UKK73" s="1"/>
      <c r="UKL73" s="1"/>
      <c r="UKM73" s="1"/>
      <c r="UKN73" s="1"/>
      <c r="UKO73" s="1"/>
      <c r="UKP73" s="1"/>
      <c r="UKQ73" s="1"/>
      <c r="UKR73" s="1"/>
      <c r="UKS73" s="1"/>
      <c r="UKT73" s="1"/>
      <c r="UKU73" s="1"/>
      <c r="UKV73" s="1"/>
      <c r="UKW73" s="1"/>
      <c r="UKX73" s="1"/>
      <c r="UKY73" s="1"/>
      <c r="UKZ73" s="1"/>
      <c r="ULA73" s="1"/>
      <c r="ULB73" s="1"/>
      <c r="ULC73" s="1"/>
      <c r="ULD73" s="1"/>
      <c r="ULE73" s="1"/>
      <c r="ULF73" s="1"/>
      <c r="ULG73" s="1"/>
      <c r="ULH73" s="1"/>
      <c r="ULI73" s="1"/>
      <c r="ULJ73" s="1"/>
      <c r="ULK73" s="1"/>
      <c r="ULL73" s="1"/>
      <c r="ULM73" s="1"/>
      <c r="ULN73" s="1"/>
      <c r="ULO73" s="1"/>
      <c r="ULP73" s="1"/>
      <c r="ULQ73" s="1"/>
      <c r="ULR73" s="1"/>
      <c r="ULS73" s="1"/>
      <c r="ULT73" s="1"/>
      <c r="ULU73" s="1"/>
      <c r="ULV73" s="1"/>
      <c r="ULW73" s="1"/>
      <c r="ULX73" s="1"/>
      <c r="ULY73" s="1"/>
      <c r="ULZ73" s="1"/>
      <c r="UMA73" s="1"/>
      <c r="UMB73" s="1"/>
      <c r="UMC73" s="1"/>
      <c r="UMD73" s="1"/>
      <c r="UME73" s="1"/>
      <c r="UMF73" s="1"/>
      <c r="UMG73" s="1"/>
      <c r="UMH73" s="1"/>
      <c r="UMI73" s="1"/>
      <c r="UMJ73" s="1"/>
      <c r="UMK73" s="1"/>
      <c r="UML73" s="1"/>
      <c r="UMM73" s="1"/>
      <c r="UMN73" s="1"/>
      <c r="UMO73" s="1"/>
      <c r="UMP73" s="1"/>
      <c r="UMQ73" s="1"/>
      <c r="UMR73" s="1"/>
      <c r="UMS73" s="1"/>
      <c r="UMT73" s="1"/>
      <c r="UMU73" s="1"/>
      <c r="UMV73" s="1"/>
      <c r="UMW73" s="1"/>
      <c r="UMX73" s="1"/>
      <c r="UMY73" s="1"/>
      <c r="UMZ73" s="1"/>
      <c r="UNA73" s="1"/>
      <c r="UNB73" s="1"/>
      <c r="UNC73" s="1"/>
      <c r="UND73" s="1"/>
      <c r="UNE73" s="1"/>
      <c r="UNF73" s="1"/>
      <c r="UNG73" s="1"/>
      <c r="UNH73" s="1"/>
      <c r="UNI73" s="1"/>
      <c r="UNJ73" s="1"/>
      <c r="UNK73" s="1"/>
      <c r="UNL73" s="1"/>
      <c r="UNM73" s="1"/>
      <c r="UNN73" s="1"/>
      <c r="UNO73" s="1"/>
      <c r="UNP73" s="1"/>
      <c r="UNQ73" s="1"/>
      <c r="UNR73" s="1"/>
      <c r="UNS73" s="1"/>
      <c r="UNT73" s="1"/>
      <c r="UNU73" s="1"/>
      <c r="UNV73" s="1"/>
      <c r="UNW73" s="1"/>
      <c r="UNX73" s="1"/>
      <c r="UNY73" s="1"/>
      <c r="UNZ73" s="1"/>
      <c r="UOA73" s="1"/>
      <c r="UOB73" s="1"/>
      <c r="UOC73" s="1"/>
      <c r="UOD73" s="1"/>
      <c r="UOE73" s="1"/>
      <c r="UOF73" s="1"/>
      <c r="UOG73" s="1"/>
      <c r="UOH73" s="1"/>
      <c r="UOI73" s="1"/>
      <c r="UOJ73" s="1"/>
      <c r="UOK73" s="1"/>
      <c r="UOL73" s="1"/>
      <c r="UOM73" s="1"/>
      <c r="UON73" s="1"/>
      <c r="UOO73" s="1"/>
      <c r="UOP73" s="1"/>
      <c r="UOQ73" s="1"/>
      <c r="UOR73" s="1"/>
      <c r="UOS73" s="1"/>
      <c r="UOT73" s="1"/>
      <c r="UOU73" s="1"/>
      <c r="UOV73" s="1"/>
      <c r="UOW73" s="1"/>
      <c r="UOX73" s="1"/>
      <c r="UOY73" s="1"/>
      <c r="UOZ73" s="1"/>
      <c r="UPA73" s="1"/>
      <c r="UPB73" s="1"/>
      <c r="UPC73" s="1"/>
      <c r="UPD73" s="1"/>
      <c r="UPE73" s="1"/>
      <c r="UPF73" s="1"/>
      <c r="UPG73" s="1"/>
      <c r="UPH73" s="1"/>
      <c r="UPI73" s="1"/>
      <c r="UPJ73" s="1"/>
      <c r="UPK73" s="1"/>
      <c r="UPL73" s="1"/>
      <c r="UPM73" s="1"/>
      <c r="UPN73" s="1"/>
      <c r="UPO73" s="1"/>
      <c r="UPP73" s="1"/>
      <c r="UPQ73" s="1"/>
      <c r="UPR73" s="1"/>
      <c r="UPS73" s="1"/>
      <c r="UPT73" s="1"/>
      <c r="UPU73" s="1"/>
      <c r="UPV73" s="1"/>
      <c r="UPW73" s="1"/>
      <c r="UPX73" s="1"/>
      <c r="UPY73" s="1"/>
      <c r="UPZ73" s="1"/>
      <c r="UQA73" s="1"/>
      <c r="UQB73" s="1"/>
      <c r="UQC73" s="1"/>
      <c r="UQD73" s="1"/>
      <c r="UQE73" s="1"/>
      <c r="UQF73" s="1"/>
      <c r="UQG73" s="1"/>
      <c r="UQH73" s="1"/>
      <c r="UQI73" s="1"/>
      <c r="UQJ73" s="1"/>
      <c r="UQK73" s="1"/>
      <c r="UQL73" s="1"/>
      <c r="UQM73" s="1"/>
      <c r="UQN73" s="1"/>
      <c r="UQO73" s="1"/>
      <c r="UQP73" s="1"/>
      <c r="UQQ73" s="1"/>
      <c r="UQR73" s="1"/>
      <c r="UQS73" s="1"/>
      <c r="UQT73" s="1"/>
      <c r="UQU73" s="1"/>
      <c r="UQV73" s="1"/>
      <c r="UQW73" s="1"/>
      <c r="UQX73" s="1"/>
      <c r="UQY73" s="1"/>
      <c r="UQZ73" s="1"/>
      <c r="URA73" s="1"/>
      <c r="URB73" s="1"/>
      <c r="URC73" s="1"/>
      <c r="URD73" s="1"/>
      <c r="URE73" s="1"/>
      <c r="URF73" s="1"/>
      <c r="URG73" s="1"/>
      <c r="URH73" s="1"/>
      <c r="URI73" s="1"/>
      <c r="URJ73" s="1"/>
      <c r="URK73" s="1"/>
      <c r="URL73" s="1"/>
      <c r="URM73" s="1"/>
      <c r="URN73" s="1"/>
      <c r="URO73" s="1"/>
      <c r="URP73" s="1"/>
      <c r="URQ73" s="1"/>
      <c r="URR73" s="1"/>
      <c r="URS73" s="1"/>
      <c r="URT73" s="1"/>
      <c r="URU73" s="1"/>
      <c r="URV73" s="1"/>
      <c r="URW73" s="1"/>
      <c r="URX73" s="1"/>
      <c r="URY73" s="1"/>
      <c r="URZ73" s="1"/>
      <c r="USA73" s="1"/>
      <c r="USB73" s="1"/>
      <c r="USC73" s="1"/>
      <c r="USD73" s="1"/>
      <c r="USE73" s="1"/>
      <c r="USF73" s="1"/>
      <c r="USG73" s="1"/>
      <c r="USH73" s="1"/>
      <c r="USI73" s="1"/>
      <c r="USJ73" s="1"/>
      <c r="USK73" s="1"/>
      <c r="USL73" s="1"/>
      <c r="USM73" s="1"/>
      <c r="USN73" s="1"/>
      <c r="USO73" s="1"/>
      <c r="USP73" s="1"/>
      <c r="USQ73" s="1"/>
      <c r="USR73" s="1"/>
      <c r="USS73" s="1"/>
      <c r="UST73" s="1"/>
      <c r="USU73" s="1"/>
      <c r="USV73" s="1"/>
      <c r="USW73" s="1"/>
      <c r="USX73" s="1"/>
      <c r="USY73" s="1"/>
      <c r="USZ73" s="1"/>
      <c r="UTA73" s="1"/>
      <c r="UTB73" s="1"/>
      <c r="UTC73" s="1"/>
      <c r="UTD73" s="1"/>
      <c r="UTE73" s="1"/>
      <c r="UTF73" s="1"/>
      <c r="UTG73" s="1"/>
      <c r="UTH73" s="1"/>
      <c r="UTI73" s="1"/>
      <c r="UTJ73" s="1"/>
      <c r="UTK73" s="1"/>
      <c r="UTL73" s="1"/>
      <c r="UTM73" s="1"/>
      <c r="UTN73" s="1"/>
      <c r="UTO73" s="1"/>
      <c r="UTP73" s="1"/>
      <c r="UTQ73" s="1"/>
      <c r="UTR73" s="1"/>
      <c r="UTS73" s="1"/>
      <c r="UTT73" s="1"/>
      <c r="UTU73" s="1"/>
      <c r="UTV73" s="1"/>
      <c r="UTW73" s="1"/>
      <c r="UTX73" s="1"/>
      <c r="UTY73" s="1"/>
      <c r="UTZ73" s="1"/>
      <c r="UUA73" s="1"/>
      <c r="UUB73" s="1"/>
      <c r="UUC73" s="1"/>
      <c r="UUD73" s="1"/>
      <c r="UUE73" s="1"/>
      <c r="UUF73" s="1"/>
      <c r="UUG73" s="1"/>
      <c r="UUH73" s="1"/>
      <c r="UUI73" s="1"/>
      <c r="UUJ73" s="1"/>
      <c r="UUK73" s="1"/>
      <c r="UUL73" s="1"/>
      <c r="UUM73" s="1"/>
      <c r="UUN73" s="1"/>
      <c r="UUO73" s="1"/>
      <c r="UUP73" s="1"/>
      <c r="UUQ73" s="1"/>
      <c r="UUR73" s="1"/>
      <c r="UUS73" s="1"/>
      <c r="UUT73" s="1"/>
      <c r="UUU73" s="1"/>
      <c r="UUV73" s="1"/>
      <c r="UUW73" s="1"/>
      <c r="UUX73" s="1"/>
      <c r="UUY73" s="1"/>
      <c r="UUZ73" s="1"/>
      <c r="UVA73" s="1"/>
      <c r="UVB73" s="1"/>
      <c r="UVC73" s="1"/>
      <c r="UVD73" s="1"/>
      <c r="UVE73" s="1"/>
      <c r="UVF73" s="1"/>
      <c r="UVG73" s="1"/>
      <c r="UVH73" s="1"/>
      <c r="UVI73" s="1"/>
      <c r="UVJ73" s="1"/>
      <c r="UVK73" s="1"/>
      <c r="UVL73" s="1"/>
      <c r="UVM73" s="1"/>
      <c r="UVN73" s="1"/>
      <c r="UVO73" s="1"/>
      <c r="UVP73" s="1"/>
      <c r="UVQ73" s="1"/>
      <c r="UVR73" s="1"/>
      <c r="UVS73" s="1"/>
      <c r="UVT73" s="1"/>
      <c r="UVU73" s="1"/>
      <c r="UVV73" s="1"/>
      <c r="UVW73" s="1"/>
      <c r="UVX73" s="1"/>
      <c r="UVY73" s="1"/>
      <c r="UVZ73" s="1"/>
      <c r="UWA73" s="1"/>
      <c r="UWB73" s="1"/>
      <c r="UWC73" s="1"/>
      <c r="UWD73" s="1"/>
      <c r="UWE73" s="1"/>
      <c r="UWF73" s="1"/>
      <c r="UWG73" s="1"/>
      <c r="UWH73" s="1"/>
      <c r="UWI73" s="1"/>
      <c r="UWJ73" s="1"/>
      <c r="UWK73" s="1"/>
      <c r="UWL73" s="1"/>
      <c r="UWM73" s="1"/>
      <c r="UWN73" s="1"/>
      <c r="UWO73" s="1"/>
      <c r="UWP73" s="1"/>
      <c r="UWQ73" s="1"/>
      <c r="UWR73" s="1"/>
      <c r="UWS73" s="1"/>
      <c r="UWT73" s="1"/>
      <c r="UWU73" s="1"/>
      <c r="UWV73" s="1"/>
      <c r="UWW73" s="1"/>
      <c r="UWX73" s="1"/>
      <c r="UWY73" s="1"/>
      <c r="UWZ73" s="1"/>
      <c r="UXA73" s="1"/>
      <c r="UXB73" s="1"/>
      <c r="UXC73" s="1"/>
      <c r="UXD73" s="1"/>
      <c r="UXE73" s="1"/>
      <c r="UXF73" s="1"/>
      <c r="UXG73" s="1"/>
      <c r="UXH73" s="1"/>
      <c r="UXI73" s="1"/>
      <c r="UXJ73" s="1"/>
      <c r="UXK73" s="1"/>
      <c r="UXL73" s="1"/>
      <c r="UXM73" s="1"/>
      <c r="UXN73" s="1"/>
      <c r="UXO73" s="1"/>
      <c r="UXP73" s="1"/>
      <c r="UXQ73" s="1"/>
      <c r="UXR73" s="1"/>
      <c r="UXS73" s="1"/>
      <c r="UXT73" s="1"/>
      <c r="UXU73" s="1"/>
      <c r="UXV73" s="1"/>
      <c r="UXW73" s="1"/>
      <c r="UXX73" s="1"/>
      <c r="UXY73" s="1"/>
      <c r="UXZ73" s="1"/>
      <c r="UYA73" s="1"/>
      <c r="UYB73" s="1"/>
      <c r="UYC73" s="1"/>
      <c r="UYD73" s="1"/>
      <c r="UYE73" s="1"/>
      <c r="UYF73" s="1"/>
      <c r="UYG73" s="1"/>
      <c r="UYH73" s="1"/>
      <c r="UYI73" s="1"/>
      <c r="UYJ73" s="1"/>
      <c r="UYK73" s="1"/>
      <c r="UYL73" s="1"/>
      <c r="UYM73" s="1"/>
      <c r="UYN73" s="1"/>
      <c r="UYO73" s="1"/>
      <c r="UYP73" s="1"/>
      <c r="UYQ73" s="1"/>
      <c r="UYR73" s="1"/>
      <c r="UYS73" s="1"/>
      <c r="UYT73" s="1"/>
      <c r="UYU73" s="1"/>
      <c r="UYV73" s="1"/>
      <c r="UYW73" s="1"/>
      <c r="UYX73" s="1"/>
      <c r="UYY73" s="1"/>
      <c r="UYZ73" s="1"/>
      <c r="UZA73" s="1"/>
      <c r="UZB73" s="1"/>
      <c r="UZC73" s="1"/>
      <c r="UZD73" s="1"/>
      <c r="UZE73" s="1"/>
      <c r="UZF73" s="1"/>
      <c r="UZG73" s="1"/>
      <c r="UZH73" s="1"/>
      <c r="UZI73" s="1"/>
      <c r="UZJ73" s="1"/>
      <c r="UZK73" s="1"/>
      <c r="UZL73" s="1"/>
      <c r="UZM73" s="1"/>
      <c r="UZN73" s="1"/>
      <c r="UZO73" s="1"/>
      <c r="UZP73" s="1"/>
      <c r="UZQ73" s="1"/>
      <c r="UZR73" s="1"/>
      <c r="UZS73" s="1"/>
      <c r="UZT73" s="1"/>
      <c r="UZU73" s="1"/>
      <c r="UZV73" s="1"/>
      <c r="UZW73" s="1"/>
      <c r="UZX73" s="1"/>
      <c r="UZY73" s="1"/>
      <c r="UZZ73" s="1"/>
      <c r="VAA73" s="1"/>
      <c r="VAB73" s="1"/>
      <c r="VAC73" s="1"/>
      <c r="VAD73" s="1"/>
      <c r="VAE73" s="1"/>
      <c r="VAF73" s="1"/>
      <c r="VAG73" s="1"/>
      <c r="VAH73" s="1"/>
      <c r="VAI73" s="1"/>
      <c r="VAJ73" s="1"/>
      <c r="VAK73" s="1"/>
      <c r="VAL73" s="1"/>
      <c r="VAM73" s="1"/>
      <c r="VAN73" s="1"/>
      <c r="VAO73" s="1"/>
      <c r="VAP73" s="1"/>
      <c r="VAQ73" s="1"/>
      <c r="VAR73" s="1"/>
      <c r="VAS73" s="1"/>
      <c r="VAT73" s="1"/>
      <c r="VAU73" s="1"/>
      <c r="VAV73" s="1"/>
      <c r="VAW73" s="1"/>
      <c r="VAX73" s="1"/>
      <c r="VAY73" s="1"/>
      <c r="VAZ73" s="1"/>
      <c r="VBA73" s="1"/>
      <c r="VBB73" s="1"/>
      <c r="VBC73" s="1"/>
      <c r="VBD73" s="1"/>
      <c r="VBE73" s="1"/>
      <c r="VBF73" s="1"/>
      <c r="VBG73" s="1"/>
      <c r="VBH73" s="1"/>
      <c r="VBI73" s="1"/>
      <c r="VBJ73" s="1"/>
      <c r="VBK73" s="1"/>
      <c r="VBL73" s="1"/>
      <c r="VBM73" s="1"/>
      <c r="VBN73" s="1"/>
      <c r="VBO73" s="1"/>
      <c r="VBP73" s="1"/>
      <c r="VBQ73" s="1"/>
      <c r="VBR73" s="1"/>
      <c r="VBS73" s="1"/>
      <c r="VBT73" s="1"/>
      <c r="VBU73" s="1"/>
      <c r="VBV73" s="1"/>
      <c r="VBW73" s="1"/>
      <c r="VBX73" s="1"/>
      <c r="VBY73" s="1"/>
      <c r="VBZ73" s="1"/>
      <c r="VCA73" s="1"/>
      <c r="VCB73" s="1"/>
      <c r="VCC73" s="1"/>
      <c r="VCD73" s="1"/>
      <c r="VCE73" s="1"/>
      <c r="VCF73" s="1"/>
      <c r="VCG73" s="1"/>
      <c r="VCH73" s="1"/>
      <c r="VCI73" s="1"/>
      <c r="VCJ73" s="1"/>
      <c r="VCK73" s="1"/>
      <c r="VCL73" s="1"/>
      <c r="VCM73" s="1"/>
      <c r="VCN73" s="1"/>
      <c r="VCO73" s="1"/>
      <c r="VCP73" s="1"/>
      <c r="VCQ73" s="1"/>
      <c r="VCR73" s="1"/>
      <c r="VCS73" s="1"/>
      <c r="VCT73" s="1"/>
      <c r="VCU73" s="1"/>
      <c r="VCV73" s="1"/>
      <c r="VCW73" s="1"/>
      <c r="VCX73" s="1"/>
      <c r="VCY73" s="1"/>
      <c r="VCZ73" s="1"/>
      <c r="VDA73" s="1"/>
      <c r="VDB73" s="1"/>
      <c r="VDC73" s="1"/>
      <c r="VDD73" s="1"/>
      <c r="VDE73" s="1"/>
      <c r="VDF73" s="1"/>
      <c r="VDG73" s="1"/>
      <c r="VDH73" s="1"/>
      <c r="VDI73" s="1"/>
      <c r="VDJ73" s="1"/>
      <c r="VDK73" s="1"/>
      <c r="VDL73" s="1"/>
      <c r="VDM73" s="1"/>
      <c r="VDN73" s="1"/>
      <c r="VDO73" s="1"/>
      <c r="VDP73" s="1"/>
      <c r="VDQ73" s="1"/>
      <c r="VDR73" s="1"/>
      <c r="VDS73" s="1"/>
      <c r="VDT73" s="1"/>
      <c r="VDU73" s="1"/>
      <c r="VDV73" s="1"/>
      <c r="VDW73" s="1"/>
      <c r="VDX73" s="1"/>
      <c r="VDY73" s="1"/>
      <c r="VDZ73" s="1"/>
      <c r="VEA73" s="1"/>
      <c r="VEB73" s="1"/>
      <c r="VEC73" s="1"/>
      <c r="VED73" s="1"/>
      <c r="VEE73" s="1"/>
      <c r="VEF73" s="1"/>
      <c r="VEG73" s="1"/>
      <c r="VEH73" s="1"/>
      <c r="VEI73" s="1"/>
      <c r="VEJ73" s="1"/>
      <c r="VEK73" s="1"/>
      <c r="VEL73" s="1"/>
      <c r="VEM73" s="1"/>
      <c r="VEN73" s="1"/>
      <c r="VEO73" s="1"/>
      <c r="VEP73" s="1"/>
      <c r="VEQ73" s="1"/>
      <c r="VER73" s="1"/>
      <c r="VES73" s="1"/>
      <c r="VET73" s="1"/>
      <c r="VEU73" s="1"/>
      <c r="VEV73" s="1"/>
      <c r="VEW73" s="1"/>
      <c r="VEX73" s="1"/>
      <c r="VEY73" s="1"/>
      <c r="VEZ73" s="1"/>
      <c r="VFA73" s="1"/>
      <c r="VFB73" s="1"/>
      <c r="VFC73" s="1"/>
      <c r="VFD73" s="1"/>
      <c r="VFE73" s="1"/>
      <c r="VFF73" s="1"/>
      <c r="VFG73" s="1"/>
      <c r="VFH73" s="1"/>
      <c r="VFI73" s="1"/>
      <c r="VFJ73" s="1"/>
      <c r="VFK73" s="1"/>
      <c r="VFL73" s="1"/>
      <c r="VFM73" s="1"/>
      <c r="VFN73" s="1"/>
      <c r="VFO73" s="1"/>
      <c r="VFP73" s="1"/>
      <c r="VFQ73" s="1"/>
      <c r="VFR73" s="1"/>
      <c r="VFS73" s="1"/>
      <c r="VFT73" s="1"/>
      <c r="VFU73" s="1"/>
      <c r="VFV73" s="1"/>
      <c r="VFW73" s="1"/>
      <c r="VFX73" s="1"/>
      <c r="VFY73" s="1"/>
      <c r="VFZ73" s="1"/>
      <c r="VGA73" s="1"/>
      <c r="VGB73" s="1"/>
      <c r="VGC73" s="1"/>
      <c r="VGD73" s="1"/>
      <c r="VGE73" s="1"/>
      <c r="VGF73" s="1"/>
      <c r="VGG73" s="1"/>
      <c r="VGH73" s="1"/>
      <c r="VGI73" s="1"/>
      <c r="VGJ73" s="1"/>
      <c r="VGK73" s="1"/>
      <c r="VGL73" s="1"/>
      <c r="VGM73" s="1"/>
      <c r="VGN73" s="1"/>
      <c r="VGO73" s="1"/>
      <c r="VGP73" s="1"/>
      <c r="VGQ73" s="1"/>
      <c r="VGR73" s="1"/>
      <c r="VGS73" s="1"/>
      <c r="VGT73" s="1"/>
      <c r="VGU73" s="1"/>
      <c r="VGV73" s="1"/>
      <c r="VGW73" s="1"/>
      <c r="VGX73" s="1"/>
      <c r="VGY73" s="1"/>
      <c r="VGZ73" s="1"/>
      <c r="VHA73" s="1"/>
      <c r="VHB73" s="1"/>
      <c r="VHC73" s="1"/>
      <c r="VHD73" s="1"/>
      <c r="VHE73" s="1"/>
      <c r="VHF73" s="1"/>
      <c r="VHG73" s="1"/>
      <c r="VHH73" s="1"/>
      <c r="VHI73" s="1"/>
      <c r="VHJ73" s="1"/>
      <c r="VHK73" s="1"/>
      <c r="VHL73" s="1"/>
      <c r="VHM73" s="1"/>
      <c r="VHN73" s="1"/>
      <c r="VHO73" s="1"/>
      <c r="VHP73" s="1"/>
      <c r="VHQ73" s="1"/>
      <c r="VHR73" s="1"/>
      <c r="VHS73" s="1"/>
      <c r="VHT73" s="1"/>
      <c r="VHU73" s="1"/>
      <c r="VHV73" s="1"/>
      <c r="VHW73" s="1"/>
      <c r="VHX73" s="1"/>
      <c r="VHY73" s="1"/>
      <c r="VHZ73" s="1"/>
      <c r="VIA73" s="1"/>
      <c r="VIB73" s="1"/>
      <c r="VIC73" s="1"/>
      <c r="VID73" s="1"/>
      <c r="VIE73" s="1"/>
      <c r="VIF73" s="1"/>
      <c r="VIG73" s="1"/>
      <c r="VIH73" s="1"/>
      <c r="VII73" s="1"/>
      <c r="VIJ73" s="1"/>
      <c r="VIK73" s="1"/>
      <c r="VIL73" s="1"/>
      <c r="VIM73" s="1"/>
      <c r="VIN73" s="1"/>
      <c r="VIO73" s="1"/>
      <c r="VIP73" s="1"/>
      <c r="VIQ73" s="1"/>
      <c r="VIR73" s="1"/>
      <c r="VIS73" s="1"/>
      <c r="VIT73" s="1"/>
      <c r="VIU73" s="1"/>
      <c r="VIV73" s="1"/>
      <c r="VIW73" s="1"/>
      <c r="VIX73" s="1"/>
      <c r="VIY73" s="1"/>
      <c r="VIZ73" s="1"/>
      <c r="VJA73" s="1"/>
      <c r="VJB73" s="1"/>
      <c r="VJC73" s="1"/>
      <c r="VJD73" s="1"/>
      <c r="VJE73" s="1"/>
      <c r="VJF73" s="1"/>
      <c r="VJG73" s="1"/>
      <c r="VJH73" s="1"/>
      <c r="VJI73" s="1"/>
      <c r="VJJ73" s="1"/>
      <c r="VJK73" s="1"/>
      <c r="VJL73" s="1"/>
      <c r="VJM73" s="1"/>
      <c r="VJN73" s="1"/>
      <c r="VJO73" s="1"/>
      <c r="VJP73" s="1"/>
      <c r="VJQ73" s="1"/>
      <c r="VJR73" s="1"/>
      <c r="VJS73" s="1"/>
      <c r="VJT73" s="1"/>
      <c r="VJU73" s="1"/>
      <c r="VJV73" s="1"/>
      <c r="VJW73" s="1"/>
      <c r="VJX73" s="1"/>
      <c r="VJY73" s="1"/>
      <c r="VJZ73" s="1"/>
      <c r="VKA73" s="1"/>
      <c r="VKB73" s="1"/>
      <c r="VKC73" s="1"/>
      <c r="VKD73" s="1"/>
      <c r="VKE73" s="1"/>
      <c r="VKF73" s="1"/>
      <c r="VKG73" s="1"/>
      <c r="VKH73" s="1"/>
      <c r="VKI73" s="1"/>
      <c r="VKJ73" s="1"/>
      <c r="VKK73" s="1"/>
      <c r="VKL73" s="1"/>
      <c r="VKM73" s="1"/>
      <c r="VKN73" s="1"/>
      <c r="VKO73" s="1"/>
      <c r="VKP73" s="1"/>
      <c r="VKQ73" s="1"/>
      <c r="VKR73" s="1"/>
      <c r="VKS73" s="1"/>
      <c r="VKT73" s="1"/>
      <c r="VKU73" s="1"/>
      <c r="VKV73" s="1"/>
      <c r="VKW73" s="1"/>
      <c r="VKX73" s="1"/>
      <c r="VKY73" s="1"/>
      <c r="VKZ73" s="1"/>
      <c r="VLA73" s="1"/>
      <c r="VLB73" s="1"/>
      <c r="VLC73" s="1"/>
      <c r="VLD73" s="1"/>
      <c r="VLE73" s="1"/>
      <c r="VLF73" s="1"/>
      <c r="VLG73" s="1"/>
      <c r="VLH73" s="1"/>
      <c r="VLI73" s="1"/>
      <c r="VLJ73" s="1"/>
      <c r="VLK73" s="1"/>
      <c r="VLL73" s="1"/>
      <c r="VLM73" s="1"/>
      <c r="VLN73" s="1"/>
      <c r="VLO73" s="1"/>
      <c r="VLP73" s="1"/>
      <c r="VLQ73" s="1"/>
      <c r="VLR73" s="1"/>
      <c r="VLS73" s="1"/>
      <c r="VLT73" s="1"/>
      <c r="VLU73" s="1"/>
      <c r="VLV73" s="1"/>
      <c r="VLW73" s="1"/>
      <c r="VLX73" s="1"/>
      <c r="VLY73" s="1"/>
      <c r="VLZ73" s="1"/>
      <c r="VMA73" s="1"/>
      <c r="VMB73" s="1"/>
      <c r="VMC73" s="1"/>
      <c r="VMD73" s="1"/>
      <c r="VME73" s="1"/>
      <c r="VMF73" s="1"/>
      <c r="VMG73" s="1"/>
      <c r="VMH73" s="1"/>
      <c r="VMI73" s="1"/>
      <c r="VMJ73" s="1"/>
      <c r="VMK73" s="1"/>
      <c r="VML73" s="1"/>
      <c r="VMM73" s="1"/>
      <c r="VMN73" s="1"/>
      <c r="VMO73" s="1"/>
      <c r="VMP73" s="1"/>
      <c r="VMQ73" s="1"/>
      <c r="VMR73" s="1"/>
      <c r="VMS73" s="1"/>
      <c r="VMT73" s="1"/>
      <c r="VMU73" s="1"/>
      <c r="VMV73" s="1"/>
      <c r="VMW73" s="1"/>
      <c r="VMX73" s="1"/>
      <c r="VMY73" s="1"/>
      <c r="VMZ73" s="1"/>
      <c r="VNA73" s="1"/>
      <c r="VNB73" s="1"/>
      <c r="VNC73" s="1"/>
      <c r="VND73" s="1"/>
      <c r="VNE73" s="1"/>
      <c r="VNF73" s="1"/>
      <c r="VNG73" s="1"/>
      <c r="VNH73" s="1"/>
      <c r="VNI73" s="1"/>
      <c r="VNJ73" s="1"/>
      <c r="VNK73" s="1"/>
      <c r="VNL73" s="1"/>
      <c r="VNM73" s="1"/>
      <c r="VNN73" s="1"/>
      <c r="VNO73" s="1"/>
      <c r="VNP73" s="1"/>
      <c r="VNQ73" s="1"/>
      <c r="VNR73" s="1"/>
      <c r="VNS73" s="1"/>
      <c r="VNT73" s="1"/>
      <c r="VNU73" s="1"/>
      <c r="VNV73" s="1"/>
      <c r="VNW73" s="1"/>
      <c r="VNX73" s="1"/>
      <c r="VNY73" s="1"/>
      <c r="VNZ73" s="1"/>
      <c r="VOA73" s="1"/>
      <c r="VOB73" s="1"/>
      <c r="VOC73" s="1"/>
      <c r="VOD73" s="1"/>
      <c r="VOE73" s="1"/>
      <c r="VOF73" s="1"/>
      <c r="VOG73" s="1"/>
      <c r="VOH73" s="1"/>
      <c r="VOI73" s="1"/>
      <c r="VOJ73" s="1"/>
      <c r="VOK73" s="1"/>
      <c r="VOL73" s="1"/>
      <c r="VOM73" s="1"/>
      <c r="VON73" s="1"/>
      <c r="VOO73" s="1"/>
      <c r="VOP73" s="1"/>
      <c r="VOQ73" s="1"/>
      <c r="VOR73" s="1"/>
      <c r="VOS73" s="1"/>
      <c r="VOT73" s="1"/>
      <c r="VOU73" s="1"/>
      <c r="VOV73" s="1"/>
      <c r="VOW73" s="1"/>
      <c r="VOX73" s="1"/>
      <c r="VOY73" s="1"/>
      <c r="VOZ73" s="1"/>
      <c r="VPA73" s="1"/>
      <c r="VPB73" s="1"/>
      <c r="VPC73" s="1"/>
      <c r="VPD73" s="1"/>
      <c r="VPE73" s="1"/>
      <c r="VPF73" s="1"/>
      <c r="VPG73" s="1"/>
      <c r="VPH73" s="1"/>
      <c r="VPI73" s="1"/>
      <c r="VPJ73" s="1"/>
      <c r="VPK73" s="1"/>
      <c r="VPL73" s="1"/>
      <c r="VPM73" s="1"/>
      <c r="VPN73" s="1"/>
      <c r="VPO73" s="1"/>
      <c r="VPP73" s="1"/>
      <c r="VPQ73" s="1"/>
      <c r="VPR73" s="1"/>
      <c r="VPS73" s="1"/>
      <c r="VPT73" s="1"/>
      <c r="VPU73" s="1"/>
      <c r="VPV73" s="1"/>
      <c r="VPW73" s="1"/>
      <c r="VPX73" s="1"/>
      <c r="VPY73" s="1"/>
      <c r="VPZ73" s="1"/>
      <c r="VQA73" s="1"/>
      <c r="VQB73" s="1"/>
      <c r="VQC73" s="1"/>
      <c r="VQD73" s="1"/>
      <c r="VQE73" s="1"/>
      <c r="VQF73" s="1"/>
      <c r="VQG73" s="1"/>
      <c r="VQH73" s="1"/>
      <c r="VQI73" s="1"/>
      <c r="VQJ73" s="1"/>
      <c r="VQK73" s="1"/>
      <c r="VQL73" s="1"/>
      <c r="VQM73" s="1"/>
      <c r="VQN73" s="1"/>
      <c r="VQO73" s="1"/>
      <c r="VQP73" s="1"/>
      <c r="VQQ73" s="1"/>
      <c r="VQR73" s="1"/>
      <c r="VQS73" s="1"/>
      <c r="VQT73" s="1"/>
      <c r="VQU73" s="1"/>
      <c r="VQV73" s="1"/>
      <c r="VQW73" s="1"/>
      <c r="VQX73" s="1"/>
      <c r="VQY73" s="1"/>
      <c r="VQZ73" s="1"/>
      <c r="VRA73" s="1"/>
      <c r="VRB73" s="1"/>
      <c r="VRC73" s="1"/>
      <c r="VRD73" s="1"/>
      <c r="VRE73" s="1"/>
      <c r="VRF73" s="1"/>
      <c r="VRG73" s="1"/>
      <c r="VRH73" s="1"/>
      <c r="VRI73" s="1"/>
      <c r="VRJ73" s="1"/>
      <c r="VRK73" s="1"/>
      <c r="VRL73" s="1"/>
      <c r="VRM73" s="1"/>
      <c r="VRN73" s="1"/>
      <c r="VRO73" s="1"/>
      <c r="VRP73" s="1"/>
      <c r="VRQ73" s="1"/>
      <c r="VRR73" s="1"/>
      <c r="VRS73" s="1"/>
      <c r="VRT73" s="1"/>
      <c r="VRU73" s="1"/>
      <c r="VRV73" s="1"/>
      <c r="VRW73" s="1"/>
      <c r="VRX73" s="1"/>
      <c r="VRY73" s="1"/>
      <c r="VRZ73" s="1"/>
      <c r="VSA73" s="1"/>
      <c r="VSB73" s="1"/>
      <c r="VSC73" s="1"/>
      <c r="VSD73" s="1"/>
      <c r="VSE73" s="1"/>
      <c r="VSF73" s="1"/>
      <c r="VSG73" s="1"/>
      <c r="VSH73" s="1"/>
      <c r="VSI73" s="1"/>
      <c r="VSJ73" s="1"/>
      <c r="VSK73" s="1"/>
      <c r="VSL73" s="1"/>
      <c r="VSM73" s="1"/>
      <c r="VSN73" s="1"/>
      <c r="VSO73" s="1"/>
      <c r="VSP73" s="1"/>
      <c r="VSQ73" s="1"/>
      <c r="VSR73" s="1"/>
      <c r="VSS73" s="1"/>
      <c r="VST73" s="1"/>
      <c r="VSU73" s="1"/>
      <c r="VSV73" s="1"/>
      <c r="VSW73" s="1"/>
      <c r="VSX73" s="1"/>
      <c r="VSY73" s="1"/>
      <c r="VSZ73" s="1"/>
      <c r="VTA73" s="1"/>
      <c r="VTB73" s="1"/>
      <c r="VTC73" s="1"/>
      <c r="VTD73" s="1"/>
      <c r="VTE73" s="1"/>
      <c r="VTF73" s="1"/>
      <c r="VTG73" s="1"/>
      <c r="VTH73" s="1"/>
      <c r="VTI73" s="1"/>
      <c r="VTJ73" s="1"/>
      <c r="VTK73" s="1"/>
      <c r="VTL73" s="1"/>
      <c r="VTM73" s="1"/>
      <c r="VTN73" s="1"/>
      <c r="VTO73" s="1"/>
      <c r="VTP73" s="1"/>
      <c r="VTQ73" s="1"/>
      <c r="VTR73" s="1"/>
      <c r="VTS73" s="1"/>
      <c r="VTT73" s="1"/>
      <c r="VTU73" s="1"/>
      <c r="VTV73" s="1"/>
      <c r="VTW73" s="1"/>
      <c r="VTX73" s="1"/>
      <c r="VTY73" s="1"/>
      <c r="VTZ73" s="1"/>
      <c r="VUA73" s="1"/>
      <c r="VUB73" s="1"/>
      <c r="VUC73" s="1"/>
      <c r="VUD73" s="1"/>
      <c r="VUE73" s="1"/>
      <c r="VUF73" s="1"/>
      <c r="VUG73" s="1"/>
      <c r="VUH73" s="1"/>
      <c r="VUI73" s="1"/>
      <c r="VUJ73" s="1"/>
      <c r="VUK73" s="1"/>
      <c r="VUL73" s="1"/>
      <c r="VUM73" s="1"/>
      <c r="VUN73" s="1"/>
      <c r="VUO73" s="1"/>
      <c r="VUP73" s="1"/>
      <c r="VUQ73" s="1"/>
      <c r="VUR73" s="1"/>
      <c r="VUS73" s="1"/>
      <c r="VUT73" s="1"/>
      <c r="VUU73" s="1"/>
      <c r="VUV73" s="1"/>
      <c r="VUW73" s="1"/>
      <c r="VUX73" s="1"/>
      <c r="VUY73" s="1"/>
      <c r="VUZ73" s="1"/>
      <c r="VVA73" s="1"/>
      <c r="VVB73" s="1"/>
      <c r="VVC73" s="1"/>
      <c r="VVD73" s="1"/>
      <c r="VVE73" s="1"/>
      <c r="VVF73" s="1"/>
      <c r="VVG73" s="1"/>
      <c r="VVH73" s="1"/>
      <c r="VVI73" s="1"/>
      <c r="VVJ73" s="1"/>
      <c r="VVK73" s="1"/>
      <c r="VVL73" s="1"/>
      <c r="VVM73" s="1"/>
      <c r="VVN73" s="1"/>
      <c r="VVO73" s="1"/>
      <c r="VVP73" s="1"/>
      <c r="VVQ73" s="1"/>
      <c r="VVR73" s="1"/>
      <c r="VVS73" s="1"/>
      <c r="VVT73" s="1"/>
      <c r="VVU73" s="1"/>
      <c r="VVV73" s="1"/>
      <c r="VVW73" s="1"/>
      <c r="VVX73" s="1"/>
      <c r="VVY73" s="1"/>
      <c r="VVZ73" s="1"/>
      <c r="VWA73" s="1"/>
      <c r="VWB73" s="1"/>
      <c r="VWC73" s="1"/>
      <c r="VWD73" s="1"/>
      <c r="VWE73" s="1"/>
      <c r="VWF73" s="1"/>
      <c r="VWG73" s="1"/>
      <c r="VWH73" s="1"/>
      <c r="VWI73" s="1"/>
      <c r="VWJ73" s="1"/>
      <c r="VWK73" s="1"/>
      <c r="VWL73" s="1"/>
      <c r="VWM73" s="1"/>
      <c r="VWN73" s="1"/>
      <c r="VWO73" s="1"/>
      <c r="VWP73" s="1"/>
      <c r="VWQ73" s="1"/>
      <c r="VWR73" s="1"/>
      <c r="VWS73" s="1"/>
      <c r="VWT73" s="1"/>
      <c r="VWU73" s="1"/>
      <c r="VWV73" s="1"/>
      <c r="VWW73" s="1"/>
      <c r="VWX73" s="1"/>
      <c r="VWY73" s="1"/>
      <c r="VWZ73" s="1"/>
      <c r="VXA73" s="1"/>
      <c r="VXB73" s="1"/>
      <c r="VXC73" s="1"/>
      <c r="VXD73" s="1"/>
      <c r="VXE73" s="1"/>
      <c r="VXF73" s="1"/>
      <c r="VXG73" s="1"/>
      <c r="VXH73" s="1"/>
      <c r="VXI73" s="1"/>
      <c r="VXJ73" s="1"/>
      <c r="VXK73" s="1"/>
      <c r="VXL73" s="1"/>
      <c r="VXM73" s="1"/>
      <c r="VXN73" s="1"/>
      <c r="VXO73" s="1"/>
      <c r="VXP73" s="1"/>
      <c r="VXQ73" s="1"/>
      <c r="VXR73" s="1"/>
      <c r="VXS73" s="1"/>
      <c r="VXT73" s="1"/>
      <c r="VXU73" s="1"/>
      <c r="VXV73" s="1"/>
      <c r="VXW73" s="1"/>
      <c r="VXX73" s="1"/>
      <c r="VXY73" s="1"/>
      <c r="VXZ73" s="1"/>
      <c r="VYA73" s="1"/>
      <c r="VYB73" s="1"/>
      <c r="VYC73" s="1"/>
      <c r="VYD73" s="1"/>
      <c r="VYE73" s="1"/>
      <c r="VYF73" s="1"/>
      <c r="VYG73" s="1"/>
      <c r="VYH73" s="1"/>
      <c r="VYI73" s="1"/>
      <c r="VYJ73" s="1"/>
      <c r="VYK73" s="1"/>
      <c r="VYL73" s="1"/>
      <c r="VYM73" s="1"/>
      <c r="VYN73" s="1"/>
      <c r="VYO73" s="1"/>
      <c r="VYP73" s="1"/>
      <c r="VYQ73" s="1"/>
      <c r="VYR73" s="1"/>
      <c r="VYS73" s="1"/>
      <c r="VYT73" s="1"/>
      <c r="VYU73" s="1"/>
      <c r="VYV73" s="1"/>
      <c r="VYW73" s="1"/>
      <c r="VYX73" s="1"/>
      <c r="VYY73" s="1"/>
      <c r="VYZ73" s="1"/>
      <c r="VZA73" s="1"/>
      <c r="VZB73" s="1"/>
      <c r="VZC73" s="1"/>
      <c r="VZD73" s="1"/>
      <c r="VZE73" s="1"/>
      <c r="VZF73" s="1"/>
      <c r="VZG73" s="1"/>
      <c r="VZH73" s="1"/>
      <c r="VZI73" s="1"/>
      <c r="VZJ73" s="1"/>
      <c r="VZK73" s="1"/>
      <c r="VZL73" s="1"/>
      <c r="VZM73" s="1"/>
      <c r="VZN73" s="1"/>
      <c r="VZO73" s="1"/>
      <c r="VZP73" s="1"/>
      <c r="VZQ73" s="1"/>
      <c r="VZR73" s="1"/>
      <c r="VZS73" s="1"/>
      <c r="VZT73" s="1"/>
      <c r="VZU73" s="1"/>
      <c r="VZV73" s="1"/>
      <c r="VZW73" s="1"/>
      <c r="VZX73" s="1"/>
      <c r="VZY73" s="1"/>
      <c r="VZZ73" s="1"/>
      <c r="WAA73" s="1"/>
      <c r="WAB73" s="1"/>
      <c r="WAC73" s="1"/>
      <c r="WAD73" s="1"/>
      <c r="WAE73" s="1"/>
      <c r="WAF73" s="1"/>
      <c r="WAG73" s="1"/>
      <c r="WAH73" s="1"/>
      <c r="WAI73" s="1"/>
      <c r="WAJ73" s="1"/>
      <c r="WAK73" s="1"/>
      <c r="WAL73" s="1"/>
      <c r="WAM73" s="1"/>
      <c r="WAN73" s="1"/>
      <c r="WAO73" s="1"/>
      <c r="WAP73" s="1"/>
      <c r="WAQ73" s="1"/>
      <c r="WAR73" s="1"/>
      <c r="WAS73" s="1"/>
      <c r="WAT73" s="1"/>
      <c r="WAU73" s="1"/>
      <c r="WAV73" s="1"/>
      <c r="WAW73" s="1"/>
      <c r="WAX73" s="1"/>
      <c r="WAY73" s="1"/>
      <c r="WAZ73" s="1"/>
      <c r="WBA73" s="1"/>
      <c r="WBB73" s="1"/>
      <c r="WBC73" s="1"/>
      <c r="WBD73" s="1"/>
      <c r="WBE73" s="1"/>
      <c r="WBF73" s="1"/>
      <c r="WBG73" s="1"/>
      <c r="WBH73" s="1"/>
      <c r="WBI73" s="1"/>
      <c r="WBJ73" s="1"/>
      <c r="WBK73" s="1"/>
      <c r="WBL73" s="1"/>
      <c r="WBM73" s="1"/>
      <c r="WBN73" s="1"/>
      <c r="WBO73" s="1"/>
      <c r="WBP73" s="1"/>
      <c r="WBQ73" s="1"/>
      <c r="WBR73" s="1"/>
      <c r="WBS73" s="1"/>
      <c r="WBT73" s="1"/>
      <c r="WBU73" s="1"/>
      <c r="WBV73" s="1"/>
      <c r="WBW73" s="1"/>
      <c r="WBX73" s="1"/>
      <c r="WBY73" s="1"/>
      <c r="WBZ73" s="1"/>
      <c r="WCA73" s="1"/>
      <c r="WCB73" s="1"/>
      <c r="WCC73" s="1"/>
      <c r="WCD73" s="1"/>
      <c r="WCE73" s="1"/>
      <c r="WCF73" s="1"/>
      <c r="WCG73" s="1"/>
      <c r="WCH73" s="1"/>
      <c r="WCI73" s="1"/>
      <c r="WCJ73" s="1"/>
      <c r="WCK73" s="1"/>
      <c r="WCL73" s="1"/>
      <c r="WCM73" s="1"/>
      <c r="WCN73" s="1"/>
      <c r="WCO73" s="1"/>
      <c r="WCP73" s="1"/>
      <c r="WCQ73" s="1"/>
      <c r="WCR73" s="1"/>
      <c r="WCS73" s="1"/>
      <c r="WCT73" s="1"/>
      <c r="WCU73" s="1"/>
      <c r="WCV73" s="1"/>
      <c r="WCW73" s="1"/>
      <c r="WCX73" s="1"/>
      <c r="WCY73" s="1"/>
      <c r="WCZ73" s="1"/>
      <c r="WDA73" s="1"/>
      <c r="WDB73" s="1"/>
      <c r="WDC73" s="1"/>
      <c r="WDD73" s="1"/>
      <c r="WDE73" s="1"/>
      <c r="WDF73" s="1"/>
      <c r="WDG73" s="1"/>
      <c r="WDH73" s="1"/>
      <c r="WDI73" s="1"/>
      <c r="WDJ73" s="1"/>
      <c r="WDK73" s="1"/>
      <c r="WDL73" s="1"/>
      <c r="WDM73" s="1"/>
      <c r="WDN73" s="1"/>
      <c r="WDO73" s="1"/>
      <c r="WDP73" s="1"/>
      <c r="WDQ73" s="1"/>
      <c r="WDR73" s="1"/>
      <c r="WDS73" s="1"/>
      <c r="WDT73" s="1"/>
      <c r="WDU73" s="1"/>
      <c r="WDV73" s="1"/>
      <c r="WDW73" s="1"/>
      <c r="WDX73" s="1"/>
      <c r="WDY73" s="1"/>
      <c r="WDZ73" s="1"/>
      <c r="WEA73" s="1"/>
      <c r="WEB73" s="1"/>
      <c r="WEC73" s="1"/>
      <c r="WED73" s="1"/>
      <c r="WEE73" s="1"/>
      <c r="WEF73" s="1"/>
      <c r="WEG73" s="1"/>
      <c r="WEH73" s="1"/>
      <c r="WEI73" s="1"/>
      <c r="WEJ73" s="1"/>
      <c r="WEK73" s="1"/>
      <c r="WEL73" s="1"/>
      <c r="WEM73" s="1"/>
      <c r="WEN73" s="1"/>
      <c r="WEO73" s="1"/>
      <c r="WEP73" s="1"/>
      <c r="WEQ73" s="1"/>
      <c r="WER73" s="1"/>
      <c r="WES73" s="1"/>
      <c r="WET73" s="1"/>
      <c r="WEU73" s="1"/>
      <c r="WEV73" s="1"/>
      <c r="WEW73" s="1"/>
      <c r="WEX73" s="1"/>
      <c r="WEY73" s="1"/>
      <c r="WEZ73" s="1"/>
      <c r="WFA73" s="1"/>
      <c r="WFB73" s="1"/>
      <c r="WFC73" s="1"/>
      <c r="WFD73" s="1"/>
      <c r="WFE73" s="1"/>
      <c r="WFF73" s="1"/>
      <c r="WFG73" s="1"/>
      <c r="WFH73" s="1"/>
      <c r="WFI73" s="1"/>
      <c r="WFJ73" s="1"/>
      <c r="WFK73" s="1"/>
      <c r="WFL73" s="1"/>
      <c r="WFM73" s="1"/>
      <c r="WFN73" s="1"/>
      <c r="WFO73" s="1"/>
      <c r="WFP73" s="1"/>
      <c r="WFQ73" s="1"/>
      <c r="WFR73" s="1"/>
      <c r="WFS73" s="1"/>
      <c r="WFT73" s="1"/>
      <c r="WFU73" s="1"/>
      <c r="WFV73" s="1"/>
      <c r="WFW73" s="1"/>
      <c r="WFX73" s="1"/>
      <c r="WFY73" s="1"/>
      <c r="WFZ73" s="1"/>
      <c r="WGA73" s="1"/>
      <c r="WGB73" s="1"/>
      <c r="WGC73" s="1"/>
      <c r="WGD73" s="1"/>
      <c r="WGE73" s="1"/>
      <c r="WGF73" s="1"/>
      <c r="WGG73" s="1"/>
      <c r="WGH73" s="1"/>
      <c r="WGI73" s="1"/>
      <c r="WGJ73" s="1"/>
      <c r="WGK73" s="1"/>
      <c r="WGL73" s="1"/>
      <c r="WGM73" s="1"/>
      <c r="WGN73" s="1"/>
      <c r="WGO73" s="1"/>
      <c r="WGP73" s="1"/>
      <c r="WGQ73" s="1"/>
      <c r="WGR73" s="1"/>
      <c r="WGS73" s="1"/>
      <c r="WGT73" s="1"/>
      <c r="WGU73" s="1"/>
      <c r="WGV73" s="1"/>
      <c r="WGW73" s="1"/>
      <c r="WGX73" s="1"/>
      <c r="WGY73" s="1"/>
      <c r="WGZ73" s="1"/>
      <c r="WHA73" s="1"/>
      <c r="WHB73" s="1"/>
      <c r="WHC73" s="1"/>
      <c r="WHD73" s="1"/>
      <c r="WHE73" s="1"/>
      <c r="WHF73" s="1"/>
      <c r="WHG73" s="1"/>
      <c r="WHH73" s="1"/>
      <c r="WHI73" s="1"/>
      <c r="WHJ73" s="1"/>
      <c r="WHK73" s="1"/>
      <c r="WHL73" s="1"/>
      <c r="WHM73" s="1"/>
      <c r="WHN73" s="1"/>
      <c r="WHO73" s="1"/>
      <c r="WHP73" s="1"/>
      <c r="WHQ73" s="1"/>
      <c r="WHR73" s="1"/>
      <c r="WHS73" s="1"/>
      <c r="WHT73" s="1"/>
      <c r="WHU73" s="1"/>
      <c r="WHV73" s="1"/>
      <c r="WHW73" s="1"/>
      <c r="WHX73" s="1"/>
      <c r="WHY73" s="1"/>
      <c r="WHZ73" s="1"/>
      <c r="WIA73" s="1"/>
      <c r="WIB73" s="1"/>
      <c r="WIC73" s="1"/>
      <c r="WID73" s="1"/>
      <c r="WIE73" s="1"/>
      <c r="WIF73" s="1"/>
      <c r="WIG73" s="1"/>
      <c r="WIH73" s="1"/>
      <c r="WII73" s="1"/>
      <c r="WIJ73" s="1"/>
      <c r="WIK73" s="1"/>
      <c r="WIL73" s="1"/>
      <c r="WIM73" s="1"/>
      <c r="WIN73" s="1"/>
      <c r="WIO73" s="1"/>
      <c r="WIP73" s="1"/>
      <c r="WIQ73" s="1"/>
      <c r="WIR73" s="1"/>
      <c r="WIS73" s="1"/>
      <c r="WIT73" s="1"/>
      <c r="WIU73" s="1"/>
      <c r="WIV73" s="1"/>
      <c r="WIW73" s="1"/>
      <c r="WIX73" s="1"/>
      <c r="WIY73" s="1"/>
      <c r="WIZ73" s="1"/>
      <c r="WJA73" s="1"/>
      <c r="WJB73" s="1"/>
      <c r="WJC73" s="1"/>
      <c r="WJD73" s="1"/>
      <c r="WJE73" s="1"/>
      <c r="WJF73" s="1"/>
      <c r="WJG73" s="1"/>
      <c r="WJH73" s="1"/>
      <c r="WJI73" s="1"/>
      <c r="WJJ73" s="1"/>
      <c r="WJK73" s="1"/>
      <c r="WJL73" s="1"/>
      <c r="WJM73" s="1"/>
      <c r="WJN73" s="1"/>
      <c r="WJO73" s="1"/>
      <c r="WJP73" s="1"/>
      <c r="WJQ73" s="1"/>
      <c r="WJR73" s="1"/>
      <c r="WJS73" s="1"/>
      <c r="WJT73" s="1"/>
      <c r="WJU73" s="1"/>
      <c r="WJV73" s="1"/>
      <c r="WJW73" s="1"/>
      <c r="WJX73" s="1"/>
      <c r="WJY73" s="1"/>
      <c r="WJZ73" s="1"/>
      <c r="WKA73" s="1"/>
      <c r="WKB73" s="1"/>
      <c r="WKC73" s="1"/>
      <c r="WKD73" s="1"/>
      <c r="WKE73" s="1"/>
      <c r="WKF73" s="1"/>
      <c r="WKG73" s="1"/>
      <c r="WKH73" s="1"/>
      <c r="WKI73" s="1"/>
      <c r="WKJ73" s="1"/>
      <c r="WKK73" s="1"/>
      <c r="WKL73" s="1"/>
      <c r="WKM73" s="1"/>
      <c r="WKN73" s="1"/>
      <c r="WKO73" s="1"/>
      <c r="WKP73" s="1"/>
      <c r="WKQ73" s="1"/>
      <c r="WKR73" s="1"/>
      <c r="WKS73" s="1"/>
      <c r="WKT73" s="1"/>
      <c r="WKU73" s="1"/>
      <c r="WKV73" s="1"/>
      <c r="WKW73" s="1"/>
      <c r="WKX73" s="1"/>
      <c r="WKY73" s="1"/>
      <c r="WKZ73" s="1"/>
      <c r="WLA73" s="1"/>
      <c r="WLB73" s="1"/>
      <c r="WLC73" s="1"/>
      <c r="WLD73" s="1"/>
      <c r="WLE73" s="1"/>
      <c r="WLF73" s="1"/>
      <c r="WLG73" s="1"/>
      <c r="WLH73" s="1"/>
      <c r="WLI73" s="1"/>
      <c r="WLJ73" s="1"/>
      <c r="WLK73" s="1"/>
      <c r="WLL73" s="1"/>
      <c r="WLM73" s="1"/>
      <c r="WLN73" s="1"/>
      <c r="WLO73" s="1"/>
      <c r="WLP73" s="1"/>
      <c r="WLQ73" s="1"/>
      <c r="WLR73" s="1"/>
      <c r="WLS73" s="1"/>
      <c r="WLT73" s="1"/>
      <c r="WLU73" s="1"/>
      <c r="WLV73" s="1"/>
      <c r="WLW73" s="1"/>
      <c r="WLX73" s="1"/>
      <c r="WLY73" s="1"/>
      <c r="WLZ73" s="1"/>
      <c r="WMA73" s="1"/>
      <c r="WMB73" s="1"/>
      <c r="WMC73" s="1"/>
      <c r="WMD73" s="1"/>
      <c r="WME73" s="1"/>
      <c r="WMF73" s="1"/>
      <c r="WMG73" s="1"/>
      <c r="WMH73" s="1"/>
      <c r="WMI73" s="1"/>
      <c r="WMJ73" s="1"/>
      <c r="WMK73" s="1"/>
      <c r="WML73" s="1"/>
      <c r="WMM73" s="1"/>
      <c r="WMN73" s="1"/>
      <c r="WMO73" s="1"/>
      <c r="WMP73" s="1"/>
      <c r="WMQ73" s="1"/>
      <c r="WMR73" s="1"/>
      <c r="WMS73" s="1"/>
      <c r="WMT73" s="1"/>
      <c r="WMU73" s="1"/>
      <c r="WMV73" s="1"/>
      <c r="WMW73" s="1"/>
      <c r="WMX73" s="1"/>
      <c r="WMY73" s="1"/>
      <c r="WMZ73" s="1"/>
      <c r="WNA73" s="1"/>
      <c r="WNB73" s="1"/>
      <c r="WNC73" s="1"/>
      <c r="WND73" s="1"/>
      <c r="WNE73" s="1"/>
      <c r="WNF73" s="1"/>
      <c r="WNG73" s="1"/>
      <c r="WNH73" s="1"/>
      <c r="WNI73" s="1"/>
      <c r="WNJ73" s="1"/>
      <c r="WNK73" s="1"/>
      <c r="WNL73" s="1"/>
      <c r="WNM73" s="1"/>
      <c r="WNN73" s="1"/>
      <c r="WNO73" s="1"/>
      <c r="WNP73" s="1"/>
      <c r="WNQ73" s="1"/>
      <c r="WNR73" s="1"/>
      <c r="WNS73" s="1"/>
      <c r="WNT73" s="1"/>
      <c r="WNU73" s="1"/>
      <c r="WNV73" s="1"/>
      <c r="WNW73" s="1"/>
      <c r="WNX73" s="1"/>
      <c r="WNY73" s="1"/>
      <c r="WNZ73" s="1"/>
      <c r="WOA73" s="1"/>
      <c r="WOB73" s="1"/>
      <c r="WOC73" s="1"/>
      <c r="WOD73" s="1"/>
      <c r="WOE73" s="1"/>
      <c r="WOF73" s="1"/>
      <c r="WOG73" s="1"/>
      <c r="WOH73" s="1"/>
      <c r="WOI73" s="1"/>
      <c r="WOJ73" s="1"/>
      <c r="WOK73" s="1"/>
      <c r="WOL73" s="1"/>
      <c r="WOM73" s="1"/>
      <c r="WON73" s="1"/>
      <c r="WOO73" s="1"/>
      <c r="WOP73" s="1"/>
      <c r="WOQ73" s="1"/>
      <c r="WOR73" s="1"/>
      <c r="WOS73" s="1"/>
      <c r="WOT73" s="1"/>
      <c r="WOU73" s="1"/>
      <c r="WOV73" s="1"/>
      <c r="WOW73" s="1"/>
      <c r="WOX73" s="1"/>
      <c r="WOY73" s="1"/>
      <c r="WOZ73" s="1"/>
      <c r="WPA73" s="1"/>
      <c r="WPB73" s="1"/>
      <c r="WPC73" s="1"/>
      <c r="WPD73" s="1"/>
      <c r="WPE73" s="1"/>
      <c r="WPF73" s="1"/>
      <c r="WPG73" s="1"/>
      <c r="WPH73" s="1"/>
      <c r="WPI73" s="1"/>
      <c r="WPJ73" s="1"/>
      <c r="WPK73" s="1"/>
      <c r="WPL73" s="1"/>
      <c r="WPM73" s="1"/>
      <c r="WPN73" s="1"/>
      <c r="WPO73" s="1"/>
      <c r="WPP73" s="1"/>
      <c r="WPQ73" s="1"/>
      <c r="WPR73" s="1"/>
      <c r="WPS73" s="1"/>
      <c r="WPT73" s="1"/>
      <c r="WPU73" s="1"/>
      <c r="WPV73" s="1"/>
      <c r="WPW73" s="1"/>
      <c r="WPX73" s="1"/>
      <c r="WPY73" s="1"/>
      <c r="WPZ73" s="1"/>
      <c r="WQA73" s="1"/>
      <c r="WQB73" s="1"/>
      <c r="WQC73" s="1"/>
      <c r="WQD73" s="1"/>
      <c r="WQE73" s="1"/>
      <c r="WQF73" s="1"/>
      <c r="WQG73" s="1"/>
      <c r="WQH73" s="1"/>
      <c r="WQI73" s="1"/>
      <c r="WQJ73" s="1"/>
      <c r="WQK73" s="1"/>
      <c r="WQL73" s="1"/>
      <c r="WQM73" s="1"/>
      <c r="WQN73" s="1"/>
      <c r="WQO73" s="1"/>
      <c r="WQP73" s="1"/>
      <c r="WQQ73" s="1"/>
      <c r="WQR73" s="1"/>
      <c r="WQS73" s="1"/>
      <c r="WQT73" s="1"/>
      <c r="WQU73" s="1"/>
      <c r="WQV73" s="1"/>
      <c r="WQW73" s="1"/>
      <c r="WQX73" s="1"/>
      <c r="WQY73" s="1"/>
      <c r="WQZ73" s="1"/>
      <c r="WRA73" s="1"/>
      <c r="WRB73" s="1"/>
      <c r="WRC73" s="1"/>
      <c r="WRD73" s="1"/>
      <c r="WRE73" s="1"/>
      <c r="WRF73" s="1"/>
      <c r="WRG73" s="1"/>
      <c r="WRH73" s="1"/>
      <c r="WRI73" s="1"/>
      <c r="WRJ73" s="1"/>
      <c r="WRK73" s="1"/>
      <c r="WRL73" s="1"/>
      <c r="WRM73" s="1"/>
      <c r="WRN73" s="1"/>
      <c r="WRO73" s="1"/>
      <c r="WRP73" s="1"/>
      <c r="WRQ73" s="1"/>
      <c r="WRR73" s="1"/>
      <c r="WRS73" s="1"/>
      <c r="WRT73" s="1"/>
      <c r="WRU73" s="1"/>
      <c r="WRV73" s="1"/>
      <c r="WRW73" s="1"/>
      <c r="WRX73" s="1"/>
      <c r="WRY73" s="1"/>
      <c r="WRZ73" s="1"/>
      <c r="WSA73" s="1"/>
      <c r="WSB73" s="1"/>
      <c r="WSC73" s="1"/>
      <c r="WSD73" s="1"/>
      <c r="WSE73" s="1"/>
      <c r="WSF73" s="1"/>
      <c r="WSG73" s="1"/>
      <c r="WSH73" s="1"/>
      <c r="WSI73" s="1"/>
      <c r="WSJ73" s="1"/>
      <c r="WSK73" s="1"/>
      <c r="WSL73" s="1"/>
      <c r="WSM73" s="1"/>
      <c r="WSN73" s="1"/>
      <c r="WSO73" s="1"/>
      <c r="WSP73" s="1"/>
      <c r="WSQ73" s="1"/>
      <c r="WSR73" s="1"/>
      <c r="WSS73" s="1"/>
      <c r="WST73" s="1"/>
      <c r="WSU73" s="1"/>
      <c r="WSV73" s="1"/>
      <c r="WSW73" s="1"/>
      <c r="WSX73" s="1"/>
      <c r="WSY73" s="1"/>
      <c r="WSZ73" s="1"/>
      <c r="WTA73" s="1"/>
      <c r="WTB73" s="1"/>
      <c r="WTC73" s="1"/>
      <c r="WTD73" s="1"/>
      <c r="WTE73" s="1"/>
      <c r="WTF73" s="1"/>
      <c r="WTG73" s="1"/>
      <c r="WTH73" s="1"/>
      <c r="WTI73" s="1"/>
      <c r="WTJ73" s="1"/>
      <c r="WTK73" s="1"/>
      <c r="WTL73" s="1"/>
      <c r="WTM73" s="1"/>
      <c r="WTN73" s="1"/>
      <c r="WTO73" s="1"/>
      <c r="WTP73" s="1"/>
      <c r="WTQ73" s="1"/>
      <c r="WTR73" s="1"/>
      <c r="WTS73" s="1"/>
      <c r="WTT73" s="1"/>
      <c r="WTU73" s="1"/>
      <c r="WTV73" s="1"/>
      <c r="WTW73" s="1"/>
      <c r="WTX73" s="1"/>
      <c r="WTY73" s="1"/>
      <c r="WTZ73" s="1"/>
      <c r="WUA73" s="1"/>
      <c r="WUB73" s="1"/>
      <c r="WUC73" s="1"/>
      <c r="WUD73" s="1"/>
      <c r="WUE73" s="1"/>
      <c r="WUF73" s="1"/>
      <c r="WUG73" s="1"/>
      <c r="WUH73" s="1"/>
      <c r="WUI73" s="1"/>
      <c r="WUJ73" s="1"/>
      <c r="WUK73" s="1"/>
      <c r="WUL73" s="1"/>
      <c r="WUM73" s="1"/>
      <c r="WUN73" s="1"/>
      <c r="WUO73" s="1"/>
      <c r="WUP73" s="1"/>
      <c r="WUQ73" s="1"/>
      <c r="WUR73" s="1"/>
      <c r="WUS73" s="1"/>
      <c r="WUT73" s="1"/>
      <c r="WUU73" s="1"/>
      <c r="WUV73" s="1"/>
      <c r="WUW73" s="1"/>
      <c r="WUX73" s="1"/>
      <c r="WUY73" s="1"/>
      <c r="WUZ73" s="1"/>
      <c r="WVA73" s="1"/>
      <c r="WVB73" s="1"/>
      <c r="WVC73" s="1"/>
      <c r="WVD73" s="1"/>
      <c r="WVE73" s="1"/>
      <c r="WVF73" s="1"/>
      <c r="WVG73" s="1"/>
      <c r="WVH73" s="1"/>
      <c r="WVI73" s="1"/>
      <c r="WVJ73" s="1"/>
      <c r="WVK73" s="1"/>
      <c r="WVL73" s="1"/>
      <c r="WVM73" s="1"/>
      <c r="WVN73" s="1"/>
      <c r="WVO73" s="1"/>
      <c r="WVP73" s="1"/>
      <c r="WVQ73" s="1"/>
      <c r="WVR73" s="1"/>
      <c r="WVS73" s="1"/>
      <c r="WVT73" s="1"/>
      <c r="WVU73" s="1"/>
      <c r="WVV73" s="1"/>
      <c r="WVW73" s="1"/>
      <c r="WVX73" s="1"/>
      <c r="WVY73" s="1"/>
      <c r="WVZ73" s="1"/>
      <c r="WWA73" s="1"/>
      <c r="WWB73" s="1"/>
      <c r="WWC73" s="1"/>
      <c r="WWD73" s="1"/>
      <c r="WWE73" s="1"/>
      <c r="WWF73" s="1"/>
      <c r="WWG73" s="1"/>
      <c r="WWH73" s="1"/>
      <c r="WWI73" s="1"/>
      <c r="WWJ73" s="1"/>
      <c r="WWK73" s="1"/>
      <c r="WWL73" s="1"/>
      <c r="WWM73" s="1"/>
      <c r="WWN73" s="1"/>
      <c r="WWO73" s="1"/>
      <c r="WWP73" s="1"/>
      <c r="WWQ73" s="1"/>
      <c r="WWR73" s="1"/>
      <c r="WWS73" s="1"/>
      <c r="WWT73" s="1"/>
      <c r="WWU73" s="1"/>
      <c r="WWV73" s="1"/>
      <c r="WWW73" s="1"/>
      <c r="WWX73" s="1"/>
      <c r="WWY73" s="1"/>
      <c r="WWZ73" s="1"/>
      <c r="WXA73" s="1"/>
      <c r="WXB73" s="1"/>
      <c r="WXC73" s="1"/>
      <c r="WXD73" s="1"/>
      <c r="WXE73" s="1"/>
      <c r="WXF73" s="1"/>
      <c r="WXG73" s="1"/>
      <c r="WXH73" s="1"/>
      <c r="WXI73" s="1"/>
      <c r="WXJ73" s="1"/>
      <c r="WXK73" s="1"/>
      <c r="WXL73" s="1"/>
      <c r="WXM73" s="1"/>
      <c r="WXN73" s="1"/>
      <c r="WXO73" s="1"/>
      <c r="WXP73" s="1"/>
      <c r="WXQ73" s="1"/>
      <c r="WXR73" s="1"/>
      <c r="WXS73" s="1"/>
      <c r="WXT73" s="1"/>
      <c r="WXU73" s="1"/>
      <c r="WXV73" s="1"/>
      <c r="WXW73" s="1"/>
      <c r="WXX73" s="1"/>
      <c r="WXY73" s="1"/>
      <c r="WXZ73" s="1"/>
      <c r="WYA73" s="1"/>
      <c r="WYB73" s="1"/>
      <c r="WYC73" s="1"/>
      <c r="WYD73" s="1"/>
      <c r="WYE73" s="1"/>
      <c r="WYF73" s="1"/>
      <c r="WYG73" s="1"/>
      <c r="WYH73" s="1"/>
      <c r="WYI73" s="1"/>
      <c r="WYJ73" s="1"/>
      <c r="WYK73" s="1"/>
      <c r="WYL73" s="1"/>
      <c r="WYM73" s="1"/>
      <c r="WYN73" s="1"/>
      <c r="WYO73" s="1"/>
      <c r="WYP73" s="1"/>
      <c r="WYQ73" s="1"/>
      <c r="WYR73" s="1"/>
      <c r="WYS73" s="1"/>
      <c r="WYT73" s="1"/>
      <c r="WYU73" s="1"/>
      <c r="WYV73" s="1"/>
      <c r="WYW73" s="1"/>
      <c r="WYX73" s="1"/>
      <c r="WYY73" s="1"/>
      <c r="WYZ73" s="1"/>
      <c r="WZA73" s="1"/>
      <c r="WZB73" s="1"/>
      <c r="WZC73" s="1"/>
      <c r="WZD73" s="1"/>
      <c r="WZE73" s="1"/>
      <c r="WZF73" s="1"/>
      <c r="WZG73" s="1"/>
      <c r="WZH73" s="1"/>
      <c r="WZI73" s="1"/>
      <c r="WZJ73" s="1"/>
      <c r="WZK73" s="1"/>
      <c r="WZL73" s="1"/>
      <c r="WZM73" s="1"/>
      <c r="WZN73" s="1"/>
      <c r="WZO73" s="1"/>
      <c r="WZP73" s="1"/>
      <c r="WZQ73" s="1"/>
      <c r="WZR73" s="1"/>
      <c r="WZS73" s="1"/>
      <c r="WZT73" s="1"/>
      <c r="WZU73" s="1"/>
      <c r="WZV73" s="1"/>
      <c r="WZW73" s="1"/>
      <c r="WZX73" s="1"/>
      <c r="WZY73" s="1"/>
      <c r="WZZ73" s="1"/>
      <c r="XAA73" s="1"/>
      <c r="XAB73" s="1"/>
      <c r="XAC73" s="1"/>
      <c r="XAD73" s="1"/>
      <c r="XAE73" s="1"/>
      <c r="XAF73" s="1"/>
      <c r="XAG73" s="1"/>
      <c r="XAH73" s="1"/>
      <c r="XAI73" s="1"/>
      <c r="XAJ73" s="1"/>
      <c r="XAK73" s="1"/>
      <c r="XAL73" s="1"/>
      <c r="XAM73" s="1"/>
      <c r="XAN73" s="1"/>
      <c r="XAO73" s="1"/>
      <c r="XAP73" s="1"/>
      <c r="XAQ73" s="1"/>
      <c r="XAR73" s="1"/>
      <c r="XAS73" s="1"/>
      <c r="XAT73" s="1"/>
      <c r="XAU73" s="1"/>
      <c r="XAV73" s="1"/>
      <c r="XAW73" s="1"/>
      <c r="XAX73" s="1"/>
      <c r="XAY73" s="1"/>
      <c r="XAZ73" s="1"/>
      <c r="XBA73" s="1"/>
      <c r="XBB73" s="1"/>
      <c r="XBC73" s="1"/>
      <c r="XBD73" s="1"/>
      <c r="XBE73" s="1"/>
      <c r="XBF73" s="1"/>
      <c r="XBG73" s="1"/>
      <c r="XBH73" s="1"/>
      <c r="XBI73" s="1"/>
      <c r="XBJ73" s="1"/>
      <c r="XBK73" s="1"/>
      <c r="XBL73" s="1"/>
      <c r="XBM73" s="1"/>
      <c r="XBN73" s="1"/>
      <c r="XBO73" s="1"/>
      <c r="XBP73" s="1"/>
      <c r="XBQ73" s="1"/>
      <c r="XBR73" s="1"/>
      <c r="XBS73" s="1"/>
      <c r="XBT73" s="1"/>
      <c r="XBU73" s="1"/>
      <c r="XBV73" s="1"/>
      <c r="XBW73" s="1"/>
      <c r="XBX73" s="1"/>
      <c r="XBY73" s="1"/>
      <c r="XBZ73" s="1"/>
      <c r="XCA73" s="1"/>
      <c r="XCB73" s="1"/>
      <c r="XCC73" s="1"/>
      <c r="XCD73" s="1"/>
      <c r="XCE73" s="1"/>
      <c r="XCF73" s="1"/>
      <c r="XCG73" s="1"/>
      <c r="XCH73" s="1"/>
      <c r="XCI73" s="1"/>
      <c r="XCJ73" s="1"/>
      <c r="XCK73" s="1"/>
      <c r="XCL73" s="1"/>
      <c r="XCM73" s="1"/>
      <c r="XCN73" s="1"/>
      <c r="XCO73" s="1"/>
      <c r="XCP73" s="1"/>
      <c r="XCQ73" s="1"/>
      <c r="XCR73" s="1"/>
      <c r="XCS73" s="1"/>
      <c r="XCT73" s="1"/>
      <c r="XCU73" s="1"/>
      <c r="XCV73" s="1"/>
      <c r="XCW73" s="1"/>
      <c r="XCX73" s="1"/>
      <c r="XCY73" s="1"/>
      <c r="XCZ73" s="1"/>
      <c r="XDA73" s="1"/>
      <c r="XDB73" s="1"/>
      <c r="XDC73" s="1"/>
      <c r="XDD73" s="1"/>
      <c r="XDE73" s="1"/>
      <c r="XDF73" s="1"/>
      <c r="XDG73" s="1"/>
      <c r="XDH73" s="1"/>
      <c r="XDI73" s="1"/>
      <c r="XDJ73" s="1"/>
      <c r="XDK73" s="1"/>
    </row>
    <row r="74" spans="1:16339" x14ac:dyDescent="0.2">
      <c r="A74" s="123">
        <v>123.15</v>
      </c>
      <c r="B74" s="2">
        <v>81</v>
      </c>
      <c r="C74" s="149">
        <v>0.65773447015834341</v>
      </c>
      <c r="D74" s="149">
        <f>TBL_FACTOR[[#This Row],[x/Local]]+0.025</f>
        <v>0.68273447015834343</v>
      </c>
      <c r="N74" s="2">
        <v>101</v>
      </c>
      <c r="O74" s="123">
        <f>ROUNDUP(_xlfn.XLOOKUP(N74,TBL_FACTOR[Bill],TBL_FACTOR[x/Local],,-1)*TBL_PD_RATES[[#This Row],[BILL]],1)</f>
        <v>65.8</v>
      </c>
      <c r="P74" s="123">
        <f>ROUNDUP(((_xlfn.XLOOKUP(TBL_PD_RATES[[#This Row],[BILL]],TBL_FACTOR[Bill],TBL_FACTOR[x/Local],,-1))+_xlfn.XLOOKUP(TBL_PD_RATES[[#Headers],[AHSA]], TBL_MSP[MSP],TBL_MSP[By/Local]))*TBL_PD_RATES[[#This Row],[BILL]],1)</f>
        <v>67.3</v>
      </c>
      <c r="Q74" s="123">
        <f>ROUNDUP(((_xlfn.XLOOKUP(TBL_PD_RATES[[#This Row],[BILL]],TBL_FACTOR[Bill],TBL_FACTOR[x/Local],,-1))+_xlfn.XLOOKUP(TBL_PD_RATES[[#Headers],[CSU]], TBL_MSP[MSP],TBL_MSP[By/Local]))*TBL_PD_RATES[[#This Row],[BILL]],1)</f>
        <v>65.8</v>
      </c>
      <c r="R74" s="123">
        <f>ROUNDUP(((_xlfn.XLOOKUP(TBL_PD_RATES[[#This Row],[BILL]],TBL_FACTOR[Bill],TBL_FACTOR[x/Local],,-1))+_xlfn.XLOOKUP(TBL_PD_RATES[[#Headers],[MS]], TBL_MSP[MSP],TBL_MSP[By/Local]))*TBL_PD_RATES[[#This Row],[BILL]],1)</f>
        <v>65.8</v>
      </c>
      <c r="S74" s="123">
        <f>ROUNDUP(((_xlfn.XLOOKUP(TBL_PD_RATES[[#This Row],[BILL]],TBL_FACTOR[Bill],TBL_FACTOR[x/Local],,-1))+_xlfn.XLOOKUP(TBL_PD_RATES[[#Headers],[RS]], TBL_MSP[MSP],TBL_MSP[By/Local]))*TBL_PD_RATES[[#This Row],[BILL]],1)</f>
        <v>65.8</v>
      </c>
      <c r="T74" s="123">
        <f>ROUNDUP(((_xlfn.XLOOKUP(TBL_PD_RATES[[#This Row],[BILL]],TBL_FACTOR[Bill],TBL_FACTOR[x/Local],,-1))+_xlfn.XLOOKUP(TBL_PD_RATES[[#Headers],[RS]], TBL_MSP[MSP],TBL_MSP[By/Local]))*TBL_PD_RATES[[#This Row],[BILL]],1)</f>
        <v>65.8</v>
      </c>
      <c r="V74" s="2">
        <v>101</v>
      </c>
      <c r="W74" s="123">
        <f>ROUNDUP(_xlfn.XLOOKUP(V74,TBL_FACTOR[Bill],TBL_FACTOR[x/Travel],,-1)*TBL_PD_RATES12[[#This Row],[BILL]],1)</f>
        <v>68.3</v>
      </c>
      <c r="X74" s="123">
        <f>ROUNDUP(((_xlfn.XLOOKUP(TBL_PD_RATES12[[#This Row],[BILL]],TBL_FACTOR[Bill],TBL_FACTOR[x/Travel],,-1))+_xlfn.XLOOKUP(TBL_PD_RATES12[[#Headers],[AHSA]], TBL_MSP[MSP],TBL_MSP[By/Travel]))*TBL_PD_RATES12[[#This Row],[BILL]],1)</f>
        <v>70.8</v>
      </c>
      <c r="Y74" s="123">
        <f>ROUNDUP(((_xlfn.XLOOKUP(TBL_PD_RATES12[[#This Row],[BILL]],TBL_FACTOR[Bill],TBL_FACTOR[x/Travel],,-1))+_xlfn.XLOOKUP(TBL_PD_RATES12[[#Headers],[CSU]], TBL_MSP[MSP],TBL_MSP[By/Travel]))*TBL_PD_RATES12[[#This Row],[BILL]],1)</f>
        <v>68.3</v>
      </c>
      <c r="Z74" s="123">
        <f>ROUNDUP(((_xlfn.XLOOKUP(TBL_PD_RATES12[[#This Row],[BILL]],TBL_FACTOR[Bill],TBL_FACTOR[x/Travel],,-1))+_xlfn.XLOOKUP(TBL_PD_RATES12[[#Headers],[MS]], TBL_MSP[MSP],TBL_MSP[By/Travel]))*TBL_PD_RATES12[[#This Row],[BILL]],1)</f>
        <v>68.3</v>
      </c>
      <c r="AA74" s="123">
        <f>ROUNDUP(((_xlfn.XLOOKUP(TBL_PD_RATES12[[#This Row],[BILL]],TBL_FACTOR[Bill],TBL_FACTOR[x/Travel],,-1))+_xlfn.XLOOKUP(TBL_PD_RATES12[[#Headers],[RS]], TBL_MSP[MSP],TBL_MSP[By/Travel]))*TBL_PD_RATES12[[#This Row],[BILL]],1)</f>
        <v>68.3</v>
      </c>
      <c r="AB74" s="123">
        <f>ROUNDUP(((_xlfn.XLOOKUP(TBL_PD_RATES12[[#This Row],[BILL]],TBL_FACTOR[Bill],TBL_FACTOR[x/Travel],,-1))+_xlfn.XLOOKUP(TBL_PD_RATES12[[#Headers],[RS]], TBL_MSP[MSP],TBL_MSP[By/Travel]))*TBL_PD_RATES12[[#This Row],[BILL]],1)</f>
        <v>68.3</v>
      </c>
    </row>
    <row r="75" spans="1:16339" x14ac:dyDescent="0.2">
      <c r="A75" s="123">
        <v>124.55000000000001</v>
      </c>
      <c r="B75" s="2">
        <v>82</v>
      </c>
      <c r="C75" s="149">
        <v>0.65837013247691689</v>
      </c>
      <c r="D75" s="149">
        <f>TBL_FACTOR[[#This Row],[x/Local]]+0.025</f>
        <v>0.68337013247691691</v>
      </c>
      <c r="N75" s="2">
        <v>102</v>
      </c>
      <c r="O75" s="123">
        <f>ROUNDUP(_xlfn.XLOOKUP(N75,TBL_FACTOR[Bill],TBL_FACTOR[x/Local],,-1)*TBL_PD_RATES[[#This Row],[BILL]],1)</f>
        <v>66.5</v>
      </c>
      <c r="P75" s="123">
        <f>ROUNDUP(((_xlfn.XLOOKUP(TBL_PD_RATES[[#This Row],[BILL]],TBL_FACTOR[Bill],TBL_FACTOR[x/Local],,-1))+_xlfn.XLOOKUP(TBL_PD_RATES[[#Headers],[AHSA]], TBL_MSP[MSP],TBL_MSP[By/Local]))*TBL_PD_RATES[[#This Row],[BILL]],1)</f>
        <v>68</v>
      </c>
      <c r="Q75" s="123">
        <f>ROUNDUP(((_xlfn.XLOOKUP(TBL_PD_RATES[[#This Row],[BILL]],TBL_FACTOR[Bill],TBL_FACTOR[x/Local],,-1))+_xlfn.XLOOKUP(TBL_PD_RATES[[#Headers],[CSU]], TBL_MSP[MSP],TBL_MSP[By/Local]))*TBL_PD_RATES[[#This Row],[BILL]],1)</f>
        <v>66.5</v>
      </c>
      <c r="R75" s="123">
        <f>ROUNDUP(((_xlfn.XLOOKUP(TBL_PD_RATES[[#This Row],[BILL]],TBL_FACTOR[Bill],TBL_FACTOR[x/Local],,-1))+_xlfn.XLOOKUP(TBL_PD_RATES[[#Headers],[MS]], TBL_MSP[MSP],TBL_MSP[By/Local]))*TBL_PD_RATES[[#This Row],[BILL]],1)</f>
        <v>66.5</v>
      </c>
      <c r="S75" s="123">
        <f>ROUNDUP(((_xlfn.XLOOKUP(TBL_PD_RATES[[#This Row],[BILL]],TBL_FACTOR[Bill],TBL_FACTOR[x/Local],,-1))+_xlfn.XLOOKUP(TBL_PD_RATES[[#Headers],[RS]], TBL_MSP[MSP],TBL_MSP[By/Local]))*TBL_PD_RATES[[#This Row],[BILL]],1)</f>
        <v>66.5</v>
      </c>
      <c r="T75" s="123">
        <f>ROUNDUP(((_xlfn.XLOOKUP(TBL_PD_RATES[[#This Row],[BILL]],TBL_FACTOR[Bill],TBL_FACTOR[x/Local],,-1))+_xlfn.XLOOKUP(TBL_PD_RATES[[#Headers],[RS]], TBL_MSP[MSP],TBL_MSP[By/Local]))*TBL_PD_RATES[[#This Row],[BILL]],1)</f>
        <v>66.5</v>
      </c>
      <c r="V75" s="2">
        <v>102</v>
      </c>
      <c r="W75" s="123">
        <f>ROUNDUP(_xlfn.XLOOKUP(V75,TBL_FACTOR[Bill],TBL_FACTOR[x/Travel],,-1)*TBL_PD_RATES12[[#This Row],[BILL]],1)</f>
        <v>69</v>
      </c>
      <c r="X75" s="123">
        <f>ROUNDUP(((_xlfn.XLOOKUP(TBL_PD_RATES12[[#This Row],[BILL]],TBL_FACTOR[Bill],TBL_FACTOR[x/Travel],,-1))+_xlfn.XLOOKUP(TBL_PD_RATES12[[#Headers],[AHSA]], TBL_MSP[MSP],TBL_MSP[By/Travel]))*TBL_PD_RATES12[[#This Row],[BILL]],1)</f>
        <v>71.599999999999994</v>
      </c>
      <c r="Y75" s="123">
        <f>ROUNDUP(((_xlfn.XLOOKUP(TBL_PD_RATES12[[#This Row],[BILL]],TBL_FACTOR[Bill],TBL_FACTOR[x/Travel],,-1))+_xlfn.XLOOKUP(TBL_PD_RATES12[[#Headers],[CSU]], TBL_MSP[MSP],TBL_MSP[By/Travel]))*TBL_PD_RATES12[[#This Row],[BILL]],1)</f>
        <v>69</v>
      </c>
      <c r="Z75" s="123">
        <f>ROUNDUP(((_xlfn.XLOOKUP(TBL_PD_RATES12[[#This Row],[BILL]],TBL_FACTOR[Bill],TBL_FACTOR[x/Travel],,-1))+_xlfn.XLOOKUP(TBL_PD_RATES12[[#Headers],[MS]], TBL_MSP[MSP],TBL_MSP[By/Travel]))*TBL_PD_RATES12[[#This Row],[BILL]],1)</f>
        <v>69</v>
      </c>
      <c r="AA75" s="123">
        <f>ROUNDUP(((_xlfn.XLOOKUP(TBL_PD_RATES12[[#This Row],[BILL]],TBL_FACTOR[Bill],TBL_FACTOR[x/Travel],,-1))+_xlfn.XLOOKUP(TBL_PD_RATES12[[#Headers],[RS]], TBL_MSP[MSP],TBL_MSP[By/Travel]))*TBL_PD_RATES12[[#This Row],[BILL]],1)</f>
        <v>69</v>
      </c>
      <c r="AB75" s="123">
        <f>ROUNDUP(((_xlfn.XLOOKUP(TBL_PD_RATES12[[#This Row],[BILL]],TBL_FACTOR[Bill],TBL_FACTOR[x/Travel],,-1))+_xlfn.XLOOKUP(TBL_PD_RATES12[[#Headers],[RS]], TBL_MSP[MSP],TBL_MSP[By/Travel]))*TBL_PD_RATES12[[#This Row],[BILL]],1)</f>
        <v>69</v>
      </c>
    </row>
    <row r="76" spans="1:16339" x14ac:dyDescent="0.2">
      <c r="A76" s="123">
        <v>125.9</v>
      </c>
      <c r="B76" s="2">
        <v>83</v>
      </c>
      <c r="C76" s="149">
        <v>0.65925337569499598</v>
      </c>
      <c r="D76" s="149">
        <f>TBL_FACTOR[[#This Row],[x/Local]]+0.025</f>
        <v>0.684253375694996</v>
      </c>
      <c r="N76" s="2">
        <v>103</v>
      </c>
      <c r="O76" s="123">
        <f>ROUNDUP(_xlfn.XLOOKUP(N76,TBL_FACTOR[Bill],TBL_FACTOR[x/Local],,-1)*TBL_PD_RATES[[#This Row],[BILL]],1)</f>
        <v>67.199999999999989</v>
      </c>
      <c r="P76" s="123">
        <f>ROUNDUP(((_xlfn.XLOOKUP(TBL_PD_RATES[[#This Row],[BILL]],TBL_FACTOR[Bill],TBL_FACTOR[x/Local],,-1))+_xlfn.XLOOKUP(TBL_PD_RATES[[#Headers],[AHSA]], TBL_MSP[MSP],TBL_MSP[By/Local]))*TBL_PD_RATES[[#This Row],[BILL]],1)</f>
        <v>68.699999999999989</v>
      </c>
      <c r="Q76" s="123">
        <f>ROUNDUP(((_xlfn.XLOOKUP(TBL_PD_RATES[[#This Row],[BILL]],TBL_FACTOR[Bill],TBL_FACTOR[x/Local],,-1))+_xlfn.XLOOKUP(TBL_PD_RATES[[#Headers],[CSU]], TBL_MSP[MSP],TBL_MSP[By/Local]))*TBL_PD_RATES[[#This Row],[BILL]],1)</f>
        <v>67.199999999999989</v>
      </c>
      <c r="R76" s="123">
        <f>ROUNDUP(((_xlfn.XLOOKUP(TBL_PD_RATES[[#This Row],[BILL]],TBL_FACTOR[Bill],TBL_FACTOR[x/Local],,-1))+_xlfn.XLOOKUP(TBL_PD_RATES[[#Headers],[MS]], TBL_MSP[MSP],TBL_MSP[By/Local]))*TBL_PD_RATES[[#This Row],[BILL]],1)</f>
        <v>67.199999999999989</v>
      </c>
      <c r="S76" s="123">
        <f>ROUNDUP(((_xlfn.XLOOKUP(TBL_PD_RATES[[#This Row],[BILL]],TBL_FACTOR[Bill],TBL_FACTOR[x/Local],,-1))+_xlfn.XLOOKUP(TBL_PD_RATES[[#Headers],[RS]], TBL_MSP[MSP],TBL_MSP[By/Local]))*TBL_PD_RATES[[#This Row],[BILL]],1)</f>
        <v>67.199999999999989</v>
      </c>
      <c r="T76" s="123">
        <f>ROUNDUP(((_xlfn.XLOOKUP(TBL_PD_RATES[[#This Row],[BILL]],TBL_FACTOR[Bill],TBL_FACTOR[x/Local],,-1))+_xlfn.XLOOKUP(TBL_PD_RATES[[#Headers],[RS]], TBL_MSP[MSP],TBL_MSP[By/Local]))*TBL_PD_RATES[[#This Row],[BILL]],1)</f>
        <v>67.199999999999989</v>
      </c>
      <c r="V76" s="2">
        <v>103</v>
      </c>
      <c r="W76" s="123">
        <f>ROUNDUP(_xlfn.XLOOKUP(V76,TBL_FACTOR[Bill],TBL_FACTOR[x/Travel],,-1)*TBL_PD_RATES12[[#This Row],[BILL]],1)</f>
        <v>69.8</v>
      </c>
      <c r="X76" s="123">
        <f>ROUNDUP(((_xlfn.XLOOKUP(TBL_PD_RATES12[[#This Row],[BILL]],TBL_FACTOR[Bill],TBL_FACTOR[x/Travel],,-1))+_xlfn.XLOOKUP(TBL_PD_RATES12[[#Headers],[AHSA]], TBL_MSP[MSP],TBL_MSP[By/Travel]))*TBL_PD_RATES12[[#This Row],[BILL]],1)</f>
        <v>72.3</v>
      </c>
      <c r="Y76" s="123">
        <f>ROUNDUP(((_xlfn.XLOOKUP(TBL_PD_RATES12[[#This Row],[BILL]],TBL_FACTOR[Bill],TBL_FACTOR[x/Travel],,-1))+_xlfn.XLOOKUP(TBL_PD_RATES12[[#Headers],[CSU]], TBL_MSP[MSP],TBL_MSP[By/Travel]))*TBL_PD_RATES12[[#This Row],[BILL]],1)</f>
        <v>69.8</v>
      </c>
      <c r="Z76" s="123">
        <f>ROUNDUP(((_xlfn.XLOOKUP(TBL_PD_RATES12[[#This Row],[BILL]],TBL_FACTOR[Bill],TBL_FACTOR[x/Travel],,-1))+_xlfn.XLOOKUP(TBL_PD_RATES12[[#Headers],[MS]], TBL_MSP[MSP],TBL_MSP[By/Travel]))*TBL_PD_RATES12[[#This Row],[BILL]],1)</f>
        <v>69.8</v>
      </c>
      <c r="AA76" s="123">
        <f>ROUNDUP(((_xlfn.XLOOKUP(TBL_PD_RATES12[[#This Row],[BILL]],TBL_FACTOR[Bill],TBL_FACTOR[x/Travel],,-1))+_xlfn.XLOOKUP(TBL_PD_RATES12[[#Headers],[RS]], TBL_MSP[MSP],TBL_MSP[By/Travel]))*TBL_PD_RATES12[[#This Row],[BILL]],1)</f>
        <v>69.8</v>
      </c>
      <c r="AB76" s="123">
        <f>ROUNDUP(((_xlfn.XLOOKUP(TBL_PD_RATES12[[#This Row],[BILL]],TBL_FACTOR[Bill],TBL_FACTOR[x/Travel],,-1))+_xlfn.XLOOKUP(TBL_PD_RATES12[[#Headers],[RS]], TBL_MSP[MSP],TBL_MSP[By/Travel]))*TBL_PD_RATES12[[#This Row],[BILL]],1)</f>
        <v>69.8</v>
      </c>
    </row>
    <row r="77" spans="1:16339" x14ac:dyDescent="0.2">
      <c r="A77" s="123">
        <v>127.30000000000001</v>
      </c>
      <c r="B77" s="2">
        <v>84</v>
      </c>
      <c r="C77" s="149">
        <v>0.6598586017282011</v>
      </c>
      <c r="D77" s="149">
        <f>TBL_FACTOR[[#This Row],[x/Local]]+0.025</f>
        <v>0.68485860172820112</v>
      </c>
      <c r="N77" s="2">
        <v>104</v>
      </c>
      <c r="O77" s="123">
        <f>ROUNDUP(_xlfn.XLOOKUP(N77,TBL_FACTOR[Bill],TBL_FACTOR[x/Local],,-1)*TBL_PD_RATES[[#This Row],[BILL]],1)</f>
        <v>67.8</v>
      </c>
      <c r="P77" s="123">
        <f>ROUNDUP(((_xlfn.XLOOKUP(TBL_PD_RATES[[#This Row],[BILL]],TBL_FACTOR[Bill],TBL_FACTOR[x/Local],,-1))+_xlfn.XLOOKUP(TBL_PD_RATES[[#Headers],[AHSA]], TBL_MSP[MSP],TBL_MSP[By/Local]))*TBL_PD_RATES[[#This Row],[BILL]],1)</f>
        <v>69.399999999999991</v>
      </c>
      <c r="Q77" s="123">
        <f>ROUNDUP(((_xlfn.XLOOKUP(TBL_PD_RATES[[#This Row],[BILL]],TBL_FACTOR[Bill],TBL_FACTOR[x/Local],,-1))+_xlfn.XLOOKUP(TBL_PD_RATES[[#Headers],[CSU]], TBL_MSP[MSP],TBL_MSP[By/Local]))*TBL_PD_RATES[[#This Row],[BILL]],1)</f>
        <v>67.8</v>
      </c>
      <c r="R77" s="123">
        <f>ROUNDUP(((_xlfn.XLOOKUP(TBL_PD_RATES[[#This Row],[BILL]],TBL_FACTOR[Bill],TBL_FACTOR[x/Local],,-1))+_xlfn.XLOOKUP(TBL_PD_RATES[[#Headers],[MS]], TBL_MSP[MSP],TBL_MSP[By/Local]))*TBL_PD_RATES[[#This Row],[BILL]],1)</f>
        <v>67.8</v>
      </c>
      <c r="S77" s="123">
        <f>ROUNDUP(((_xlfn.XLOOKUP(TBL_PD_RATES[[#This Row],[BILL]],TBL_FACTOR[Bill],TBL_FACTOR[x/Local],,-1))+_xlfn.XLOOKUP(TBL_PD_RATES[[#Headers],[RS]], TBL_MSP[MSP],TBL_MSP[By/Local]))*TBL_PD_RATES[[#This Row],[BILL]],1)</f>
        <v>67.8</v>
      </c>
      <c r="T77" s="123">
        <f>ROUNDUP(((_xlfn.XLOOKUP(TBL_PD_RATES[[#This Row],[BILL]],TBL_FACTOR[Bill],TBL_FACTOR[x/Local],,-1))+_xlfn.XLOOKUP(TBL_PD_RATES[[#Headers],[RS]], TBL_MSP[MSP],TBL_MSP[By/Local]))*TBL_PD_RATES[[#This Row],[BILL]],1)</f>
        <v>67.8</v>
      </c>
      <c r="V77" s="2">
        <v>104</v>
      </c>
      <c r="W77" s="123">
        <f>ROUNDUP(_xlfn.XLOOKUP(V77,TBL_FACTOR[Bill],TBL_FACTOR[x/Travel],,-1)*TBL_PD_RATES12[[#This Row],[BILL]],1)</f>
        <v>70.399999999999991</v>
      </c>
      <c r="X77" s="123">
        <f>ROUNDUP(((_xlfn.XLOOKUP(TBL_PD_RATES12[[#This Row],[BILL]],TBL_FACTOR[Bill],TBL_FACTOR[x/Travel],,-1))+_xlfn.XLOOKUP(TBL_PD_RATES12[[#Headers],[AHSA]], TBL_MSP[MSP],TBL_MSP[By/Travel]))*TBL_PD_RATES12[[#This Row],[BILL]],1)</f>
        <v>73</v>
      </c>
      <c r="Y77" s="123">
        <f>ROUNDUP(((_xlfn.XLOOKUP(TBL_PD_RATES12[[#This Row],[BILL]],TBL_FACTOR[Bill],TBL_FACTOR[x/Travel],,-1))+_xlfn.XLOOKUP(TBL_PD_RATES12[[#Headers],[CSU]], TBL_MSP[MSP],TBL_MSP[By/Travel]))*TBL_PD_RATES12[[#This Row],[BILL]],1)</f>
        <v>70.399999999999991</v>
      </c>
      <c r="Z77" s="123">
        <f>ROUNDUP(((_xlfn.XLOOKUP(TBL_PD_RATES12[[#This Row],[BILL]],TBL_FACTOR[Bill],TBL_FACTOR[x/Travel],,-1))+_xlfn.XLOOKUP(TBL_PD_RATES12[[#Headers],[MS]], TBL_MSP[MSP],TBL_MSP[By/Travel]))*TBL_PD_RATES12[[#This Row],[BILL]],1)</f>
        <v>70.399999999999991</v>
      </c>
      <c r="AA77" s="123">
        <f>ROUNDUP(((_xlfn.XLOOKUP(TBL_PD_RATES12[[#This Row],[BILL]],TBL_FACTOR[Bill],TBL_FACTOR[x/Travel],,-1))+_xlfn.XLOOKUP(TBL_PD_RATES12[[#Headers],[RS]], TBL_MSP[MSP],TBL_MSP[By/Travel]))*TBL_PD_RATES12[[#This Row],[BILL]],1)</f>
        <v>70.399999999999991</v>
      </c>
      <c r="AB77" s="123">
        <f>ROUNDUP(((_xlfn.XLOOKUP(TBL_PD_RATES12[[#This Row],[BILL]],TBL_FACTOR[Bill],TBL_FACTOR[x/Travel],,-1))+_xlfn.XLOOKUP(TBL_PD_RATES12[[#Headers],[RS]], TBL_MSP[MSP],TBL_MSP[By/Travel]))*TBL_PD_RATES12[[#This Row],[BILL]],1)</f>
        <v>70.399999999999991</v>
      </c>
    </row>
    <row r="78" spans="1:16339" s="102" customFormat="1" x14ac:dyDescent="0.2">
      <c r="A78" s="123">
        <v>128.70000000000002</v>
      </c>
      <c r="B78" s="2">
        <v>85</v>
      </c>
      <c r="C78" s="149">
        <v>0.66045066045066037</v>
      </c>
      <c r="D78" s="149">
        <f>TBL_FACTOR[[#This Row],[x/Local]]+0.025</f>
        <v>0.68545066045066039</v>
      </c>
      <c r="E78" s="1"/>
      <c r="F78" s="1"/>
      <c r="G78" s="1"/>
      <c r="H78" s="1"/>
      <c r="I78" s="1"/>
      <c r="J78" s="1"/>
      <c r="K78" s="1"/>
      <c r="L78" s="1"/>
      <c r="M78" s="1"/>
      <c r="N78" s="2">
        <v>105</v>
      </c>
      <c r="O78" s="123">
        <f>ROUNDUP(_xlfn.XLOOKUP(N78,TBL_FACTOR[Bill],TBL_FACTOR[x/Local],,-1)*TBL_PD_RATES[[#This Row],[BILL]],1)</f>
        <v>68.5</v>
      </c>
      <c r="P78" s="123">
        <f>ROUNDUP(((_xlfn.XLOOKUP(TBL_PD_RATES[[#This Row],[BILL]],TBL_FACTOR[Bill],TBL_FACTOR[x/Local],,-1))+_xlfn.XLOOKUP(TBL_PD_RATES[[#Headers],[AHSA]], TBL_MSP[MSP],TBL_MSP[By/Local]))*TBL_PD_RATES[[#This Row],[BILL]],1)</f>
        <v>70.099999999999994</v>
      </c>
      <c r="Q78" s="123">
        <f>ROUNDUP(((_xlfn.XLOOKUP(TBL_PD_RATES[[#This Row],[BILL]],TBL_FACTOR[Bill],TBL_FACTOR[x/Local],,-1))+_xlfn.XLOOKUP(TBL_PD_RATES[[#Headers],[CSU]], TBL_MSP[MSP],TBL_MSP[By/Local]))*TBL_PD_RATES[[#This Row],[BILL]],1)</f>
        <v>68.5</v>
      </c>
      <c r="R78" s="123">
        <f>ROUNDUP(((_xlfn.XLOOKUP(TBL_PD_RATES[[#This Row],[BILL]],TBL_FACTOR[Bill],TBL_FACTOR[x/Local],,-1))+_xlfn.XLOOKUP(TBL_PD_RATES[[#Headers],[MS]], TBL_MSP[MSP],TBL_MSP[By/Local]))*TBL_PD_RATES[[#This Row],[BILL]],1)</f>
        <v>68.5</v>
      </c>
      <c r="S78" s="123">
        <f>ROUNDUP(((_xlfn.XLOOKUP(TBL_PD_RATES[[#This Row],[BILL]],TBL_FACTOR[Bill],TBL_FACTOR[x/Local],,-1))+_xlfn.XLOOKUP(TBL_PD_RATES[[#Headers],[RS]], TBL_MSP[MSP],TBL_MSP[By/Local]))*TBL_PD_RATES[[#This Row],[BILL]],1)</f>
        <v>68.5</v>
      </c>
      <c r="T78" s="123">
        <f>ROUNDUP(((_xlfn.XLOOKUP(TBL_PD_RATES[[#This Row],[BILL]],TBL_FACTOR[Bill],TBL_FACTOR[x/Local],,-1))+_xlfn.XLOOKUP(TBL_PD_RATES[[#Headers],[RS]], TBL_MSP[MSP],TBL_MSP[By/Local]))*TBL_PD_RATES[[#This Row],[BILL]],1)</f>
        <v>68.5</v>
      </c>
      <c r="U78" s="1"/>
      <c r="V78" s="2">
        <v>105</v>
      </c>
      <c r="W78" s="123">
        <f>ROUNDUP(_xlfn.XLOOKUP(V78,TBL_FACTOR[Bill],TBL_FACTOR[x/Travel],,-1)*TBL_PD_RATES12[[#This Row],[BILL]],1)</f>
        <v>71.099999999999994</v>
      </c>
      <c r="X78" s="123">
        <f>ROUNDUP(((_xlfn.XLOOKUP(TBL_PD_RATES12[[#This Row],[BILL]],TBL_FACTOR[Bill],TBL_FACTOR[x/Travel],,-1))+_xlfn.XLOOKUP(TBL_PD_RATES12[[#Headers],[AHSA]], TBL_MSP[MSP],TBL_MSP[By/Travel]))*TBL_PD_RATES12[[#This Row],[BILL]],1)</f>
        <v>73.8</v>
      </c>
      <c r="Y78" s="123">
        <f>ROUNDUP(((_xlfn.XLOOKUP(TBL_PD_RATES12[[#This Row],[BILL]],TBL_FACTOR[Bill],TBL_FACTOR[x/Travel],,-1))+_xlfn.XLOOKUP(TBL_PD_RATES12[[#Headers],[CSU]], TBL_MSP[MSP],TBL_MSP[By/Travel]))*TBL_PD_RATES12[[#This Row],[BILL]],1)</f>
        <v>71.099999999999994</v>
      </c>
      <c r="Z78" s="123">
        <f>ROUNDUP(((_xlfn.XLOOKUP(TBL_PD_RATES12[[#This Row],[BILL]],TBL_FACTOR[Bill],TBL_FACTOR[x/Travel],,-1))+_xlfn.XLOOKUP(TBL_PD_RATES12[[#Headers],[MS]], TBL_MSP[MSP],TBL_MSP[By/Travel]))*TBL_PD_RATES12[[#This Row],[BILL]],1)</f>
        <v>71.099999999999994</v>
      </c>
      <c r="AA78" s="123">
        <f>ROUNDUP(((_xlfn.XLOOKUP(TBL_PD_RATES12[[#This Row],[BILL]],TBL_FACTOR[Bill],TBL_FACTOR[x/Travel],,-1))+_xlfn.XLOOKUP(TBL_PD_RATES12[[#Headers],[RS]], TBL_MSP[MSP],TBL_MSP[By/Travel]))*TBL_PD_RATES12[[#This Row],[BILL]],1)</f>
        <v>71.099999999999994</v>
      </c>
      <c r="AB78" s="123">
        <f>ROUNDUP(((_xlfn.XLOOKUP(TBL_PD_RATES12[[#This Row],[BILL]],TBL_FACTOR[Bill],TBL_FACTOR[x/Travel],,-1))+_xlfn.XLOOKUP(TBL_PD_RATES12[[#Headers],[RS]], TBL_MSP[MSP],TBL_MSP[By/Travel]))*TBL_PD_RATES12[[#This Row],[BILL]],1)</f>
        <v>71.099999999999994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/>
      <c r="AVS78" s="1"/>
      <c r="AVT78" s="1"/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/>
      <c r="AWI78" s="1"/>
      <c r="AWJ78" s="1"/>
      <c r="AWK78" s="1"/>
      <c r="AWL78" s="1"/>
      <c r="AWM78" s="1"/>
      <c r="AWN78" s="1"/>
      <c r="AWO78" s="1"/>
      <c r="AWP78" s="1"/>
      <c r="AWQ78" s="1"/>
      <c r="AWR78" s="1"/>
      <c r="AWS78" s="1"/>
      <c r="AWT78" s="1"/>
      <c r="AWU78" s="1"/>
      <c r="AWV78" s="1"/>
      <c r="AWW78" s="1"/>
      <c r="AWX78" s="1"/>
      <c r="AWY78" s="1"/>
      <c r="AWZ78" s="1"/>
      <c r="AXA78" s="1"/>
      <c r="AXB78" s="1"/>
      <c r="AXC78" s="1"/>
      <c r="AXD78" s="1"/>
      <c r="AXE78" s="1"/>
      <c r="AXF78" s="1"/>
      <c r="AXG78" s="1"/>
      <c r="AXH78" s="1"/>
      <c r="AXI78" s="1"/>
      <c r="AXJ78" s="1"/>
      <c r="AXK78" s="1"/>
      <c r="AXL78" s="1"/>
      <c r="AXM78" s="1"/>
      <c r="AXN78" s="1"/>
      <c r="AXO78" s="1"/>
      <c r="AXP78" s="1"/>
      <c r="AXQ78" s="1"/>
      <c r="AXR78" s="1"/>
      <c r="AXS78" s="1"/>
      <c r="AXT78" s="1"/>
      <c r="AXU78" s="1"/>
      <c r="AXV78" s="1"/>
      <c r="AXW78" s="1"/>
      <c r="AXX78" s="1"/>
      <c r="AXY78" s="1"/>
      <c r="AXZ78" s="1"/>
      <c r="AYA78" s="1"/>
      <c r="AYB78" s="1"/>
      <c r="AYC78" s="1"/>
      <c r="AYD78" s="1"/>
      <c r="AYE78" s="1"/>
      <c r="AYF78" s="1"/>
      <c r="AYG78" s="1"/>
      <c r="AYH78" s="1"/>
      <c r="AYI78" s="1"/>
      <c r="AYJ78" s="1"/>
      <c r="AYK78" s="1"/>
      <c r="AYL78" s="1"/>
      <c r="AYM78" s="1"/>
      <c r="AYN78" s="1"/>
      <c r="AYO78" s="1"/>
      <c r="AYP78" s="1"/>
      <c r="AYQ78" s="1"/>
      <c r="AYR78" s="1"/>
      <c r="AYS78" s="1"/>
      <c r="AYT78" s="1"/>
      <c r="AYU78" s="1"/>
      <c r="AYV78" s="1"/>
      <c r="AYW78" s="1"/>
      <c r="AYX78" s="1"/>
      <c r="AYY78" s="1"/>
      <c r="AYZ78" s="1"/>
      <c r="AZA78" s="1"/>
      <c r="AZB78" s="1"/>
      <c r="AZC78" s="1"/>
      <c r="AZD78" s="1"/>
      <c r="AZE78" s="1"/>
      <c r="AZF78" s="1"/>
      <c r="AZG78" s="1"/>
      <c r="AZH78" s="1"/>
      <c r="AZI78" s="1"/>
      <c r="AZJ78" s="1"/>
      <c r="AZK78" s="1"/>
      <c r="AZL78" s="1"/>
      <c r="AZM78" s="1"/>
      <c r="AZN78" s="1"/>
      <c r="AZO78" s="1"/>
      <c r="AZP78" s="1"/>
      <c r="AZQ78" s="1"/>
      <c r="AZR78" s="1"/>
      <c r="AZS78" s="1"/>
      <c r="AZT78" s="1"/>
      <c r="AZU78" s="1"/>
      <c r="AZV78" s="1"/>
      <c r="AZW78" s="1"/>
      <c r="AZX78" s="1"/>
      <c r="AZY78" s="1"/>
      <c r="AZZ78" s="1"/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/>
      <c r="BBK78" s="1"/>
      <c r="BBL78" s="1"/>
      <c r="BBM78" s="1"/>
      <c r="BBN78" s="1"/>
      <c r="BBO78" s="1"/>
      <c r="BBP78" s="1"/>
      <c r="BBQ78" s="1"/>
      <c r="BBR78" s="1"/>
      <c r="BBS78" s="1"/>
      <c r="BBT78" s="1"/>
      <c r="BBU78" s="1"/>
      <c r="BBV78" s="1"/>
      <c r="BBW78" s="1"/>
      <c r="BBX78" s="1"/>
      <c r="BBY78" s="1"/>
      <c r="BBZ78" s="1"/>
      <c r="BCA78" s="1"/>
      <c r="BCB78" s="1"/>
      <c r="BCC78" s="1"/>
      <c r="BCD78" s="1"/>
      <c r="BCE78" s="1"/>
      <c r="BCF78" s="1"/>
      <c r="BCG78" s="1"/>
      <c r="BCH78" s="1"/>
      <c r="BCI78" s="1"/>
      <c r="BCJ78" s="1"/>
      <c r="BCK78" s="1"/>
      <c r="BCL78" s="1"/>
      <c r="BCM78" s="1"/>
      <c r="BCN78" s="1"/>
      <c r="BCO78" s="1"/>
      <c r="BCP78" s="1"/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/>
      <c r="BDD78" s="1"/>
      <c r="BDE78" s="1"/>
      <c r="BDF78" s="1"/>
      <c r="BDG78" s="1"/>
      <c r="BDH78" s="1"/>
      <c r="BDI78" s="1"/>
      <c r="BDJ78" s="1"/>
      <c r="BDK78" s="1"/>
      <c r="BDL78" s="1"/>
      <c r="BDM78" s="1"/>
      <c r="BDN78" s="1"/>
      <c r="BDO78" s="1"/>
      <c r="BDP78" s="1"/>
      <c r="BDQ78" s="1"/>
      <c r="BDR78" s="1"/>
      <c r="BDS78" s="1"/>
      <c r="BDT78" s="1"/>
      <c r="BDU78" s="1"/>
      <c r="BDV78" s="1"/>
      <c r="BDW78" s="1"/>
      <c r="BDX78" s="1"/>
      <c r="BDY78" s="1"/>
      <c r="BDZ78" s="1"/>
      <c r="BEA78" s="1"/>
      <c r="BEB78" s="1"/>
      <c r="BEC78" s="1"/>
      <c r="BED78" s="1"/>
      <c r="BEE78" s="1"/>
      <c r="BEF78" s="1"/>
      <c r="BEG78" s="1"/>
      <c r="BEH78" s="1"/>
      <c r="BEI78" s="1"/>
      <c r="BEJ78" s="1"/>
      <c r="BEK78" s="1"/>
      <c r="BEL78" s="1"/>
      <c r="BEM78" s="1"/>
      <c r="BEN78" s="1"/>
      <c r="BEO78" s="1"/>
      <c r="BEP78" s="1"/>
      <c r="BEQ78" s="1"/>
      <c r="BER78" s="1"/>
      <c r="BES78" s="1"/>
      <c r="BET78" s="1"/>
      <c r="BEU78" s="1"/>
      <c r="BEV78" s="1"/>
      <c r="BEW78" s="1"/>
      <c r="BEX78" s="1"/>
      <c r="BEY78" s="1"/>
      <c r="BEZ78" s="1"/>
      <c r="BFA78" s="1"/>
      <c r="BFB78" s="1"/>
      <c r="BFC78" s="1"/>
      <c r="BFD78" s="1"/>
      <c r="BFE78" s="1"/>
      <c r="BFF78" s="1"/>
      <c r="BFG78" s="1"/>
      <c r="BFH78" s="1"/>
      <c r="BFI78" s="1"/>
      <c r="BFJ78" s="1"/>
      <c r="BFK78" s="1"/>
      <c r="BFL78" s="1"/>
      <c r="BFM78" s="1"/>
      <c r="BFN78" s="1"/>
      <c r="BFO78" s="1"/>
      <c r="BFP78" s="1"/>
      <c r="BFQ78" s="1"/>
      <c r="BFR78" s="1"/>
      <c r="BFS78" s="1"/>
      <c r="BFT78" s="1"/>
      <c r="BFU78" s="1"/>
      <c r="BFV78" s="1"/>
      <c r="BFW78" s="1"/>
      <c r="BFX78" s="1"/>
      <c r="BFY78" s="1"/>
      <c r="BFZ78" s="1"/>
      <c r="BGA78" s="1"/>
      <c r="BGB78" s="1"/>
      <c r="BGC78" s="1"/>
      <c r="BGD78" s="1"/>
      <c r="BGE78" s="1"/>
      <c r="BGF78" s="1"/>
      <c r="BGG78" s="1"/>
      <c r="BGH78" s="1"/>
      <c r="BGI78" s="1"/>
      <c r="BGJ78" s="1"/>
      <c r="BGK78" s="1"/>
      <c r="BGL78" s="1"/>
      <c r="BGM78" s="1"/>
      <c r="BGN78" s="1"/>
      <c r="BGO78" s="1"/>
      <c r="BGP78" s="1"/>
      <c r="BGQ78" s="1"/>
      <c r="BGR78" s="1"/>
      <c r="BGS78" s="1"/>
      <c r="BGT78" s="1"/>
      <c r="BGU78" s="1"/>
      <c r="BGV78" s="1"/>
      <c r="BGW78" s="1"/>
      <c r="BGX78" s="1"/>
      <c r="BGY78" s="1"/>
      <c r="BGZ78" s="1"/>
      <c r="BHA78" s="1"/>
      <c r="BHB78" s="1"/>
      <c r="BHC78" s="1"/>
      <c r="BHD78" s="1"/>
      <c r="BHE78" s="1"/>
      <c r="BHF78" s="1"/>
      <c r="BHG78" s="1"/>
      <c r="BHH78" s="1"/>
      <c r="BHI78" s="1"/>
      <c r="BHJ78" s="1"/>
      <c r="BHK78" s="1"/>
      <c r="BHL78" s="1"/>
      <c r="BHM78" s="1"/>
      <c r="BHN78" s="1"/>
      <c r="BHO78" s="1"/>
      <c r="BHP78" s="1"/>
      <c r="BHQ78" s="1"/>
      <c r="BHR78" s="1"/>
      <c r="BHS78" s="1"/>
      <c r="BHT78" s="1"/>
      <c r="BHU78" s="1"/>
      <c r="BHV78" s="1"/>
      <c r="BHW78" s="1"/>
      <c r="BHX78" s="1"/>
      <c r="BHY78" s="1"/>
      <c r="BHZ78" s="1"/>
      <c r="BIA78" s="1"/>
      <c r="BIB78" s="1"/>
      <c r="BIC78" s="1"/>
      <c r="BID78" s="1"/>
      <c r="BIE78" s="1"/>
      <c r="BIF78" s="1"/>
      <c r="BIG78" s="1"/>
      <c r="BIH78" s="1"/>
      <c r="BII78" s="1"/>
      <c r="BIJ78" s="1"/>
      <c r="BIK78" s="1"/>
      <c r="BIL78" s="1"/>
      <c r="BIM78" s="1"/>
      <c r="BIN78" s="1"/>
      <c r="BIO78" s="1"/>
      <c r="BIP78" s="1"/>
      <c r="BIQ78" s="1"/>
      <c r="BIR78" s="1"/>
      <c r="BIS78" s="1"/>
      <c r="BIT78" s="1"/>
      <c r="BIU78" s="1"/>
      <c r="BIV78" s="1"/>
      <c r="BIW78" s="1"/>
      <c r="BIX78" s="1"/>
      <c r="BIY78" s="1"/>
      <c r="BIZ78" s="1"/>
      <c r="BJA78" s="1"/>
      <c r="BJB78" s="1"/>
      <c r="BJC78" s="1"/>
      <c r="BJD78" s="1"/>
      <c r="BJE78" s="1"/>
      <c r="BJF78" s="1"/>
      <c r="BJG78" s="1"/>
      <c r="BJH78" s="1"/>
      <c r="BJI78" s="1"/>
      <c r="BJJ78" s="1"/>
      <c r="BJK78" s="1"/>
      <c r="BJL78" s="1"/>
      <c r="BJM78" s="1"/>
      <c r="BJN78" s="1"/>
      <c r="BJO78" s="1"/>
      <c r="BJP78" s="1"/>
      <c r="BJQ78" s="1"/>
      <c r="BJR78" s="1"/>
      <c r="BJS78" s="1"/>
      <c r="BJT78" s="1"/>
      <c r="BJU78" s="1"/>
      <c r="BJV78" s="1"/>
      <c r="BJW78" s="1"/>
      <c r="BJX78" s="1"/>
      <c r="BJY78" s="1"/>
      <c r="BJZ78" s="1"/>
      <c r="BKA78" s="1"/>
      <c r="BKB78" s="1"/>
      <c r="BKC78" s="1"/>
      <c r="BKD78" s="1"/>
      <c r="BKE78" s="1"/>
      <c r="BKF78" s="1"/>
      <c r="BKG78" s="1"/>
      <c r="BKH78" s="1"/>
      <c r="BKI78" s="1"/>
      <c r="BKJ78" s="1"/>
      <c r="BKK78" s="1"/>
      <c r="BKL78" s="1"/>
      <c r="BKM78" s="1"/>
      <c r="BKN78" s="1"/>
      <c r="BKO78" s="1"/>
      <c r="BKP78" s="1"/>
      <c r="BKQ78" s="1"/>
      <c r="BKR78" s="1"/>
      <c r="BKS78" s="1"/>
      <c r="BKT78" s="1"/>
      <c r="BKU78" s="1"/>
      <c r="BKV78" s="1"/>
      <c r="BKW78" s="1"/>
      <c r="BKX78" s="1"/>
      <c r="BKY78" s="1"/>
      <c r="BKZ78" s="1"/>
      <c r="BLA78" s="1"/>
      <c r="BLB78" s="1"/>
      <c r="BLC78" s="1"/>
      <c r="BLD78" s="1"/>
      <c r="BLE78" s="1"/>
      <c r="BLF78" s="1"/>
      <c r="BLG78" s="1"/>
      <c r="BLH78" s="1"/>
      <c r="BLI78" s="1"/>
      <c r="BLJ78" s="1"/>
      <c r="BLK78" s="1"/>
      <c r="BLL78" s="1"/>
      <c r="BLM78" s="1"/>
      <c r="BLN78" s="1"/>
      <c r="BLO78" s="1"/>
      <c r="BLP78" s="1"/>
      <c r="BLQ78" s="1"/>
      <c r="BLR78" s="1"/>
      <c r="BLS78" s="1"/>
      <c r="BLT78" s="1"/>
      <c r="BLU78" s="1"/>
      <c r="BLV78" s="1"/>
      <c r="BLW78" s="1"/>
      <c r="BLX78" s="1"/>
      <c r="BLY78" s="1"/>
      <c r="BLZ78" s="1"/>
      <c r="BMA78" s="1"/>
      <c r="BMB78" s="1"/>
      <c r="BMC78" s="1"/>
      <c r="BMD78" s="1"/>
      <c r="BME78" s="1"/>
      <c r="BMF78" s="1"/>
      <c r="BMG78" s="1"/>
      <c r="BMH78" s="1"/>
      <c r="BMI78" s="1"/>
      <c r="BMJ78" s="1"/>
      <c r="BMK78" s="1"/>
      <c r="BML78" s="1"/>
      <c r="BMM78" s="1"/>
      <c r="BMN78" s="1"/>
      <c r="BMO78" s="1"/>
      <c r="BMP78" s="1"/>
      <c r="BMQ78" s="1"/>
      <c r="BMR78" s="1"/>
      <c r="BMS78" s="1"/>
      <c r="BMT78" s="1"/>
      <c r="BMU78" s="1"/>
      <c r="BMV78" s="1"/>
      <c r="BMW78" s="1"/>
      <c r="BMX78" s="1"/>
      <c r="BMY78" s="1"/>
      <c r="BMZ78" s="1"/>
      <c r="BNA78" s="1"/>
      <c r="BNB78" s="1"/>
      <c r="BNC78" s="1"/>
      <c r="BND78" s="1"/>
      <c r="BNE78" s="1"/>
      <c r="BNF78" s="1"/>
      <c r="BNG78" s="1"/>
      <c r="BNH78" s="1"/>
      <c r="BNI78" s="1"/>
      <c r="BNJ78" s="1"/>
      <c r="BNK78" s="1"/>
      <c r="BNL78" s="1"/>
      <c r="BNM78" s="1"/>
      <c r="BNN78" s="1"/>
      <c r="BNO78" s="1"/>
      <c r="BNP78" s="1"/>
      <c r="BNQ78" s="1"/>
      <c r="BNR78" s="1"/>
      <c r="BNS78" s="1"/>
      <c r="BNT78" s="1"/>
      <c r="BNU78" s="1"/>
      <c r="BNV78" s="1"/>
      <c r="BNW78" s="1"/>
      <c r="BNX78" s="1"/>
      <c r="BNY78" s="1"/>
      <c r="BNZ78" s="1"/>
      <c r="BOA78" s="1"/>
      <c r="BOB78" s="1"/>
      <c r="BOC78" s="1"/>
      <c r="BOD78" s="1"/>
      <c r="BOE78" s="1"/>
      <c r="BOF78" s="1"/>
      <c r="BOG78" s="1"/>
      <c r="BOH78" s="1"/>
      <c r="BOI78" s="1"/>
      <c r="BOJ78" s="1"/>
      <c r="BOK78" s="1"/>
      <c r="BOL78" s="1"/>
      <c r="BOM78" s="1"/>
      <c r="BON78" s="1"/>
      <c r="BOO78" s="1"/>
      <c r="BOP78" s="1"/>
      <c r="BOQ78" s="1"/>
      <c r="BOR78" s="1"/>
      <c r="BOS78" s="1"/>
      <c r="BOT78" s="1"/>
      <c r="BOU78" s="1"/>
      <c r="BOV78" s="1"/>
      <c r="BOW78" s="1"/>
      <c r="BOX78" s="1"/>
      <c r="BOY78" s="1"/>
      <c r="BOZ78" s="1"/>
      <c r="BPA78" s="1"/>
      <c r="BPB78" s="1"/>
      <c r="BPC78" s="1"/>
      <c r="BPD78" s="1"/>
      <c r="BPE78" s="1"/>
      <c r="BPF78" s="1"/>
      <c r="BPG78" s="1"/>
      <c r="BPH78" s="1"/>
      <c r="BPI78" s="1"/>
      <c r="BPJ78" s="1"/>
      <c r="BPK78" s="1"/>
      <c r="BPL78" s="1"/>
      <c r="BPM78" s="1"/>
      <c r="BPN78" s="1"/>
      <c r="BPO78" s="1"/>
      <c r="BPP78" s="1"/>
      <c r="BPQ78" s="1"/>
      <c r="BPR78" s="1"/>
      <c r="BPS78" s="1"/>
      <c r="BPT78" s="1"/>
      <c r="BPU78" s="1"/>
      <c r="BPV78" s="1"/>
      <c r="BPW78" s="1"/>
      <c r="BPX78" s="1"/>
      <c r="BPY78" s="1"/>
      <c r="BPZ78" s="1"/>
      <c r="BQA78" s="1"/>
      <c r="BQB78" s="1"/>
      <c r="BQC78" s="1"/>
      <c r="BQD78" s="1"/>
      <c r="BQE78" s="1"/>
      <c r="BQF78" s="1"/>
      <c r="BQG78" s="1"/>
      <c r="BQH78" s="1"/>
      <c r="BQI78" s="1"/>
      <c r="BQJ78" s="1"/>
      <c r="BQK78" s="1"/>
      <c r="BQL78" s="1"/>
      <c r="BQM78" s="1"/>
      <c r="BQN78" s="1"/>
      <c r="BQO78" s="1"/>
      <c r="BQP78" s="1"/>
      <c r="BQQ78" s="1"/>
      <c r="BQR78" s="1"/>
      <c r="BQS78" s="1"/>
      <c r="BQT78" s="1"/>
      <c r="BQU78" s="1"/>
      <c r="BQV78" s="1"/>
      <c r="BQW78" s="1"/>
      <c r="BQX78" s="1"/>
      <c r="BQY78" s="1"/>
      <c r="BQZ78" s="1"/>
      <c r="BRA78" s="1"/>
      <c r="BRB78" s="1"/>
      <c r="BRC78" s="1"/>
      <c r="BRD78" s="1"/>
      <c r="BRE78" s="1"/>
      <c r="BRF78" s="1"/>
      <c r="BRG78" s="1"/>
      <c r="BRH78" s="1"/>
      <c r="BRI78" s="1"/>
      <c r="BRJ78" s="1"/>
      <c r="BRK78" s="1"/>
      <c r="BRL78" s="1"/>
      <c r="BRM78" s="1"/>
      <c r="BRN78" s="1"/>
      <c r="BRO78" s="1"/>
      <c r="BRP78" s="1"/>
      <c r="BRQ78" s="1"/>
      <c r="BRR78" s="1"/>
      <c r="BRS78" s="1"/>
      <c r="BRT78" s="1"/>
      <c r="BRU78" s="1"/>
      <c r="BRV78" s="1"/>
      <c r="BRW78" s="1"/>
      <c r="BRX78" s="1"/>
      <c r="BRY78" s="1"/>
      <c r="BRZ78" s="1"/>
      <c r="BSA78" s="1"/>
      <c r="BSB78" s="1"/>
      <c r="BSC78" s="1"/>
      <c r="BSD78" s="1"/>
      <c r="BSE78" s="1"/>
      <c r="BSF78" s="1"/>
      <c r="BSG78" s="1"/>
      <c r="BSH78" s="1"/>
      <c r="BSI78" s="1"/>
      <c r="BSJ78" s="1"/>
      <c r="BSK78" s="1"/>
      <c r="BSL78" s="1"/>
      <c r="BSM78" s="1"/>
      <c r="BSN78" s="1"/>
      <c r="BSO78" s="1"/>
      <c r="BSP78" s="1"/>
      <c r="BSQ78" s="1"/>
      <c r="BSR78" s="1"/>
      <c r="BSS78" s="1"/>
      <c r="BST78" s="1"/>
      <c r="BSU78" s="1"/>
      <c r="BSV78" s="1"/>
      <c r="BSW78" s="1"/>
      <c r="BSX78" s="1"/>
      <c r="BSY78" s="1"/>
      <c r="BSZ78" s="1"/>
      <c r="BTA78" s="1"/>
      <c r="BTB78" s="1"/>
      <c r="BTC78" s="1"/>
      <c r="BTD78" s="1"/>
      <c r="BTE78" s="1"/>
      <c r="BTF78" s="1"/>
      <c r="BTG78" s="1"/>
      <c r="BTH78" s="1"/>
      <c r="BTI78" s="1"/>
      <c r="BTJ78" s="1"/>
      <c r="BTK78" s="1"/>
      <c r="BTL78" s="1"/>
      <c r="BTM78" s="1"/>
      <c r="BTN78" s="1"/>
      <c r="BTO78" s="1"/>
      <c r="BTP78" s="1"/>
      <c r="BTQ78" s="1"/>
      <c r="BTR78" s="1"/>
      <c r="BTS78" s="1"/>
      <c r="BTT78" s="1"/>
      <c r="BTU78" s="1"/>
      <c r="BTV78" s="1"/>
      <c r="BTW78" s="1"/>
      <c r="BTX78" s="1"/>
      <c r="BTY78" s="1"/>
      <c r="BTZ78" s="1"/>
      <c r="BUA78" s="1"/>
      <c r="BUB78" s="1"/>
      <c r="BUC78" s="1"/>
      <c r="BUD78" s="1"/>
      <c r="BUE78" s="1"/>
      <c r="BUF78" s="1"/>
      <c r="BUG78" s="1"/>
      <c r="BUH78" s="1"/>
      <c r="BUI78" s="1"/>
      <c r="BUJ78" s="1"/>
      <c r="BUK78" s="1"/>
      <c r="BUL78" s="1"/>
      <c r="BUM78" s="1"/>
      <c r="BUN78" s="1"/>
      <c r="BUO78" s="1"/>
      <c r="BUP78" s="1"/>
      <c r="BUQ78" s="1"/>
      <c r="BUR78" s="1"/>
      <c r="BUS78" s="1"/>
      <c r="BUT78" s="1"/>
      <c r="BUU78" s="1"/>
      <c r="BUV78" s="1"/>
      <c r="BUW78" s="1"/>
      <c r="BUX78" s="1"/>
      <c r="BUY78" s="1"/>
      <c r="BUZ78" s="1"/>
      <c r="BVA78" s="1"/>
      <c r="BVB78" s="1"/>
      <c r="BVC78" s="1"/>
      <c r="BVD78" s="1"/>
      <c r="BVE78" s="1"/>
      <c r="BVF78" s="1"/>
      <c r="BVG78" s="1"/>
      <c r="BVH78" s="1"/>
      <c r="BVI78" s="1"/>
      <c r="BVJ78" s="1"/>
      <c r="BVK78" s="1"/>
      <c r="BVL78" s="1"/>
      <c r="BVM78" s="1"/>
      <c r="BVN78" s="1"/>
      <c r="BVO78" s="1"/>
      <c r="BVP78" s="1"/>
      <c r="BVQ78" s="1"/>
      <c r="BVR78" s="1"/>
      <c r="BVS78" s="1"/>
      <c r="BVT78" s="1"/>
      <c r="BVU78" s="1"/>
      <c r="BVV78" s="1"/>
      <c r="BVW78" s="1"/>
      <c r="BVX78" s="1"/>
      <c r="BVY78" s="1"/>
      <c r="BVZ78" s="1"/>
      <c r="BWA78" s="1"/>
      <c r="BWB78" s="1"/>
      <c r="BWC78" s="1"/>
      <c r="BWD78" s="1"/>
      <c r="BWE78" s="1"/>
      <c r="BWF78" s="1"/>
      <c r="BWG78" s="1"/>
      <c r="BWH78" s="1"/>
      <c r="BWI78" s="1"/>
      <c r="BWJ78" s="1"/>
      <c r="BWK78" s="1"/>
      <c r="BWL78" s="1"/>
      <c r="BWM78" s="1"/>
      <c r="BWN78" s="1"/>
      <c r="BWO78" s="1"/>
      <c r="BWP78" s="1"/>
      <c r="BWQ78" s="1"/>
      <c r="BWR78" s="1"/>
      <c r="BWS78" s="1"/>
      <c r="BWT78" s="1"/>
      <c r="BWU78" s="1"/>
      <c r="BWV78" s="1"/>
      <c r="BWW78" s="1"/>
      <c r="BWX78" s="1"/>
      <c r="BWY78" s="1"/>
      <c r="BWZ78" s="1"/>
      <c r="BXA78" s="1"/>
      <c r="BXB78" s="1"/>
      <c r="BXC78" s="1"/>
      <c r="BXD78" s="1"/>
      <c r="BXE78" s="1"/>
      <c r="BXF78" s="1"/>
      <c r="BXG78" s="1"/>
      <c r="BXH78" s="1"/>
      <c r="BXI78" s="1"/>
      <c r="BXJ78" s="1"/>
      <c r="BXK78" s="1"/>
      <c r="BXL78" s="1"/>
      <c r="BXM78" s="1"/>
      <c r="BXN78" s="1"/>
      <c r="BXO78" s="1"/>
      <c r="BXP78" s="1"/>
      <c r="BXQ78" s="1"/>
      <c r="BXR78" s="1"/>
      <c r="BXS78" s="1"/>
      <c r="BXT78" s="1"/>
      <c r="BXU78" s="1"/>
      <c r="BXV78" s="1"/>
      <c r="BXW78" s="1"/>
      <c r="BXX78" s="1"/>
      <c r="BXY78" s="1"/>
      <c r="BXZ78" s="1"/>
      <c r="BYA78" s="1"/>
      <c r="BYB78" s="1"/>
      <c r="BYC78" s="1"/>
      <c r="BYD78" s="1"/>
      <c r="BYE78" s="1"/>
      <c r="BYF78" s="1"/>
      <c r="BYG78" s="1"/>
      <c r="BYH78" s="1"/>
      <c r="BYI78" s="1"/>
      <c r="BYJ78" s="1"/>
      <c r="BYK78" s="1"/>
      <c r="BYL78" s="1"/>
      <c r="BYM78" s="1"/>
      <c r="BYN78" s="1"/>
      <c r="BYO78" s="1"/>
      <c r="BYP78" s="1"/>
      <c r="BYQ78" s="1"/>
      <c r="BYR78" s="1"/>
      <c r="BYS78" s="1"/>
      <c r="BYT78" s="1"/>
      <c r="BYU78" s="1"/>
      <c r="BYV78" s="1"/>
      <c r="BYW78" s="1"/>
      <c r="BYX78" s="1"/>
      <c r="BYY78" s="1"/>
      <c r="BYZ78" s="1"/>
      <c r="BZA78" s="1"/>
      <c r="BZB78" s="1"/>
      <c r="BZC78" s="1"/>
      <c r="BZD78" s="1"/>
      <c r="BZE78" s="1"/>
      <c r="BZF78" s="1"/>
      <c r="BZG78" s="1"/>
      <c r="BZH78" s="1"/>
      <c r="BZI78" s="1"/>
      <c r="BZJ78" s="1"/>
      <c r="BZK78" s="1"/>
      <c r="BZL78" s="1"/>
      <c r="BZM78" s="1"/>
      <c r="BZN78" s="1"/>
      <c r="BZO78" s="1"/>
      <c r="BZP78" s="1"/>
      <c r="BZQ78" s="1"/>
      <c r="BZR78" s="1"/>
      <c r="BZS78" s="1"/>
      <c r="BZT78" s="1"/>
      <c r="BZU78" s="1"/>
      <c r="BZV78" s="1"/>
      <c r="BZW78" s="1"/>
      <c r="BZX78" s="1"/>
      <c r="BZY78" s="1"/>
      <c r="BZZ78" s="1"/>
      <c r="CAA78" s="1"/>
      <c r="CAB78" s="1"/>
      <c r="CAC78" s="1"/>
      <c r="CAD78" s="1"/>
      <c r="CAE78" s="1"/>
      <c r="CAF78" s="1"/>
      <c r="CAG78" s="1"/>
      <c r="CAH78" s="1"/>
      <c r="CAI78" s="1"/>
      <c r="CAJ78" s="1"/>
      <c r="CAK78" s="1"/>
      <c r="CAL78" s="1"/>
      <c r="CAM78" s="1"/>
      <c r="CAN78" s="1"/>
      <c r="CAO78" s="1"/>
      <c r="CAP78" s="1"/>
      <c r="CAQ78" s="1"/>
      <c r="CAR78" s="1"/>
      <c r="CAS78" s="1"/>
      <c r="CAT78" s="1"/>
      <c r="CAU78" s="1"/>
      <c r="CAV78" s="1"/>
      <c r="CAW78" s="1"/>
      <c r="CAX78" s="1"/>
      <c r="CAY78" s="1"/>
      <c r="CAZ78" s="1"/>
      <c r="CBA78" s="1"/>
      <c r="CBB78" s="1"/>
      <c r="CBC78" s="1"/>
      <c r="CBD78" s="1"/>
      <c r="CBE78" s="1"/>
      <c r="CBF78" s="1"/>
      <c r="CBG78" s="1"/>
      <c r="CBH78" s="1"/>
      <c r="CBI78" s="1"/>
      <c r="CBJ78" s="1"/>
      <c r="CBK78" s="1"/>
      <c r="CBL78" s="1"/>
      <c r="CBM78" s="1"/>
      <c r="CBN78" s="1"/>
      <c r="CBO78" s="1"/>
      <c r="CBP78" s="1"/>
      <c r="CBQ78" s="1"/>
      <c r="CBR78" s="1"/>
      <c r="CBS78" s="1"/>
      <c r="CBT78" s="1"/>
      <c r="CBU78" s="1"/>
      <c r="CBV78" s="1"/>
      <c r="CBW78" s="1"/>
      <c r="CBX78" s="1"/>
      <c r="CBY78" s="1"/>
      <c r="CBZ78" s="1"/>
      <c r="CCA78" s="1"/>
      <c r="CCB78" s="1"/>
      <c r="CCC78" s="1"/>
      <c r="CCD78" s="1"/>
      <c r="CCE78" s="1"/>
      <c r="CCF78" s="1"/>
      <c r="CCG78" s="1"/>
      <c r="CCH78" s="1"/>
      <c r="CCI78" s="1"/>
      <c r="CCJ78" s="1"/>
      <c r="CCK78" s="1"/>
      <c r="CCL78" s="1"/>
      <c r="CCM78" s="1"/>
      <c r="CCN78" s="1"/>
      <c r="CCO78" s="1"/>
      <c r="CCP78" s="1"/>
      <c r="CCQ78" s="1"/>
      <c r="CCR78" s="1"/>
      <c r="CCS78" s="1"/>
      <c r="CCT78" s="1"/>
      <c r="CCU78" s="1"/>
      <c r="CCV78" s="1"/>
      <c r="CCW78" s="1"/>
      <c r="CCX78" s="1"/>
      <c r="CCY78" s="1"/>
      <c r="CCZ78" s="1"/>
      <c r="CDA78" s="1"/>
      <c r="CDB78" s="1"/>
      <c r="CDC78" s="1"/>
      <c r="CDD78" s="1"/>
      <c r="CDE78" s="1"/>
      <c r="CDF78" s="1"/>
      <c r="CDG78" s="1"/>
      <c r="CDH78" s="1"/>
      <c r="CDI78" s="1"/>
      <c r="CDJ78" s="1"/>
      <c r="CDK78" s="1"/>
      <c r="CDL78" s="1"/>
      <c r="CDM78" s="1"/>
      <c r="CDN78" s="1"/>
      <c r="CDO78" s="1"/>
      <c r="CDP78" s="1"/>
      <c r="CDQ78" s="1"/>
      <c r="CDR78" s="1"/>
      <c r="CDS78" s="1"/>
      <c r="CDT78" s="1"/>
      <c r="CDU78" s="1"/>
      <c r="CDV78" s="1"/>
      <c r="CDW78" s="1"/>
      <c r="CDX78" s="1"/>
      <c r="CDY78" s="1"/>
      <c r="CDZ78" s="1"/>
      <c r="CEA78" s="1"/>
      <c r="CEB78" s="1"/>
      <c r="CEC78" s="1"/>
      <c r="CED78" s="1"/>
      <c r="CEE78" s="1"/>
      <c r="CEF78" s="1"/>
      <c r="CEG78" s="1"/>
      <c r="CEH78" s="1"/>
      <c r="CEI78" s="1"/>
      <c r="CEJ78" s="1"/>
      <c r="CEK78" s="1"/>
      <c r="CEL78" s="1"/>
      <c r="CEM78" s="1"/>
      <c r="CEN78" s="1"/>
      <c r="CEO78" s="1"/>
      <c r="CEP78" s="1"/>
      <c r="CEQ78" s="1"/>
      <c r="CER78" s="1"/>
      <c r="CES78" s="1"/>
      <c r="CET78" s="1"/>
      <c r="CEU78" s="1"/>
      <c r="CEV78" s="1"/>
      <c r="CEW78" s="1"/>
      <c r="CEX78" s="1"/>
      <c r="CEY78" s="1"/>
      <c r="CEZ78" s="1"/>
      <c r="CFA78" s="1"/>
      <c r="CFB78" s="1"/>
      <c r="CFC78" s="1"/>
      <c r="CFD78" s="1"/>
      <c r="CFE78" s="1"/>
      <c r="CFF78" s="1"/>
      <c r="CFG78" s="1"/>
      <c r="CFH78" s="1"/>
      <c r="CFI78" s="1"/>
      <c r="CFJ78" s="1"/>
      <c r="CFK78" s="1"/>
      <c r="CFL78" s="1"/>
      <c r="CFM78" s="1"/>
      <c r="CFN78" s="1"/>
      <c r="CFO78" s="1"/>
      <c r="CFP78" s="1"/>
      <c r="CFQ78" s="1"/>
      <c r="CFR78" s="1"/>
      <c r="CFS78" s="1"/>
      <c r="CFT78" s="1"/>
      <c r="CFU78" s="1"/>
      <c r="CFV78" s="1"/>
      <c r="CFW78" s="1"/>
      <c r="CFX78" s="1"/>
      <c r="CFY78" s="1"/>
      <c r="CFZ78" s="1"/>
      <c r="CGA78" s="1"/>
      <c r="CGB78" s="1"/>
      <c r="CGC78" s="1"/>
      <c r="CGD78" s="1"/>
      <c r="CGE78" s="1"/>
      <c r="CGF78" s="1"/>
      <c r="CGG78" s="1"/>
      <c r="CGH78" s="1"/>
      <c r="CGI78" s="1"/>
      <c r="CGJ78" s="1"/>
      <c r="CGK78" s="1"/>
      <c r="CGL78" s="1"/>
      <c r="CGM78" s="1"/>
      <c r="CGN78" s="1"/>
      <c r="CGO78" s="1"/>
      <c r="CGP78" s="1"/>
      <c r="CGQ78" s="1"/>
      <c r="CGR78" s="1"/>
      <c r="CGS78" s="1"/>
      <c r="CGT78" s="1"/>
      <c r="CGU78" s="1"/>
      <c r="CGV78" s="1"/>
      <c r="CGW78" s="1"/>
      <c r="CGX78" s="1"/>
      <c r="CGY78" s="1"/>
      <c r="CGZ78" s="1"/>
      <c r="CHA78" s="1"/>
      <c r="CHB78" s="1"/>
      <c r="CHC78" s="1"/>
      <c r="CHD78" s="1"/>
      <c r="CHE78" s="1"/>
      <c r="CHF78" s="1"/>
      <c r="CHG78" s="1"/>
      <c r="CHH78" s="1"/>
      <c r="CHI78" s="1"/>
      <c r="CHJ78" s="1"/>
      <c r="CHK78" s="1"/>
      <c r="CHL78" s="1"/>
      <c r="CHM78" s="1"/>
      <c r="CHN78" s="1"/>
      <c r="CHO78" s="1"/>
      <c r="CHP78" s="1"/>
      <c r="CHQ78" s="1"/>
      <c r="CHR78" s="1"/>
      <c r="CHS78" s="1"/>
      <c r="CHT78" s="1"/>
      <c r="CHU78" s="1"/>
      <c r="CHV78" s="1"/>
      <c r="CHW78" s="1"/>
      <c r="CHX78" s="1"/>
      <c r="CHY78" s="1"/>
      <c r="CHZ78" s="1"/>
      <c r="CIA78" s="1"/>
      <c r="CIB78" s="1"/>
      <c r="CIC78" s="1"/>
      <c r="CID78" s="1"/>
      <c r="CIE78" s="1"/>
      <c r="CIF78" s="1"/>
      <c r="CIG78" s="1"/>
      <c r="CIH78" s="1"/>
      <c r="CII78" s="1"/>
      <c r="CIJ78" s="1"/>
      <c r="CIK78" s="1"/>
      <c r="CIL78" s="1"/>
      <c r="CIM78" s="1"/>
      <c r="CIN78" s="1"/>
      <c r="CIO78" s="1"/>
      <c r="CIP78" s="1"/>
      <c r="CIQ78" s="1"/>
      <c r="CIR78" s="1"/>
      <c r="CIS78" s="1"/>
      <c r="CIT78" s="1"/>
      <c r="CIU78" s="1"/>
      <c r="CIV78" s="1"/>
      <c r="CIW78" s="1"/>
      <c r="CIX78" s="1"/>
      <c r="CIY78" s="1"/>
      <c r="CIZ78" s="1"/>
      <c r="CJA78" s="1"/>
      <c r="CJB78" s="1"/>
      <c r="CJC78" s="1"/>
      <c r="CJD78" s="1"/>
      <c r="CJE78" s="1"/>
      <c r="CJF78" s="1"/>
      <c r="CJG78" s="1"/>
      <c r="CJH78" s="1"/>
      <c r="CJI78" s="1"/>
      <c r="CJJ78" s="1"/>
      <c r="CJK78" s="1"/>
      <c r="CJL78" s="1"/>
      <c r="CJM78" s="1"/>
      <c r="CJN78" s="1"/>
      <c r="CJO78" s="1"/>
      <c r="CJP78" s="1"/>
      <c r="CJQ78" s="1"/>
      <c r="CJR78" s="1"/>
      <c r="CJS78" s="1"/>
      <c r="CJT78" s="1"/>
      <c r="CJU78" s="1"/>
      <c r="CJV78" s="1"/>
      <c r="CJW78" s="1"/>
      <c r="CJX78" s="1"/>
      <c r="CJY78" s="1"/>
      <c r="CJZ78" s="1"/>
      <c r="CKA78" s="1"/>
      <c r="CKB78" s="1"/>
      <c r="CKC78" s="1"/>
      <c r="CKD78" s="1"/>
      <c r="CKE78" s="1"/>
      <c r="CKF78" s="1"/>
      <c r="CKG78" s="1"/>
      <c r="CKH78" s="1"/>
      <c r="CKI78" s="1"/>
      <c r="CKJ78" s="1"/>
      <c r="CKK78" s="1"/>
      <c r="CKL78" s="1"/>
      <c r="CKM78" s="1"/>
      <c r="CKN78" s="1"/>
      <c r="CKO78" s="1"/>
      <c r="CKP78" s="1"/>
      <c r="CKQ78" s="1"/>
      <c r="CKR78" s="1"/>
      <c r="CKS78" s="1"/>
      <c r="CKT78" s="1"/>
      <c r="CKU78" s="1"/>
      <c r="CKV78" s="1"/>
      <c r="CKW78" s="1"/>
      <c r="CKX78" s="1"/>
      <c r="CKY78" s="1"/>
      <c r="CKZ78" s="1"/>
      <c r="CLA78" s="1"/>
      <c r="CLB78" s="1"/>
      <c r="CLC78" s="1"/>
      <c r="CLD78" s="1"/>
      <c r="CLE78" s="1"/>
      <c r="CLF78" s="1"/>
      <c r="CLG78" s="1"/>
      <c r="CLH78" s="1"/>
      <c r="CLI78" s="1"/>
      <c r="CLJ78" s="1"/>
      <c r="CLK78" s="1"/>
      <c r="CLL78" s="1"/>
      <c r="CLM78" s="1"/>
      <c r="CLN78" s="1"/>
      <c r="CLO78" s="1"/>
      <c r="CLP78" s="1"/>
      <c r="CLQ78" s="1"/>
      <c r="CLR78" s="1"/>
      <c r="CLS78" s="1"/>
      <c r="CLT78" s="1"/>
      <c r="CLU78" s="1"/>
      <c r="CLV78" s="1"/>
      <c r="CLW78" s="1"/>
      <c r="CLX78" s="1"/>
      <c r="CLY78" s="1"/>
      <c r="CLZ78" s="1"/>
      <c r="CMA78" s="1"/>
      <c r="CMB78" s="1"/>
      <c r="CMC78" s="1"/>
      <c r="CMD78" s="1"/>
      <c r="CME78" s="1"/>
      <c r="CMF78" s="1"/>
      <c r="CMG78" s="1"/>
      <c r="CMH78" s="1"/>
      <c r="CMI78" s="1"/>
      <c r="CMJ78" s="1"/>
      <c r="CMK78" s="1"/>
      <c r="CML78" s="1"/>
      <c r="CMM78" s="1"/>
      <c r="CMN78" s="1"/>
      <c r="CMO78" s="1"/>
      <c r="CMP78" s="1"/>
      <c r="CMQ78" s="1"/>
      <c r="CMR78" s="1"/>
      <c r="CMS78" s="1"/>
      <c r="CMT78" s="1"/>
      <c r="CMU78" s="1"/>
      <c r="CMV78" s="1"/>
      <c r="CMW78" s="1"/>
      <c r="CMX78" s="1"/>
      <c r="CMY78" s="1"/>
      <c r="CMZ78" s="1"/>
      <c r="CNA78" s="1"/>
      <c r="CNB78" s="1"/>
      <c r="CNC78" s="1"/>
      <c r="CND78" s="1"/>
      <c r="CNE78" s="1"/>
      <c r="CNF78" s="1"/>
      <c r="CNG78" s="1"/>
      <c r="CNH78" s="1"/>
      <c r="CNI78" s="1"/>
      <c r="CNJ78" s="1"/>
      <c r="CNK78" s="1"/>
      <c r="CNL78" s="1"/>
      <c r="CNM78" s="1"/>
      <c r="CNN78" s="1"/>
      <c r="CNO78" s="1"/>
      <c r="CNP78" s="1"/>
      <c r="CNQ78" s="1"/>
      <c r="CNR78" s="1"/>
      <c r="CNS78" s="1"/>
      <c r="CNT78" s="1"/>
      <c r="CNU78" s="1"/>
      <c r="CNV78" s="1"/>
      <c r="CNW78" s="1"/>
      <c r="CNX78" s="1"/>
      <c r="CNY78" s="1"/>
      <c r="CNZ78" s="1"/>
      <c r="COA78" s="1"/>
      <c r="COB78" s="1"/>
      <c r="COC78" s="1"/>
      <c r="COD78" s="1"/>
      <c r="COE78" s="1"/>
      <c r="COF78" s="1"/>
      <c r="COG78" s="1"/>
      <c r="COH78" s="1"/>
      <c r="COI78" s="1"/>
      <c r="COJ78" s="1"/>
      <c r="COK78" s="1"/>
      <c r="COL78" s="1"/>
      <c r="COM78" s="1"/>
      <c r="CON78" s="1"/>
      <c r="COO78" s="1"/>
      <c r="COP78" s="1"/>
      <c r="COQ78" s="1"/>
      <c r="COR78" s="1"/>
      <c r="COS78" s="1"/>
      <c r="COT78" s="1"/>
      <c r="COU78" s="1"/>
      <c r="COV78" s="1"/>
      <c r="COW78" s="1"/>
      <c r="COX78" s="1"/>
      <c r="COY78" s="1"/>
      <c r="COZ78" s="1"/>
      <c r="CPA78" s="1"/>
      <c r="CPB78" s="1"/>
      <c r="CPC78" s="1"/>
      <c r="CPD78" s="1"/>
      <c r="CPE78" s="1"/>
      <c r="CPF78" s="1"/>
      <c r="CPG78" s="1"/>
      <c r="CPH78" s="1"/>
      <c r="CPI78" s="1"/>
      <c r="CPJ78" s="1"/>
      <c r="CPK78" s="1"/>
      <c r="CPL78" s="1"/>
      <c r="CPM78" s="1"/>
      <c r="CPN78" s="1"/>
      <c r="CPO78" s="1"/>
      <c r="CPP78" s="1"/>
      <c r="CPQ78" s="1"/>
      <c r="CPR78" s="1"/>
      <c r="CPS78" s="1"/>
      <c r="CPT78" s="1"/>
      <c r="CPU78" s="1"/>
      <c r="CPV78" s="1"/>
      <c r="CPW78" s="1"/>
      <c r="CPX78" s="1"/>
      <c r="CPY78" s="1"/>
      <c r="CPZ78" s="1"/>
      <c r="CQA78" s="1"/>
      <c r="CQB78" s="1"/>
      <c r="CQC78" s="1"/>
      <c r="CQD78" s="1"/>
      <c r="CQE78" s="1"/>
      <c r="CQF78" s="1"/>
      <c r="CQG78" s="1"/>
      <c r="CQH78" s="1"/>
      <c r="CQI78" s="1"/>
      <c r="CQJ78" s="1"/>
      <c r="CQK78" s="1"/>
      <c r="CQL78" s="1"/>
      <c r="CQM78" s="1"/>
      <c r="CQN78" s="1"/>
      <c r="CQO78" s="1"/>
      <c r="CQP78" s="1"/>
      <c r="CQQ78" s="1"/>
      <c r="CQR78" s="1"/>
      <c r="CQS78" s="1"/>
      <c r="CQT78" s="1"/>
      <c r="CQU78" s="1"/>
      <c r="CQV78" s="1"/>
      <c r="CQW78" s="1"/>
      <c r="CQX78" s="1"/>
      <c r="CQY78" s="1"/>
      <c r="CQZ78" s="1"/>
      <c r="CRA78" s="1"/>
      <c r="CRB78" s="1"/>
      <c r="CRC78" s="1"/>
      <c r="CRD78" s="1"/>
      <c r="CRE78" s="1"/>
      <c r="CRF78" s="1"/>
      <c r="CRG78" s="1"/>
      <c r="CRH78" s="1"/>
      <c r="CRI78" s="1"/>
      <c r="CRJ78" s="1"/>
      <c r="CRK78" s="1"/>
      <c r="CRL78" s="1"/>
      <c r="CRM78" s="1"/>
      <c r="CRN78" s="1"/>
      <c r="CRO78" s="1"/>
      <c r="CRP78" s="1"/>
      <c r="CRQ78" s="1"/>
      <c r="CRR78" s="1"/>
      <c r="CRS78" s="1"/>
      <c r="CRT78" s="1"/>
      <c r="CRU78" s="1"/>
      <c r="CRV78" s="1"/>
      <c r="CRW78" s="1"/>
      <c r="CRX78" s="1"/>
      <c r="CRY78" s="1"/>
      <c r="CRZ78" s="1"/>
      <c r="CSA78" s="1"/>
      <c r="CSB78" s="1"/>
      <c r="CSC78" s="1"/>
      <c r="CSD78" s="1"/>
      <c r="CSE78" s="1"/>
      <c r="CSF78" s="1"/>
      <c r="CSG78" s="1"/>
      <c r="CSH78" s="1"/>
      <c r="CSI78" s="1"/>
      <c r="CSJ78" s="1"/>
      <c r="CSK78" s="1"/>
      <c r="CSL78" s="1"/>
      <c r="CSM78" s="1"/>
      <c r="CSN78" s="1"/>
      <c r="CSO78" s="1"/>
      <c r="CSP78" s="1"/>
      <c r="CSQ78" s="1"/>
      <c r="CSR78" s="1"/>
      <c r="CSS78" s="1"/>
      <c r="CST78" s="1"/>
      <c r="CSU78" s="1"/>
      <c r="CSV78" s="1"/>
      <c r="CSW78" s="1"/>
      <c r="CSX78" s="1"/>
      <c r="CSY78" s="1"/>
      <c r="CSZ78" s="1"/>
      <c r="CTA78" s="1"/>
      <c r="CTB78" s="1"/>
      <c r="CTC78" s="1"/>
      <c r="CTD78" s="1"/>
      <c r="CTE78" s="1"/>
      <c r="CTF78" s="1"/>
      <c r="CTG78" s="1"/>
      <c r="CTH78" s="1"/>
      <c r="CTI78" s="1"/>
      <c r="CTJ78" s="1"/>
      <c r="CTK78" s="1"/>
      <c r="CTL78" s="1"/>
      <c r="CTM78" s="1"/>
      <c r="CTN78" s="1"/>
      <c r="CTO78" s="1"/>
      <c r="CTP78" s="1"/>
      <c r="CTQ78" s="1"/>
      <c r="CTR78" s="1"/>
      <c r="CTS78" s="1"/>
      <c r="CTT78" s="1"/>
      <c r="CTU78" s="1"/>
      <c r="CTV78" s="1"/>
      <c r="CTW78" s="1"/>
      <c r="CTX78" s="1"/>
      <c r="CTY78" s="1"/>
      <c r="CTZ78" s="1"/>
      <c r="CUA78" s="1"/>
      <c r="CUB78" s="1"/>
      <c r="CUC78" s="1"/>
      <c r="CUD78" s="1"/>
      <c r="CUE78" s="1"/>
      <c r="CUF78" s="1"/>
      <c r="CUG78" s="1"/>
      <c r="CUH78" s="1"/>
      <c r="CUI78" s="1"/>
      <c r="CUJ78" s="1"/>
      <c r="CUK78" s="1"/>
      <c r="CUL78" s="1"/>
      <c r="CUM78" s="1"/>
      <c r="CUN78" s="1"/>
      <c r="CUO78" s="1"/>
      <c r="CUP78" s="1"/>
      <c r="CUQ78" s="1"/>
      <c r="CUR78" s="1"/>
      <c r="CUS78" s="1"/>
      <c r="CUT78" s="1"/>
      <c r="CUU78" s="1"/>
      <c r="CUV78" s="1"/>
      <c r="CUW78" s="1"/>
      <c r="CUX78" s="1"/>
      <c r="CUY78" s="1"/>
      <c r="CUZ78" s="1"/>
      <c r="CVA78" s="1"/>
      <c r="CVB78" s="1"/>
      <c r="CVC78" s="1"/>
      <c r="CVD78" s="1"/>
      <c r="CVE78" s="1"/>
      <c r="CVF78" s="1"/>
      <c r="CVG78" s="1"/>
      <c r="CVH78" s="1"/>
      <c r="CVI78" s="1"/>
      <c r="CVJ78" s="1"/>
      <c r="CVK78" s="1"/>
      <c r="CVL78" s="1"/>
      <c r="CVM78" s="1"/>
      <c r="CVN78" s="1"/>
      <c r="CVO78" s="1"/>
      <c r="CVP78" s="1"/>
      <c r="CVQ78" s="1"/>
      <c r="CVR78" s="1"/>
      <c r="CVS78" s="1"/>
      <c r="CVT78" s="1"/>
      <c r="CVU78" s="1"/>
      <c r="CVV78" s="1"/>
      <c r="CVW78" s="1"/>
      <c r="CVX78" s="1"/>
      <c r="CVY78" s="1"/>
      <c r="CVZ78" s="1"/>
      <c r="CWA78" s="1"/>
      <c r="CWB78" s="1"/>
      <c r="CWC78" s="1"/>
      <c r="CWD78" s="1"/>
      <c r="CWE78" s="1"/>
      <c r="CWF78" s="1"/>
      <c r="CWG78" s="1"/>
      <c r="CWH78" s="1"/>
      <c r="CWI78" s="1"/>
      <c r="CWJ78" s="1"/>
      <c r="CWK78" s="1"/>
      <c r="CWL78" s="1"/>
      <c r="CWM78" s="1"/>
      <c r="CWN78" s="1"/>
      <c r="CWO78" s="1"/>
      <c r="CWP78" s="1"/>
      <c r="CWQ78" s="1"/>
      <c r="CWR78" s="1"/>
      <c r="CWS78" s="1"/>
      <c r="CWT78" s="1"/>
      <c r="CWU78" s="1"/>
      <c r="CWV78" s="1"/>
      <c r="CWW78" s="1"/>
      <c r="CWX78" s="1"/>
      <c r="CWY78" s="1"/>
      <c r="CWZ78" s="1"/>
      <c r="CXA78" s="1"/>
      <c r="CXB78" s="1"/>
      <c r="CXC78" s="1"/>
      <c r="CXD78" s="1"/>
      <c r="CXE78" s="1"/>
      <c r="CXF78" s="1"/>
      <c r="CXG78" s="1"/>
      <c r="CXH78" s="1"/>
      <c r="CXI78" s="1"/>
      <c r="CXJ78" s="1"/>
      <c r="CXK78" s="1"/>
      <c r="CXL78" s="1"/>
      <c r="CXM78" s="1"/>
      <c r="CXN78" s="1"/>
      <c r="CXO78" s="1"/>
      <c r="CXP78" s="1"/>
      <c r="CXQ78" s="1"/>
      <c r="CXR78" s="1"/>
      <c r="CXS78" s="1"/>
      <c r="CXT78" s="1"/>
      <c r="CXU78" s="1"/>
      <c r="CXV78" s="1"/>
      <c r="CXW78" s="1"/>
      <c r="CXX78" s="1"/>
      <c r="CXY78" s="1"/>
      <c r="CXZ78" s="1"/>
      <c r="CYA78" s="1"/>
      <c r="CYB78" s="1"/>
      <c r="CYC78" s="1"/>
      <c r="CYD78" s="1"/>
      <c r="CYE78" s="1"/>
      <c r="CYF78" s="1"/>
      <c r="CYG78" s="1"/>
      <c r="CYH78" s="1"/>
      <c r="CYI78" s="1"/>
      <c r="CYJ78" s="1"/>
      <c r="CYK78" s="1"/>
      <c r="CYL78" s="1"/>
      <c r="CYM78" s="1"/>
      <c r="CYN78" s="1"/>
      <c r="CYO78" s="1"/>
      <c r="CYP78" s="1"/>
      <c r="CYQ78" s="1"/>
      <c r="CYR78" s="1"/>
      <c r="CYS78" s="1"/>
      <c r="CYT78" s="1"/>
      <c r="CYU78" s="1"/>
      <c r="CYV78" s="1"/>
      <c r="CYW78" s="1"/>
      <c r="CYX78" s="1"/>
      <c r="CYY78" s="1"/>
      <c r="CYZ78" s="1"/>
      <c r="CZA78" s="1"/>
      <c r="CZB78" s="1"/>
      <c r="CZC78" s="1"/>
      <c r="CZD78" s="1"/>
      <c r="CZE78" s="1"/>
      <c r="CZF78" s="1"/>
      <c r="CZG78" s="1"/>
      <c r="CZH78" s="1"/>
      <c r="CZI78" s="1"/>
      <c r="CZJ78" s="1"/>
      <c r="CZK78" s="1"/>
      <c r="CZL78" s="1"/>
      <c r="CZM78" s="1"/>
      <c r="CZN78" s="1"/>
      <c r="CZO78" s="1"/>
      <c r="CZP78" s="1"/>
      <c r="CZQ78" s="1"/>
      <c r="CZR78" s="1"/>
      <c r="CZS78" s="1"/>
      <c r="CZT78" s="1"/>
      <c r="CZU78" s="1"/>
      <c r="CZV78" s="1"/>
      <c r="CZW78" s="1"/>
      <c r="CZX78" s="1"/>
      <c r="CZY78" s="1"/>
      <c r="CZZ78" s="1"/>
      <c r="DAA78" s="1"/>
      <c r="DAB78" s="1"/>
      <c r="DAC78" s="1"/>
      <c r="DAD78" s="1"/>
      <c r="DAE78" s="1"/>
      <c r="DAF78" s="1"/>
      <c r="DAG78" s="1"/>
      <c r="DAH78" s="1"/>
      <c r="DAI78" s="1"/>
      <c r="DAJ78" s="1"/>
      <c r="DAK78" s="1"/>
      <c r="DAL78" s="1"/>
      <c r="DAM78" s="1"/>
      <c r="DAN78" s="1"/>
      <c r="DAO78" s="1"/>
      <c r="DAP78" s="1"/>
      <c r="DAQ78" s="1"/>
      <c r="DAR78" s="1"/>
      <c r="DAS78" s="1"/>
      <c r="DAT78" s="1"/>
      <c r="DAU78" s="1"/>
      <c r="DAV78" s="1"/>
      <c r="DAW78" s="1"/>
      <c r="DAX78" s="1"/>
      <c r="DAY78" s="1"/>
      <c r="DAZ78" s="1"/>
      <c r="DBA78" s="1"/>
      <c r="DBB78" s="1"/>
      <c r="DBC78" s="1"/>
      <c r="DBD78" s="1"/>
      <c r="DBE78" s="1"/>
      <c r="DBF78" s="1"/>
      <c r="DBG78" s="1"/>
      <c r="DBH78" s="1"/>
      <c r="DBI78" s="1"/>
      <c r="DBJ78" s="1"/>
      <c r="DBK78" s="1"/>
      <c r="DBL78" s="1"/>
      <c r="DBM78" s="1"/>
      <c r="DBN78" s="1"/>
      <c r="DBO78" s="1"/>
      <c r="DBP78" s="1"/>
      <c r="DBQ78" s="1"/>
      <c r="DBR78" s="1"/>
      <c r="DBS78" s="1"/>
      <c r="DBT78" s="1"/>
      <c r="DBU78" s="1"/>
      <c r="DBV78" s="1"/>
      <c r="DBW78" s="1"/>
      <c r="DBX78" s="1"/>
      <c r="DBY78" s="1"/>
      <c r="DBZ78" s="1"/>
      <c r="DCA78" s="1"/>
      <c r="DCB78" s="1"/>
      <c r="DCC78" s="1"/>
      <c r="DCD78" s="1"/>
      <c r="DCE78" s="1"/>
      <c r="DCF78" s="1"/>
      <c r="DCG78" s="1"/>
      <c r="DCH78" s="1"/>
      <c r="DCI78" s="1"/>
      <c r="DCJ78" s="1"/>
      <c r="DCK78" s="1"/>
      <c r="DCL78" s="1"/>
      <c r="DCM78" s="1"/>
      <c r="DCN78" s="1"/>
      <c r="DCO78" s="1"/>
      <c r="DCP78" s="1"/>
      <c r="DCQ78" s="1"/>
      <c r="DCR78" s="1"/>
      <c r="DCS78" s="1"/>
      <c r="DCT78" s="1"/>
      <c r="DCU78" s="1"/>
      <c r="DCV78" s="1"/>
      <c r="DCW78" s="1"/>
      <c r="DCX78" s="1"/>
      <c r="DCY78" s="1"/>
      <c r="DCZ78" s="1"/>
      <c r="DDA78" s="1"/>
      <c r="DDB78" s="1"/>
      <c r="DDC78" s="1"/>
      <c r="DDD78" s="1"/>
      <c r="DDE78" s="1"/>
      <c r="DDF78" s="1"/>
      <c r="DDG78" s="1"/>
      <c r="DDH78" s="1"/>
      <c r="DDI78" s="1"/>
      <c r="DDJ78" s="1"/>
      <c r="DDK78" s="1"/>
      <c r="DDL78" s="1"/>
      <c r="DDM78" s="1"/>
      <c r="DDN78" s="1"/>
      <c r="DDO78" s="1"/>
      <c r="DDP78" s="1"/>
      <c r="DDQ78" s="1"/>
      <c r="DDR78" s="1"/>
      <c r="DDS78" s="1"/>
      <c r="DDT78" s="1"/>
      <c r="DDU78" s="1"/>
      <c r="DDV78" s="1"/>
      <c r="DDW78" s="1"/>
      <c r="DDX78" s="1"/>
      <c r="DDY78" s="1"/>
      <c r="DDZ78" s="1"/>
      <c r="DEA78" s="1"/>
      <c r="DEB78" s="1"/>
      <c r="DEC78" s="1"/>
      <c r="DED78" s="1"/>
      <c r="DEE78" s="1"/>
      <c r="DEF78" s="1"/>
      <c r="DEG78" s="1"/>
      <c r="DEH78" s="1"/>
      <c r="DEI78" s="1"/>
      <c r="DEJ78" s="1"/>
      <c r="DEK78" s="1"/>
      <c r="DEL78" s="1"/>
      <c r="DEM78" s="1"/>
      <c r="DEN78" s="1"/>
      <c r="DEO78" s="1"/>
      <c r="DEP78" s="1"/>
      <c r="DEQ78" s="1"/>
      <c r="DER78" s="1"/>
      <c r="DES78" s="1"/>
      <c r="DET78" s="1"/>
      <c r="DEU78" s="1"/>
      <c r="DEV78" s="1"/>
      <c r="DEW78" s="1"/>
      <c r="DEX78" s="1"/>
      <c r="DEY78" s="1"/>
      <c r="DEZ78" s="1"/>
      <c r="DFA78" s="1"/>
      <c r="DFB78" s="1"/>
      <c r="DFC78" s="1"/>
      <c r="DFD78" s="1"/>
      <c r="DFE78" s="1"/>
      <c r="DFF78" s="1"/>
      <c r="DFG78" s="1"/>
      <c r="DFH78" s="1"/>
      <c r="DFI78" s="1"/>
      <c r="DFJ78" s="1"/>
      <c r="DFK78" s="1"/>
      <c r="DFL78" s="1"/>
      <c r="DFM78" s="1"/>
      <c r="DFN78" s="1"/>
      <c r="DFO78" s="1"/>
      <c r="DFP78" s="1"/>
      <c r="DFQ78" s="1"/>
      <c r="DFR78" s="1"/>
      <c r="DFS78" s="1"/>
      <c r="DFT78" s="1"/>
      <c r="DFU78" s="1"/>
      <c r="DFV78" s="1"/>
      <c r="DFW78" s="1"/>
      <c r="DFX78" s="1"/>
      <c r="DFY78" s="1"/>
      <c r="DFZ78" s="1"/>
      <c r="DGA78" s="1"/>
      <c r="DGB78" s="1"/>
      <c r="DGC78" s="1"/>
      <c r="DGD78" s="1"/>
      <c r="DGE78" s="1"/>
      <c r="DGF78" s="1"/>
      <c r="DGG78" s="1"/>
      <c r="DGH78" s="1"/>
      <c r="DGI78" s="1"/>
      <c r="DGJ78" s="1"/>
      <c r="DGK78" s="1"/>
      <c r="DGL78" s="1"/>
      <c r="DGM78" s="1"/>
      <c r="DGN78" s="1"/>
      <c r="DGO78" s="1"/>
      <c r="DGP78" s="1"/>
      <c r="DGQ78" s="1"/>
      <c r="DGR78" s="1"/>
      <c r="DGS78" s="1"/>
      <c r="DGT78" s="1"/>
      <c r="DGU78" s="1"/>
      <c r="DGV78" s="1"/>
      <c r="DGW78" s="1"/>
      <c r="DGX78" s="1"/>
      <c r="DGY78" s="1"/>
      <c r="DGZ78" s="1"/>
      <c r="DHA78" s="1"/>
      <c r="DHB78" s="1"/>
      <c r="DHC78" s="1"/>
      <c r="DHD78" s="1"/>
      <c r="DHE78" s="1"/>
      <c r="DHF78" s="1"/>
      <c r="DHG78" s="1"/>
      <c r="DHH78" s="1"/>
      <c r="DHI78" s="1"/>
      <c r="DHJ78" s="1"/>
      <c r="DHK78" s="1"/>
      <c r="DHL78" s="1"/>
      <c r="DHM78" s="1"/>
      <c r="DHN78" s="1"/>
      <c r="DHO78" s="1"/>
      <c r="DHP78" s="1"/>
      <c r="DHQ78" s="1"/>
      <c r="DHR78" s="1"/>
      <c r="DHS78" s="1"/>
      <c r="DHT78" s="1"/>
      <c r="DHU78" s="1"/>
      <c r="DHV78" s="1"/>
      <c r="DHW78" s="1"/>
      <c r="DHX78" s="1"/>
      <c r="DHY78" s="1"/>
      <c r="DHZ78" s="1"/>
      <c r="DIA78" s="1"/>
      <c r="DIB78" s="1"/>
      <c r="DIC78" s="1"/>
      <c r="DID78" s="1"/>
      <c r="DIE78" s="1"/>
      <c r="DIF78" s="1"/>
      <c r="DIG78" s="1"/>
      <c r="DIH78" s="1"/>
      <c r="DII78" s="1"/>
      <c r="DIJ78" s="1"/>
      <c r="DIK78" s="1"/>
      <c r="DIL78" s="1"/>
      <c r="DIM78" s="1"/>
      <c r="DIN78" s="1"/>
      <c r="DIO78" s="1"/>
      <c r="DIP78" s="1"/>
      <c r="DIQ78" s="1"/>
      <c r="DIR78" s="1"/>
      <c r="DIS78" s="1"/>
      <c r="DIT78" s="1"/>
      <c r="DIU78" s="1"/>
      <c r="DIV78" s="1"/>
      <c r="DIW78" s="1"/>
      <c r="DIX78" s="1"/>
      <c r="DIY78" s="1"/>
      <c r="DIZ78" s="1"/>
      <c r="DJA78" s="1"/>
      <c r="DJB78" s="1"/>
      <c r="DJC78" s="1"/>
      <c r="DJD78" s="1"/>
      <c r="DJE78" s="1"/>
      <c r="DJF78" s="1"/>
      <c r="DJG78" s="1"/>
      <c r="DJH78" s="1"/>
      <c r="DJI78" s="1"/>
      <c r="DJJ78" s="1"/>
      <c r="DJK78" s="1"/>
      <c r="DJL78" s="1"/>
      <c r="DJM78" s="1"/>
      <c r="DJN78" s="1"/>
      <c r="DJO78" s="1"/>
      <c r="DJP78" s="1"/>
      <c r="DJQ78" s="1"/>
      <c r="DJR78" s="1"/>
      <c r="DJS78" s="1"/>
      <c r="DJT78" s="1"/>
      <c r="DJU78" s="1"/>
      <c r="DJV78" s="1"/>
      <c r="DJW78" s="1"/>
      <c r="DJX78" s="1"/>
      <c r="DJY78" s="1"/>
      <c r="DJZ78" s="1"/>
      <c r="DKA78" s="1"/>
      <c r="DKB78" s="1"/>
      <c r="DKC78" s="1"/>
      <c r="DKD78" s="1"/>
      <c r="DKE78" s="1"/>
      <c r="DKF78" s="1"/>
      <c r="DKG78" s="1"/>
      <c r="DKH78" s="1"/>
      <c r="DKI78" s="1"/>
      <c r="DKJ78" s="1"/>
      <c r="DKK78" s="1"/>
      <c r="DKL78" s="1"/>
      <c r="DKM78" s="1"/>
      <c r="DKN78" s="1"/>
      <c r="DKO78" s="1"/>
      <c r="DKP78" s="1"/>
      <c r="DKQ78" s="1"/>
      <c r="DKR78" s="1"/>
      <c r="DKS78" s="1"/>
      <c r="DKT78" s="1"/>
      <c r="DKU78" s="1"/>
      <c r="DKV78" s="1"/>
      <c r="DKW78" s="1"/>
      <c r="DKX78" s="1"/>
      <c r="DKY78" s="1"/>
      <c r="DKZ78" s="1"/>
      <c r="DLA78" s="1"/>
      <c r="DLB78" s="1"/>
      <c r="DLC78" s="1"/>
      <c r="DLD78" s="1"/>
      <c r="DLE78" s="1"/>
      <c r="DLF78" s="1"/>
      <c r="DLG78" s="1"/>
      <c r="DLH78" s="1"/>
      <c r="DLI78" s="1"/>
      <c r="DLJ78" s="1"/>
      <c r="DLK78" s="1"/>
      <c r="DLL78" s="1"/>
      <c r="DLM78" s="1"/>
      <c r="DLN78" s="1"/>
      <c r="DLO78" s="1"/>
      <c r="DLP78" s="1"/>
      <c r="DLQ78" s="1"/>
      <c r="DLR78" s="1"/>
      <c r="DLS78" s="1"/>
      <c r="DLT78" s="1"/>
      <c r="DLU78" s="1"/>
      <c r="DLV78" s="1"/>
      <c r="DLW78" s="1"/>
      <c r="DLX78" s="1"/>
      <c r="DLY78" s="1"/>
      <c r="DLZ78" s="1"/>
      <c r="DMA78" s="1"/>
      <c r="DMB78" s="1"/>
      <c r="DMC78" s="1"/>
      <c r="DMD78" s="1"/>
      <c r="DME78" s="1"/>
      <c r="DMF78" s="1"/>
      <c r="DMG78" s="1"/>
      <c r="DMH78" s="1"/>
      <c r="DMI78" s="1"/>
      <c r="DMJ78" s="1"/>
      <c r="DMK78" s="1"/>
      <c r="DML78" s="1"/>
      <c r="DMM78" s="1"/>
      <c r="DMN78" s="1"/>
      <c r="DMO78" s="1"/>
      <c r="DMP78" s="1"/>
      <c r="DMQ78" s="1"/>
      <c r="DMR78" s="1"/>
      <c r="DMS78" s="1"/>
      <c r="DMT78" s="1"/>
      <c r="DMU78" s="1"/>
      <c r="DMV78" s="1"/>
      <c r="DMW78" s="1"/>
      <c r="DMX78" s="1"/>
      <c r="DMY78" s="1"/>
      <c r="DMZ78" s="1"/>
      <c r="DNA78" s="1"/>
      <c r="DNB78" s="1"/>
      <c r="DNC78" s="1"/>
      <c r="DND78" s="1"/>
      <c r="DNE78" s="1"/>
      <c r="DNF78" s="1"/>
      <c r="DNG78" s="1"/>
      <c r="DNH78" s="1"/>
      <c r="DNI78" s="1"/>
      <c r="DNJ78" s="1"/>
      <c r="DNK78" s="1"/>
      <c r="DNL78" s="1"/>
      <c r="DNM78" s="1"/>
      <c r="DNN78" s="1"/>
      <c r="DNO78" s="1"/>
      <c r="DNP78" s="1"/>
      <c r="DNQ78" s="1"/>
      <c r="DNR78" s="1"/>
      <c r="DNS78" s="1"/>
      <c r="DNT78" s="1"/>
      <c r="DNU78" s="1"/>
      <c r="DNV78" s="1"/>
      <c r="DNW78" s="1"/>
      <c r="DNX78" s="1"/>
      <c r="DNY78" s="1"/>
      <c r="DNZ78" s="1"/>
      <c r="DOA78" s="1"/>
      <c r="DOB78" s="1"/>
      <c r="DOC78" s="1"/>
      <c r="DOD78" s="1"/>
      <c r="DOE78" s="1"/>
      <c r="DOF78" s="1"/>
      <c r="DOG78" s="1"/>
      <c r="DOH78" s="1"/>
      <c r="DOI78" s="1"/>
      <c r="DOJ78" s="1"/>
      <c r="DOK78" s="1"/>
      <c r="DOL78" s="1"/>
      <c r="DOM78" s="1"/>
      <c r="DON78" s="1"/>
      <c r="DOO78" s="1"/>
      <c r="DOP78" s="1"/>
      <c r="DOQ78" s="1"/>
      <c r="DOR78" s="1"/>
      <c r="DOS78" s="1"/>
      <c r="DOT78" s="1"/>
      <c r="DOU78" s="1"/>
      <c r="DOV78" s="1"/>
      <c r="DOW78" s="1"/>
      <c r="DOX78" s="1"/>
      <c r="DOY78" s="1"/>
      <c r="DOZ78" s="1"/>
      <c r="DPA78" s="1"/>
      <c r="DPB78" s="1"/>
      <c r="DPC78" s="1"/>
      <c r="DPD78" s="1"/>
      <c r="DPE78" s="1"/>
      <c r="DPF78" s="1"/>
      <c r="DPG78" s="1"/>
      <c r="DPH78" s="1"/>
      <c r="DPI78" s="1"/>
      <c r="DPJ78" s="1"/>
      <c r="DPK78" s="1"/>
      <c r="DPL78" s="1"/>
      <c r="DPM78" s="1"/>
      <c r="DPN78" s="1"/>
      <c r="DPO78" s="1"/>
      <c r="DPP78" s="1"/>
      <c r="DPQ78" s="1"/>
      <c r="DPR78" s="1"/>
      <c r="DPS78" s="1"/>
      <c r="DPT78" s="1"/>
      <c r="DPU78" s="1"/>
      <c r="DPV78" s="1"/>
      <c r="DPW78" s="1"/>
      <c r="DPX78" s="1"/>
      <c r="DPY78" s="1"/>
      <c r="DPZ78" s="1"/>
      <c r="DQA78" s="1"/>
      <c r="DQB78" s="1"/>
      <c r="DQC78" s="1"/>
      <c r="DQD78" s="1"/>
      <c r="DQE78" s="1"/>
      <c r="DQF78" s="1"/>
      <c r="DQG78" s="1"/>
      <c r="DQH78" s="1"/>
      <c r="DQI78" s="1"/>
      <c r="DQJ78" s="1"/>
      <c r="DQK78" s="1"/>
      <c r="DQL78" s="1"/>
      <c r="DQM78" s="1"/>
      <c r="DQN78" s="1"/>
      <c r="DQO78" s="1"/>
      <c r="DQP78" s="1"/>
      <c r="DQQ78" s="1"/>
      <c r="DQR78" s="1"/>
      <c r="DQS78" s="1"/>
      <c r="DQT78" s="1"/>
      <c r="DQU78" s="1"/>
      <c r="DQV78" s="1"/>
      <c r="DQW78" s="1"/>
      <c r="DQX78" s="1"/>
      <c r="DQY78" s="1"/>
      <c r="DQZ78" s="1"/>
      <c r="DRA78" s="1"/>
      <c r="DRB78" s="1"/>
      <c r="DRC78" s="1"/>
      <c r="DRD78" s="1"/>
      <c r="DRE78" s="1"/>
      <c r="DRF78" s="1"/>
      <c r="DRG78" s="1"/>
      <c r="DRH78" s="1"/>
      <c r="DRI78" s="1"/>
      <c r="DRJ78" s="1"/>
      <c r="DRK78" s="1"/>
      <c r="DRL78" s="1"/>
      <c r="DRM78" s="1"/>
      <c r="DRN78" s="1"/>
      <c r="DRO78" s="1"/>
      <c r="DRP78" s="1"/>
      <c r="DRQ78" s="1"/>
      <c r="DRR78" s="1"/>
      <c r="DRS78" s="1"/>
      <c r="DRT78" s="1"/>
      <c r="DRU78" s="1"/>
      <c r="DRV78" s="1"/>
      <c r="DRW78" s="1"/>
      <c r="DRX78" s="1"/>
      <c r="DRY78" s="1"/>
      <c r="DRZ78" s="1"/>
      <c r="DSA78" s="1"/>
      <c r="DSB78" s="1"/>
      <c r="DSC78" s="1"/>
      <c r="DSD78" s="1"/>
      <c r="DSE78" s="1"/>
      <c r="DSF78" s="1"/>
      <c r="DSG78" s="1"/>
      <c r="DSH78" s="1"/>
      <c r="DSI78" s="1"/>
      <c r="DSJ78" s="1"/>
      <c r="DSK78" s="1"/>
      <c r="DSL78" s="1"/>
      <c r="DSM78" s="1"/>
      <c r="DSN78" s="1"/>
      <c r="DSO78" s="1"/>
      <c r="DSP78" s="1"/>
      <c r="DSQ78" s="1"/>
      <c r="DSR78" s="1"/>
      <c r="DSS78" s="1"/>
      <c r="DST78" s="1"/>
      <c r="DSU78" s="1"/>
      <c r="DSV78" s="1"/>
      <c r="DSW78" s="1"/>
      <c r="DSX78" s="1"/>
      <c r="DSY78" s="1"/>
      <c r="DSZ78" s="1"/>
      <c r="DTA78" s="1"/>
      <c r="DTB78" s="1"/>
      <c r="DTC78" s="1"/>
      <c r="DTD78" s="1"/>
      <c r="DTE78" s="1"/>
      <c r="DTF78" s="1"/>
      <c r="DTG78" s="1"/>
      <c r="DTH78" s="1"/>
      <c r="DTI78" s="1"/>
      <c r="DTJ78" s="1"/>
      <c r="DTK78" s="1"/>
      <c r="DTL78" s="1"/>
      <c r="DTM78" s="1"/>
      <c r="DTN78" s="1"/>
      <c r="DTO78" s="1"/>
      <c r="DTP78" s="1"/>
      <c r="DTQ78" s="1"/>
      <c r="DTR78" s="1"/>
      <c r="DTS78" s="1"/>
      <c r="DTT78" s="1"/>
      <c r="DTU78" s="1"/>
      <c r="DTV78" s="1"/>
      <c r="DTW78" s="1"/>
      <c r="DTX78" s="1"/>
      <c r="DTY78" s="1"/>
      <c r="DTZ78" s="1"/>
      <c r="DUA78" s="1"/>
      <c r="DUB78" s="1"/>
      <c r="DUC78" s="1"/>
      <c r="DUD78" s="1"/>
      <c r="DUE78" s="1"/>
      <c r="DUF78" s="1"/>
      <c r="DUG78" s="1"/>
      <c r="DUH78" s="1"/>
      <c r="DUI78" s="1"/>
      <c r="DUJ78" s="1"/>
      <c r="DUK78" s="1"/>
      <c r="DUL78" s="1"/>
      <c r="DUM78" s="1"/>
      <c r="DUN78" s="1"/>
      <c r="DUO78" s="1"/>
      <c r="DUP78" s="1"/>
      <c r="DUQ78" s="1"/>
      <c r="DUR78" s="1"/>
      <c r="DUS78" s="1"/>
      <c r="DUT78" s="1"/>
      <c r="DUU78" s="1"/>
      <c r="DUV78" s="1"/>
      <c r="DUW78" s="1"/>
      <c r="DUX78" s="1"/>
      <c r="DUY78" s="1"/>
      <c r="DUZ78" s="1"/>
      <c r="DVA78" s="1"/>
      <c r="DVB78" s="1"/>
      <c r="DVC78" s="1"/>
      <c r="DVD78" s="1"/>
      <c r="DVE78" s="1"/>
      <c r="DVF78" s="1"/>
      <c r="DVG78" s="1"/>
      <c r="DVH78" s="1"/>
      <c r="DVI78" s="1"/>
      <c r="DVJ78" s="1"/>
      <c r="DVK78" s="1"/>
      <c r="DVL78" s="1"/>
      <c r="DVM78" s="1"/>
      <c r="DVN78" s="1"/>
      <c r="DVO78" s="1"/>
      <c r="DVP78" s="1"/>
      <c r="DVQ78" s="1"/>
      <c r="DVR78" s="1"/>
      <c r="DVS78" s="1"/>
      <c r="DVT78" s="1"/>
      <c r="DVU78" s="1"/>
      <c r="DVV78" s="1"/>
      <c r="DVW78" s="1"/>
      <c r="DVX78" s="1"/>
      <c r="DVY78" s="1"/>
      <c r="DVZ78" s="1"/>
      <c r="DWA78" s="1"/>
      <c r="DWB78" s="1"/>
      <c r="DWC78" s="1"/>
      <c r="DWD78" s="1"/>
      <c r="DWE78" s="1"/>
      <c r="DWF78" s="1"/>
      <c r="DWG78" s="1"/>
      <c r="DWH78" s="1"/>
      <c r="DWI78" s="1"/>
      <c r="DWJ78" s="1"/>
      <c r="DWK78" s="1"/>
      <c r="DWL78" s="1"/>
      <c r="DWM78" s="1"/>
      <c r="DWN78" s="1"/>
      <c r="DWO78" s="1"/>
      <c r="DWP78" s="1"/>
      <c r="DWQ78" s="1"/>
      <c r="DWR78" s="1"/>
      <c r="DWS78" s="1"/>
      <c r="DWT78" s="1"/>
      <c r="DWU78" s="1"/>
      <c r="DWV78" s="1"/>
      <c r="DWW78" s="1"/>
      <c r="DWX78" s="1"/>
      <c r="DWY78" s="1"/>
      <c r="DWZ78" s="1"/>
      <c r="DXA78" s="1"/>
      <c r="DXB78" s="1"/>
      <c r="DXC78" s="1"/>
      <c r="DXD78" s="1"/>
      <c r="DXE78" s="1"/>
      <c r="DXF78" s="1"/>
      <c r="DXG78" s="1"/>
      <c r="DXH78" s="1"/>
      <c r="DXI78" s="1"/>
      <c r="DXJ78" s="1"/>
      <c r="DXK78" s="1"/>
      <c r="DXL78" s="1"/>
      <c r="DXM78" s="1"/>
      <c r="DXN78" s="1"/>
      <c r="DXO78" s="1"/>
      <c r="DXP78" s="1"/>
      <c r="DXQ78" s="1"/>
      <c r="DXR78" s="1"/>
      <c r="DXS78" s="1"/>
      <c r="DXT78" s="1"/>
      <c r="DXU78" s="1"/>
      <c r="DXV78" s="1"/>
      <c r="DXW78" s="1"/>
      <c r="DXX78" s="1"/>
      <c r="DXY78" s="1"/>
      <c r="DXZ78" s="1"/>
      <c r="DYA78" s="1"/>
      <c r="DYB78" s="1"/>
      <c r="DYC78" s="1"/>
      <c r="DYD78" s="1"/>
      <c r="DYE78" s="1"/>
      <c r="DYF78" s="1"/>
      <c r="DYG78" s="1"/>
      <c r="DYH78" s="1"/>
      <c r="DYI78" s="1"/>
      <c r="DYJ78" s="1"/>
      <c r="DYK78" s="1"/>
      <c r="DYL78" s="1"/>
      <c r="DYM78" s="1"/>
      <c r="DYN78" s="1"/>
      <c r="DYO78" s="1"/>
      <c r="DYP78" s="1"/>
      <c r="DYQ78" s="1"/>
      <c r="DYR78" s="1"/>
      <c r="DYS78" s="1"/>
      <c r="DYT78" s="1"/>
      <c r="DYU78" s="1"/>
      <c r="DYV78" s="1"/>
      <c r="DYW78" s="1"/>
      <c r="DYX78" s="1"/>
      <c r="DYY78" s="1"/>
      <c r="DYZ78" s="1"/>
      <c r="DZA78" s="1"/>
      <c r="DZB78" s="1"/>
      <c r="DZC78" s="1"/>
      <c r="DZD78" s="1"/>
      <c r="DZE78" s="1"/>
      <c r="DZF78" s="1"/>
      <c r="DZG78" s="1"/>
      <c r="DZH78" s="1"/>
      <c r="DZI78" s="1"/>
      <c r="DZJ78" s="1"/>
      <c r="DZK78" s="1"/>
      <c r="DZL78" s="1"/>
      <c r="DZM78" s="1"/>
      <c r="DZN78" s="1"/>
      <c r="DZO78" s="1"/>
      <c r="DZP78" s="1"/>
      <c r="DZQ78" s="1"/>
      <c r="DZR78" s="1"/>
      <c r="DZS78" s="1"/>
      <c r="DZT78" s="1"/>
      <c r="DZU78" s="1"/>
      <c r="DZV78" s="1"/>
      <c r="DZW78" s="1"/>
      <c r="DZX78" s="1"/>
      <c r="DZY78" s="1"/>
      <c r="DZZ78" s="1"/>
      <c r="EAA78" s="1"/>
      <c r="EAB78" s="1"/>
      <c r="EAC78" s="1"/>
      <c r="EAD78" s="1"/>
      <c r="EAE78" s="1"/>
      <c r="EAF78" s="1"/>
      <c r="EAG78" s="1"/>
      <c r="EAH78" s="1"/>
      <c r="EAI78" s="1"/>
      <c r="EAJ78" s="1"/>
      <c r="EAK78" s="1"/>
      <c r="EAL78" s="1"/>
      <c r="EAM78" s="1"/>
      <c r="EAN78" s="1"/>
      <c r="EAO78" s="1"/>
      <c r="EAP78" s="1"/>
      <c r="EAQ78" s="1"/>
      <c r="EAR78" s="1"/>
      <c r="EAS78" s="1"/>
      <c r="EAT78" s="1"/>
      <c r="EAU78" s="1"/>
      <c r="EAV78" s="1"/>
      <c r="EAW78" s="1"/>
      <c r="EAX78" s="1"/>
      <c r="EAY78" s="1"/>
      <c r="EAZ78" s="1"/>
      <c r="EBA78" s="1"/>
      <c r="EBB78" s="1"/>
      <c r="EBC78" s="1"/>
      <c r="EBD78" s="1"/>
      <c r="EBE78" s="1"/>
      <c r="EBF78" s="1"/>
      <c r="EBG78" s="1"/>
      <c r="EBH78" s="1"/>
      <c r="EBI78" s="1"/>
      <c r="EBJ78" s="1"/>
      <c r="EBK78" s="1"/>
      <c r="EBL78" s="1"/>
      <c r="EBM78" s="1"/>
      <c r="EBN78" s="1"/>
      <c r="EBO78" s="1"/>
      <c r="EBP78" s="1"/>
      <c r="EBQ78" s="1"/>
      <c r="EBR78" s="1"/>
      <c r="EBS78" s="1"/>
      <c r="EBT78" s="1"/>
      <c r="EBU78" s="1"/>
      <c r="EBV78" s="1"/>
      <c r="EBW78" s="1"/>
      <c r="EBX78" s="1"/>
      <c r="EBY78" s="1"/>
      <c r="EBZ78" s="1"/>
      <c r="ECA78" s="1"/>
      <c r="ECB78" s="1"/>
      <c r="ECC78" s="1"/>
      <c r="ECD78" s="1"/>
      <c r="ECE78" s="1"/>
      <c r="ECF78" s="1"/>
      <c r="ECG78" s="1"/>
      <c r="ECH78" s="1"/>
      <c r="ECI78" s="1"/>
      <c r="ECJ78" s="1"/>
      <c r="ECK78" s="1"/>
      <c r="ECL78" s="1"/>
      <c r="ECM78" s="1"/>
      <c r="ECN78" s="1"/>
      <c r="ECO78" s="1"/>
      <c r="ECP78" s="1"/>
      <c r="ECQ78" s="1"/>
      <c r="ECR78" s="1"/>
      <c r="ECS78" s="1"/>
      <c r="ECT78" s="1"/>
      <c r="ECU78" s="1"/>
      <c r="ECV78" s="1"/>
      <c r="ECW78" s="1"/>
      <c r="ECX78" s="1"/>
      <c r="ECY78" s="1"/>
      <c r="ECZ78" s="1"/>
      <c r="EDA78" s="1"/>
      <c r="EDB78" s="1"/>
      <c r="EDC78" s="1"/>
      <c r="EDD78" s="1"/>
      <c r="EDE78" s="1"/>
      <c r="EDF78" s="1"/>
      <c r="EDG78" s="1"/>
      <c r="EDH78" s="1"/>
      <c r="EDI78" s="1"/>
      <c r="EDJ78" s="1"/>
      <c r="EDK78" s="1"/>
      <c r="EDL78" s="1"/>
      <c r="EDM78" s="1"/>
      <c r="EDN78" s="1"/>
      <c r="EDO78" s="1"/>
      <c r="EDP78" s="1"/>
      <c r="EDQ78" s="1"/>
      <c r="EDR78" s="1"/>
      <c r="EDS78" s="1"/>
      <c r="EDT78" s="1"/>
      <c r="EDU78" s="1"/>
      <c r="EDV78" s="1"/>
      <c r="EDW78" s="1"/>
      <c r="EDX78" s="1"/>
      <c r="EDY78" s="1"/>
      <c r="EDZ78" s="1"/>
      <c r="EEA78" s="1"/>
      <c r="EEB78" s="1"/>
      <c r="EEC78" s="1"/>
      <c r="EED78" s="1"/>
      <c r="EEE78" s="1"/>
      <c r="EEF78" s="1"/>
      <c r="EEG78" s="1"/>
      <c r="EEH78" s="1"/>
      <c r="EEI78" s="1"/>
      <c r="EEJ78" s="1"/>
      <c r="EEK78" s="1"/>
      <c r="EEL78" s="1"/>
      <c r="EEM78" s="1"/>
      <c r="EEN78" s="1"/>
      <c r="EEO78" s="1"/>
      <c r="EEP78" s="1"/>
      <c r="EEQ78" s="1"/>
      <c r="EER78" s="1"/>
      <c r="EES78" s="1"/>
      <c r="EET78" s="1"/>
      <c r="EEU78" s="1"/>
      <c r="EEV78" s="1"/>
      <c r="EEW78" s="1"/>
      <c r="EEX78" s="1"/>
      <c r="EEY78" s="1"/>
      <c r="EEZ78" s="1"/>
      <c r="EFA78" s="1"/>
      <c r="EFB78" s="1"/>
      <c r="EFC78" s="1"/>
      <c r="EFD78" s="1"/>
      <c r="EFE78" s="1"/>
      <c r="EFF78" s="1"/>
      <c r="EFG78" s="1"/>
      <c r="EFH78" s="1"/>
      <c r="EFI78" s="1"/>
      <c r="EFJ78" s="1"/>
      <c r="EFK78" s="1"/>
      <c r="EFL78" s="1"/>
      <c r="EFM78" s="1"/>
      <c r="EFN78" s="1"/>
      <c r="EFO78" s="1"/>
      <c r="EFP78" s="1"/>
      <c r="EFQ78" s="1"/>
      <c r="EFR78" s="1"/>
      <c r="EFS78" s="1"/>
      <c r="EFT78" s="1"/>
      <c r="EFU78" s="1"/>
      <c r="EFV78" s="1"/>
      <c r="EFW78" s="1"/>
      <c r="EFX78" s="1"/>
      <c r="EFY78" s="1"/>
      <c r="EFZ78" s="1"/>
      <c r="EGA78" s="1"/>
      <c r="EGB78" s="1"/>
      <c r="EGC78" s="1"/>
      <c r="EGD78" s="1"/>
      <c r="EGE78" s="1"/>
      <c r="EGF78" s="1"/>
      <c r="EGG78" s="1"/>
      <c r="EGH78" s="1"/>
      <c r="EGI78" s="1"/>
      <c r="EGJ78" s="1"/>
      <c r="EGK78" s="1"/>
      <c r="EGL78" s="1"/>
      <c r="EGM78" s="1"/>
      <c r="EGN78" s="1"/>
      <c r="EGO78" s="1"/>
      <c r="EGP78" s="1"/>
      <c r="EGQ78" s="1"/>
      <c r="EGR78" s="1"/>
      <c r="EGS78" s="1"/>
      <c r="EGT78" s="1"/>
      <c r="EGU78" s="1"/>
      <c r="EGV78" s="1"/>
      <c r="EGW78" s="1"/>
      <c r="EGX78" s="1"/>
      <c r="EGY78" s="1"/>
      <c r="EGZ78" s="1"/>
      <c r="EHA78" s="1"/>
      <c r="EHB78" s="1"/>
      <c r="EHC78" s="1"/>
      <c r="EHD78" s="1"/>
      <c r="EHE78" s="1"/>
      <c r="EHF78" s="1"/>
      <c r="EHG78" s="1"/>
      <c r="EHH78" s="1"/>
      <c r="EHI78" s="1"/>
      <c r="EHJ78" s="1"/>
      <c r="EHK78" s="1"/>
      <c r="EHL78" s="1"/>
      <c r="EHM78" s="1"/>
      <c r="EHN78" s="1"/>
      <c r="EHO78" s="1"/>
      <c r="EHP78" s="1"/>
      <c r="EHQ78" s="1"/>
      <c r="EHR78" s="1"/>
      <c r="EHS78" s="1"/>
      <c r="EHT78" s="1"/>
      <c r="EHU78" s="1"/>
      <c r="EHV78" s="1"/>
      <c r="EHW78" s="1"/>
      <c r="EHX78" s="1"/>
      <c r="EHY78" s="1"/>
      <c r="EHZ78" s="1"/>
      <c r="EIA78" s="1"/>
      <c r="EIB78" s="1"/>
      <c r="EIC78" s="1"/>
      <c r="EID78" s="1"/>
      <c r="EIE78" s="1"/>
      <c r="EIF78" s="1"/>
      <c r="EIG78" s="1"/>
      <c r="EIH78" s="1"/>
      <c r="EII78" s="1"/>
      <c r="EIJ78" s="1"/>
      <c r="EIK78" s="1"/>
      <c r="EIL78" s="1"/>
      <c r="EIM78" s="1"/>
      <c r="EIN78" s="1"/>
      <c r="EIO78" s="1"/>
      <c r="EIP78" s="1"/>
      <c r="EIQ78" s="1"/>
      <c r="EIR78" s="1"/>
      <c r="EIS78" s="1"/>
      <c r="EIT78" s="1"/>
      <c r="EIU78" s="1"/>
      <c r="EIV78" s="1"/>
      <c r="EIW78" s="1"/>
      <c r="EIX78" s="1"/>
      <c r="EIY78" s="1"/>
      <c r="EIZ78" s="1"/>
      <c r="EJA78" s="1"/>
      <c r="EJB78" s="1"/>
      <c r="EJC78" s="1"/>
      <c r="EJD78" s="1"/>
      <c r="EJE78" s="1"/>
      <c r="EJF78" s="1"/>
      <c r="EJG78" s="1"/>
      <c r="EJH78" s="1"/>
      <c r="EJI78" s="1"/>
      <c r="EJJ78" s="1"/>
      <c r="EJK78" s="1"/>
      <c r="EJL78" s="1"/>
      <c r="EJM78" s="1"/>
      <c r="EJN78" s="1"/>
      <c r="EJO78" s="1"/>
      <c r="EJP78" s="1"/>
      <c r="EJQ78" s="1"/>
      <c r="EJR78" s="1"/>
      <c r="EJS78" s="1"/>
      <c r="EJT78" s="1"/>
      <c r="EJU78" s="1"/>
      <c r="EJV78" s="1"/>
      <c r="EJW78" s="1"/>
      <c r="EJX78" s="1"/>
      <c r="EJY78" s="1"/>
      <c r="EJZ78" s="1"/>
      <c r="EKA78" s="1"/>
      <c r="EKB78" s="1"/>
      <c r="EKC78" s="1"/>
      <c r="EKD78" s="1"/>
      <c r="EKE78" s="1"/>
      <c r="EKF78" s="1"/>
      <c r="EKG78" s="1"/>
      <c r="EKH78" s="1"/>
      <c r="EKI78" s="1"/>
      <c r="EKJ78" s="1"/>
      <c r="EKK78" s="1"/>
      <c r="EKL78" s="1"/>
      <c r="EKM78" s="1"/>
      <c r="EKN78" s="1"/>
      <c r="EKO78" s="1"/>
      <c r="EKP78" s="1"/>
      <c r="EKQ78" s="1"/>
      <c r="EKR78" s="1"/>
      <c r="EKS78" s="1"/>
      <c r="EKT78" s="1"/>
      <c r="EKU78" s="1"/>
      <c r="EKV78" s="1"/>
      <c r="EKW78" s="1"/>
      <c r="EKX78" s="1"/>
      <c r="EKY78" s="1"/>
      <c r="EKZ78" s="1"/>
      <c r="ELA78" s="1"/>
      <c r="ELB78" s="1"/>
      <c r="ELC78" s="1"/>
      <c r="ELD78" s="1"/>
      <c r="ELE78" s="1"/>
      <c r="ELF78" s="1"/>
      <c r="ELG78" s="1"/>
      <c r="ELH78" s="1"/>
      <c r="ELI78" s="1"/>
      <c r="ELJ78" s="1"/>
      <c r="ELK78" s="1"/>
      <c r="ELL78" s="1"/>
      <c r="ELM78" s="1"/>
      <c r="ELN78" s="1"/>
      <c r="ELO78" s="1"/>
      <c r="ELP78" s="1"/>
      <c r="ELQ78" s="1"/>
      <c r="ELR78" s="1"/>
      <c r="ELS78" s="1"/>
      <c r="ELT78" s="1"/>
      <c r="ELU78" s="1"/>
      <c r="ELV78" s="1"/>
      <c r="ELW78" s="1"/>
      <c r="ELX78" s="1"/>
      <c r="ELY78" s="1"/>
      <c r="ELZ78" s="1"/>
      <c r="EMA78" s="1"/>
      <c r="EMB78" s="1"/>
      <c r="EMC78" s="1"/>
      <c r="EMD78" s="1"/>
      <c r="EME78" s="1"/>
      <c r="EMF78" s="1"/>
      <c r="EMG78" s="1"/>
      <c r="EMH78" s="1"/>
      <c r="EMI78" s="1"/>
      <c r="EMJ78" s="1"/>
      <c r="EMK78" s="1"/>
      <c r="EML78" s="1"/>
      <c r="EMM78" s="1"/>
      <c r="EMN78" s="1"/>
      <c r="EMO78" s="1"/>
      <c r="EMP78" s="1"/>
      <c r="EMQ78" s="1"/>
      <c r="EMR78" s="1"/>
      <c r="EMS78" s="1"/>
      <c r="EMT78" s="1"/>
      <c r="EMU78" s="1"/>
      <c r="EMV78" s="1"/>
      <c r="EMW78" s="1"/>
      <c r="EMX78" s="1"/>
      <c r="EMY78" s="1"/>
      <c r="EMZ78" s="1"/>
      <c r="ENA78" s="1"/>
      <c r="ENB78" s="1"/>
      <c r="ENC78" s="1"/>
      <c r="END78" s="1"/>
      <c r="ENE78" s="1"/>
      <c r="ENF78" s="1"/>
      <c r="ENG78" s="1"/>
      <c r="ENH78" s="1"/>
      <c r="ENI78" s="1"/>
      <c r="ENJ78" s="1"/>
      <c r="ENK78" s="1"/>
      <c r="ENL78" s="1"/>
      <c r="ENM78" s="1"/>
      <c r="ENN78" s="1"/>
      <c r="ENO78" s="1"/>
      <c r="ENP78" s="1"/>
      <c r="ENQ78" s="1"/>
      <c r="ENR78" s="1"/>
      <c r="ENS78" s="1"/>
      <c r="ENT78" s="1"/>
      <c r="ENU78" s="1"/>
      <c r="ENV78" s="1"/>
      <c r="ENW78" s="1"/>
      <c r="ENX78" s="1"/>
      <c r="ENY78" s="1"/>
      <c r="ENZ78" s="1"/>
      <c r="EOA78" s="1"/>
      <c r="EOB78" s="1"/>
      <c r="EOC78" s="1"/>
      <c r="EOD78" s="1"/>
      <c r="EOE78" s="1"/>
      <c r="EOF78" s="1"/>
      <c r="EOG78" s="1"/>
      <c r="EOH78" s="1"/>
      <c r="EOI78" s="1"/>
      <c r="EOJ78" s="1"/>
      <c r="EOK78" s="1"/>
      <c r="EOL78" s="1"/>
      <c r="EOM78" s="1"/>
      <c r="EON78" s="1"/>
      <c r="EOO78" s="1"/>
      <c r="EOP78" s="1"/>
      <c r="EOQ78" s="1"/>
      <c r="EOR78" s="1"/>
      <c r="EOS78" s="1"/>
      <c r="EOT78" s="1"/>
      <c r="EOU78" s="1"/>
      <c r="EOV78" s="1"/>
      <c r="EOW78" s="1"/>
      <c r="EOX78" s="1"/>
      <c r="EOY78" s="1"/>
      <c r="EOZ78" s="1"/>
      <c r="EPA78" s="1"/>
      <c r="EPB78" s="1"/>
      <c r="EPC78" s="1"/>
      <c r="EPD78" s="1"/>
      <c r="EPE78" s="1"/>
      <c r="EPF78" s="1"/>
      <c r="EPG78" s="1"/>
      <c r="EPH78" s="1"/>
      <c r="EPI78" s="1"/>
      <c r="EPJ78" s="1"/>
      <c r="EPK78" s="1"/>
      <c r="EPL78" s="1"/>
      <c r="EPM78" s="1"/>
      <c r="EPN78" s="1"/>
      <c r="EPO78" s="1"/>
      <c r="EPP78" s="1"/>
      <c r="EPQ78" s="1"/>
      <c r="EPR78" s="1"/>
      <c r="EPS78" s="1"/>
      <c r="EPT78" s="1"/>
      <c r="EPU78" s="1"/>
      <c r="EPV78" s="1"/>
      <c r="EPW78" s="1"/>
      <c r="EPX78" s="1"/>
      <c r="EPY78" s="1"/>
      <c r="EPZ78" s="1"/>
      <c r="EQA78" s="1"/>
      <c r="EQB78" s="1"/>
      <c r="EQC78" s="1"/>
      <c r="EQD78" s="1"/>
      <c r="EQE78" s="1"/>
      <c r="EQF78" s="1"/>
      <c r="EQG78" s="1"/>
      <c r="EQH78" s="1"/>
      <c r="EQI78" s="1"/>
      <c r="EQJ78" s="1"/>
      <c r="EQK78" s="1"/>
      <c r="EQL78" s="1"/>
      <c r="EQM78" s="1"/>
      <c r="EQN78" s="1"/>
      <c r="EQO78" s="1"/>
      <c r="EQP78" s="1"/>
      <c r="EQQ78" s="1"/>
      <c r="EQR78" s="1"/>
      <c r="EQS78" s="1"/>
      <c r="EQT78" s="1"/>
      <c r="EQU78" s="1"/>
      <c r="EQV78" s="1"/>
      <c r="EQW78" s="1"/>
      <c r="EQX78" s="1"/>
      <c r="EQY78" s="1"/>
      <c r="EQZ78" s="1"/>
      <c r="ERA78" s="1"/>
      <c r="ERB78" s="1"/>
      <c r="ERC78" s="1"/>
      <c r="ERD78" s="1"/>
      <c r="ERE78" s="1"/>
      <c r="ERF78" s="1"/>
      <c r="ERG78" s="1"/>
      <c r="ERH78" s="1"/>
      <c r="ERI78" s="1"/>
      <c r="ERJ78" s="1"/>
      <c r="ERK78" s="1"/>
      <c r="ERL78" s="1"/>
      <c r="ERM78" s="1"/>
      <c r="ERN78" s="1"/>
      <c r="ERO78" s="1"/>
      <c r="ERP78" s="1"/>
      <c r="ERQ78" s="1"/>
      <c r="ERR78" s="1"/>
      <c r="ERS78" s="1"/>
      <c r="ERT78" s="1"/>
      <c r="ERU78" s="1"/>
      <c r="ERV78" s="1"/>
      <c r="ERW78" s="1"/>
      <c r="ERX78" s="1"/>
      <c r="ERY78" s="1"/>
      <c r="ERZ78" s="1"/>
      <c r="ESA78" s="1"/>
      <c r="ESB78" s="1"/>
      <c r="ESC78" s="1"/>
      <c r="ESD78" s="1"/>
      <c r="ESE78" s="1"/>
      <c r="ESF78" s="1"/>
      <c r="ESG78" s="1"/>
      <c r="ESH78" s="1"/>
      <c r="ESI78" s="1"/>
      <c r="ESJ78" s="1"/>
      <c r="ESK78" s="1"/>
      <c r="ESL78" s="1"/>
      <c r="ESM78" s="1"/>
      <c r="ESN78" s="1"/>
      <c r="ESO78" s="1"/>
      <c r="ESP78" s="1"/>
      <c r="ESQ78" s="1"/>
      <c r="ESR78" s="1"/>
      <c r="ESS78" s="1"/>
      <c r="EST78" s="1"/>
      <c r="ESU78" s="1"/>
      <c r="ESV78" s="1"/>
      <c r="ESW78" s="1"/>
      <c r="ESX78" s="1"/>
      <c r="ESY78" s="1"/>
      <c r="ESZ78" s="1"/>
      <c r="ETA78" s="1"/>
      <c r="ETB78" s="1"/>
      <c r="ETC78" s="1"/>
      <c r="ETD78" s="1"/>
      <c r="ETE78" s="1"/>
      <c r="ETF78" s="1"/>
      <c r="ETG78" s="1"/>
      <c r="ETH78" s="1"/>
      <c r="ETI78" s="1"/>
      <c r="ETJ78" s="1"/>
      <c r="ETK78" s="1"/>
      <c r="ETL78" s="1"/>
      <c r="ETM78" s="1"/>
      <c r="ETN78" s="1"/>
      <c r="ETO78" s="1"/>
      <c r="ETP78" s="1"/>
      <c r="ETQ78" s="1"/>
      <c r="ETR78" s="1"/>
      <c r="ETS78" s="1"/>
      <c r="ETT78" s="1"/>
      <c r="ETU78" s="1"/>
      <c r="ETV78" s="1"/>
      <c r="ETW78" s="1"/>
      <c r="ETX78" s="1"/>
      <c r="ETY78" s="1"/>
      <c r="ETZ78" s="1"/>
      <c r="EUA78" s="1"/>
      <c r="EUB78" s="1"/>
      <c r="EUC78" s="1"/>
      <c r="EUD78" s="1"/>
      <c r="EUE78" s="1"/>
      <c r="EUF78" s="1"/>
      <c r="EUG78" s="1"/>
      <c r="EUH78" s="1"/>
      <c r="EUI78" s="1"/>
      <c r="EUJ78" s="1"/>
      <c r="EUK78" s="1"/>
      <c r="EUL78" s="1"/>
      <c r="EUM78" s="1"/>
      <c r="EUN78" s="1"/>
      <c r="EUO78" s="1"/>
      <c r="EUP78" s="1"/>
      <c r="EUQ78" s="1"/>
      <c r="EUR78" s="1"/>
      <c r="EUS78" s="1"/>
      <c r="EUT78" s="1"/>
      <c r="EUU78" s="1"/>
      <c r="EUV78" s="1"/>
      <c r="EUW78" s="1"/>
      <c r="EUX78" s="1"/>
      <c r="EUY78" s="1"/>
      <c r="EUZ78" s="1"/>
      <c r="EVA78" s="1"/>
      <c r="EVB78" s="1"/>
      <c r="EVC78" s="1"/>
      <c r="EVD78" s="1"/>
      <c r="EVE78" s="1"/>
      <c r="EVF78" s="1"/>
      <c r="EVG78" s="1"/>
      <c r="EVH78" s="1"/>
      <c r="EVI78" s="1"/>
      <c r="EVJ78" s="1"/>
      <c r="EVK78" s="1"/>
      <c r="EVL78" s="1"/>
      <c r="EVM78" s="1"/>
      <c r="EVN78" s="1"/>
      <c r="EVO78" s="1"/>
      <c r="EVP78" s="1"/>
      <c r="EVQ78" s="1"/>
      <c r="EVR78" s="1"/>
      <c r="EVS78" s="1"/>
      <c r="EVT78" s="1"/>
      <c r="EVU78" s="1"/>
      <c r="EVV78" s="1"/>
      <c r="EVW78" s="1"/>
      <c r="EVX78" s="1"/>
      <c r="EVY78" s="1"/>
      <c r="EVZ78" s="1"/>
      <c r="EWA78" s="1"/>
      <c r="EWB78" s="1"/>
      <c r="EWC78" s="1"/>
      <c r="EWD78" s="1"/>
      <c r="EWE78" s="1"/>
      <c r="EWF78" s="1"/>
      <c r="EWG78" s="1"/>
      <c r="EWH78" s="1"/>
      <c r="EWI78" s="1"/>
      <c r="EWJ78" s="1"/>
      <c r="EWK78" s="1"/>
      <c r="EWL78" s="1"/>
      <c r="EWM78" s="1"/>
      <c r="EWN78" s="1"/>
      <c r="EWO78" s="1"/>
      <c r="EWP78" s="1"/>
      <c r="EWQ78" s="1"/>
      <c r="EWR78" s="1"/>
      <c r="EWS78" s="1"/>
      <c r="EWT78" s="1"/>
      <c r="EWU78" s="1"/>
      <c r="EWV78" s="1"/>
      <c r="EWW78" s="1"/>
      <c r="EWX78" s="1"/>
      <c r="EWY78" s="1"/>
      <c r="EWZ78" s="1"/>
      <c r="EXA78" s="1"/>
      <c r="EXB78" s="1"/>
      <c r="EXC78" s="1"/>
      <c r="EXD78" s="1"/>
      <c r="EXE78" s="1"/>
      <c r="EXF78" s="1"/>
      <c r="EXG78" s="1"/>
      <c r="EXH78" s="1"/>
      <c r="EXI78" s="1"/>
      <c r="EXJ78" s="1"/>
      <c r="EXK78" s="1"/>
      <c r="EXL78" s="1"/>
      <c r="EXM78" s="1"/>
      <c r="EXN78" s="1"/>
      <c r="EXO78" s="1"/>
      <c r="EXP78" s="1"/>
      <c r="EXQ78" s="1"/>
      <c r="EXR78" s="1"/>
      <c r="EXS78" s="1"/>
      <c r="EXT78" s="1"/>
      <c r="EXU78" s="1"/>
      <c r="EXV78" s="1"/>
      <c r="EXW78" s="1"/>
      <c r="EXX78" s="1"/>
      <c r="EXY78" s="1"/>
      <c r="EXZ78" s="1"/>
      <c r="EYA78" s="1"/>
      <c r="EYB78" s="1"/>
      <c r="EYC78" s="1"/>
      <c r="EYD78" s="1"/>
      <c r="EYE78" s="1"/>
      <c r="EYF78" s="1"/>
      <c r="EYG78" s="1"/>
      <c r="EYH78" s="1"/>
      <c r="EYI78" s="1"/>
      <c r="EYJ78" s="1"/>
      <c r="EYK78" s="1"/>
      <c r="EYL78" s="1"/>
      <c r="EYM78" s="1"/>
      <c r="EYN78" s="1"/>
      <c r="EYO78" s="1"/>
      <c r="EYP78" s="1"/>
      <c r="EYQ78" s="1"/>
      <c r="EYR78" s="1"/>
      <c r="EYS78" s="1"/>
      <c r="EYT78" s="1"/>
      <c r="EYU78" s="1"/>
      <c r="EYV78" s="1"/>
      <c r="EYW78" s="1"/>
      <c r="EYX78" s="1"/>
      <c r="EYY78" s="1"/>
      <c r="EYZ78" s="1"/>
      <c r="EZA78" s="1"/>
      <c r="EZB78" s="1"/>
      <c r="EZC78" s="1"/>
      <c r="EZD78" s="1"/>
      <c r="EZE78" s="1"/>
      <c r="EZF78" s="1"/>
      <c r="EZG78" s="1"/>
      <c r="EZH78" s="1"/>
      <c r="EZI78" s="1"/>
      <c r="EZJ78" s="1"/>
      <c r="EZK78" s="1"/>
      <c r="EZL78" s="1"/>
      <c r="EZM78" s="1"/>
      <c r="EZN78" s="1"/>
      <c r="EZO78" s="1"/>
      <c r="EZP78" s="1"/>
      <c r="EZQ78" s="1"/>
      <c r="EZR78" s="1"/>
      <c r="EZS78" s="1"/>
      <c r="EZT78" s="1"/>
      <c r="EZU78" s="1"/>
      <c r="EZV78" s="1"/>
      <c r="EZW78" s="1"/>
      <c r="EZX78" s="1"/>
      <c r="EZY78" s="1"/>
      <c r="EZZ78" s="1"/>
      <c r="FAA78" s="1"/>
      <c r="FAB78" s="1"/>
      <c r="FAC78" s="1"/>
      <c r="FAD78" s="1"/>
      <c r="FAE78" s="1"/>
      <c r="FAF78" s="1"/>
      <c r="FAG78" s="1"/>
      <c r="FAH78" s="1"/>
      <c r="FAI78" s="1"/>
      <c r="FAJ78" s="1"/>
      <c r="FAK78" s="1"/>
      <c r="FAL78" s="1"/>
      <c r="FAM78" s="1"/>
      <c r="FAN78" s="1"/>
      <c r="FAO78" s="1"/>
      <c r="FAP78" s="1"/>
      <c r="FAQ78" s="1"/>
      <c r="FAR78" s="1"/>
      <c r="FAS78" s="1"/>
      <c r="FAT78" s="1"/>
      <c r="FAU78" s="1"/>
      <c r="FAV78" s="1"/>
      <c r="FAW78" s="1"/>
      <c r="FAX78" s="1"/>
      <c r="FAY78" s="1"/>
      <c r="FAZ78" s="1"/>
      <c r="FBA78" s="1"/>
      <c r="FBB78" s="1"/>
      <c r="FBC78" s="1"/>
      <c r="FBD78" s="1"/>
      <c r="FBE78" s="1"/>
      <c r="FBF78" s="1"/>
      <c r="FBG78" s="1"/>
      <c r="FBH78" s="1"/>
      <c r="FBI78" s="1"/>
      <c r="FBJ78" s="1"/>
      <c r="FBK78" s="1"/>
      <c r="FBL78" s="1"/>
      <c r="FBM78" s="1"/>
      <c r="FBN78" s="1"/>
      <c r="FBO78" s="1"/>
      <c r="FBP78" s="1"/>
      <c r="FBQ78" s="1"/>
      <c r="FBR78" s="1"/>
      <c r="FBS78" s="1"/>
      <c r="FBT78" s="1"/>
      <c r="FBU78" s="1"/>
      <c r="FBV78" s="1"/>
      <c r="FBW78" s="1"/>
      <c r="FBX78" s="1"/>
      <c r="FBY78" s="1"/>
      <c r="FBZ78" s="1"/>
      <c r="FCA78" s="1"/>
      <c r="FCB78" s="1"/>
      <c r="FCC78" s="1"/>
      <c r="FCD78" s="1"/>
      <c r="FCE78" s="1"/>
      <c r="FCF78" s="1"/>
      <c r="FCG78" s="1"/>
      <c r="FCH78" s="1"/>
      <c r="FCI78" s="1"/>
      <c r="FCJ78" s="1"/>
      <c r="FCK78" s="1"/>
      <c r="FCL78" s="1"/>
      <c r="FCM78" s="1"/>
      <c r="FCN78" s="1"/>
      <c r="FCO78" s="1"/>
      <c r="FCP78" s="1"/>
      <c r="FCQ78" s="1"/>
      <c r="FCR78" s="1"/>
      <c r="FCS78" s="1"/>
      <c r="FCT78" s="1"/>
      <c r="FCU78" s="1"/>
      <c r="FCV78" s="1"/>
      <c r="FCW78" s="1"/>
      <c r="FCX78" s="1"/>
      <c r="FCY78" s="1"/>
      <c r="FCZ78" s="1"/>
      <c r="FDA78" s="1"/>
      <c r="FDB78" s="1"/>
      <c r="FDC78" s="1"/>
      <c r="FDD78" s="1"/>
      <c r="FDE78" s="1"/>
      <c r="FDF78" s="1"/>
      <c r="FDG78" s="1"/>
      <c r="FDH78" s="1"/>
      <c r="FDI78" s="1"/>
      <c r="FDJ78" s="1"/>
      <c r="FDK78" s="1"/>
      <c r="FDL78" s="1"/>
      <c r="FDM78" s="1"/>
      <c r="FDN78" s="1"/>
      <c r="FDO78" s="1"/>
      <c r="FDP78" s="1"/>
      <c r="FDQ78" s="1"/>
      <c r="FDR78" s="1"/>
      <c r="FDS78" s="1"/>
      <c r="FDT78" s="1"/>
      <c r="FDU78" s="1"/>
      <c r="FDV78" s="1"/>
      <c r="FDW78" s="1"/>
      <c r="FDX78" s="1"/>
      <c r="FDY78" s="1"/>
      <c r="FDZ78" s="1"/>
      <c r="FEA78" s="1"/>
      <c r="FEB78" s="1"/>
      <c r="FEC78" s="1"/>
      <c r="FED78" s="1"/>
      <c r="FEE78" s="1"/>
      <c r="FEF78" s="1"/>
      <c r="FEG78" s="1"/>
      <c r="FEH78" s="1"/>
      <c r="FEI78" s="1"/>
      <c r="FEJ78" s="1"/>
      <c r="FEK78" s="1"/>
      <c r="FEL78" s="1"/>
      <c r="FEM78" s="1"/>
      <c r="FEN78" s="1"/>
      <c r="FEO78" s="1"/>
      <c r="FEP78" s="1"/>
      <c r="FEQ78" s="1"/>
      <c r="FER78" s="1"/>
      <c r="FES78" s="1"/>
      <c r="FET78" s="1"/>
      <c r="FEU78" s="1"/>
      <c r="FEV78" s="1"/>
      <c r="FEW78" s="1"/>
      <c r="FEX78" s="1"/>
      <c r="FEY78" s="1"/>
      <c r="FEZ78" s="1"/>
      <c r="FFA78" s="1"/>
      <c r="FFB78" s="1"/>
      <c r="FFC78" s="1"/>
      <c r="FFD78" s="1"/>
      <c r="FFE78" s="1"/>
      <c r="FFF78" s="1"/>
      <c r="FFG78" s="1"/>
      <c r="FFH78" s="1"/>
      <c r="FFI78" s="1"/>
      <c r="FFJ78" s="1"/>
      <c r="FFK78" s="1"/>
      <c r="FFL78" s="1"/>
      <c r="FFM78" s="1"/>
      <c r="FFN78" s="1"/>
      <c r="FFO78" s="1"/>
      <c r="FFP78" s="1"/>
      <c r="FFQ78" s="1"/>
      <c r="FFR78" s="1"/>
      <c r="FFS78" s="1"/>
      <c r="FFT78" s="1"/>
      <c r="FFU78" s="1"/>
      <c r="FFV78" s="1"/>
      <c r="FFW78" s="1"/>
      <c r="FFX78" s="1"/>
      <c r="FFY78" s="1"/>
      <c r="FFZ78" s="1"/>
      <c r="FGA78" s="1"/>
      <c r="FGB78" s="1"/>
      <c r="FGC78" s="1"/>
      <c r="FGD78" s="1"/>
      <c r="FGE78" s="1"/>
      <c r="FGF78" s="1"/>
      <c r="FGG78" s="1"/>
      <c r="FGH78" s="1"/>
      <c r="FGI78" s="1"/>
      <c r="FGJ78" s="1"/>
      <c r="FGK78" s="1"/>
      <c r="FGL78" s="1"/>
      <c r="FGM78" s="1"/>
      <c r="FGN78" s="1"/>
      <c r="FGO78" s="1"/>
      <c r="FGP78" s="1"/>
      <c r="FGQ78" s="1"/>
      <c r="FGR78" s="1"/>
      <c r="FGS78" s="1"/>
      <c r="FGT78" s="1"/>
      <c r="FGU78" s="1"/>
      <c r="FGV78" s="1"/>
      <c r="FGW78" s="1"/>
      <c r="FGX78" s="1"/>
      <c r="FGY78" s="1"/>
      <c r="FGZ78" s="1"/>
      <c r="FHA78" s="1"/>
      <c r="FHB78" s="1"/>
      <c r="FHC78" s="1"/>
      <c r="FHD78" s="1"/>
      <c r="FHE78" s="1"/>
      <c r="FHF78" s="1"/>
      <c r="FHG78" s="1"/>
      <c r="FHH78" s="1"/>
      <c r="FHI78" s="1"/>
      <c r="FHJ78" s="1"/>
      <c r="FHK78" s="1"/>
      <c r="FHL78" s="1"/>
      <c r="FHM78" s="1"/>
      <c r="FHN78" s="1"/>
      <c r="FHO78" s="1"/>
      <c r="FHP78" s="1"/>
      <c r="FHQ78" s="1"/>
      <c r="FHR78" s="1"/>
      <c r="FHS78" s="1"/>
      <c r="FHT78" s="1"/>
      <c r="FHU78" s="1"/>
      <c r="FHV78" s="1"/>
      <c r="FHW78" s="1"/>
      <c r="FHX78" s="1"/>
      <c r="FHY78" s="1"/>
      <c r="FHZ78" s="1"/>
      <c r="FIA78" s="1"/>
      <c r="FIB78" s="1"/>
      <c r="FIC78" s="1"/>
      <c r="FID78" s="1"/>
      <c r="FIE78" s="1"/>
      <c r="FIF78" s="1"/>
      <c r="FIG78" s="1"/>
      <c r="FIH78" s="1"/>
      <c r="FII78" s="1"/>
      <c r="FIJ78" s="1"/>
      <c r="FIK78" s="1"/>
      <c r="FIL78" s="1"/>
      <c r="FIM78" s="1"/>
      <c r="FIN78" s="1"/>
      <c r="FIO78" s="1"/>
      <c r="FIP78" s="1"/>
      <c r="FIQ78" s="1"/>
      <c r="FIR78" s="1"/>
      <c r="FIS78" s="1"/>
      <c r="FIT78" s="1"/>
      <c r="FIU78" s="1"/>
      <c r="FIV78" s="1"/>
      <c r="FIW78" s="1"/>
      <c r="FIX78" s="1"/>
      <c r="FIY78" s="1"/>
      <c r="FIZ78" s="1"/>
      <c r="FJA78" s="1"/>
      <c r="FJB78" s="1"/>
      <c r="FJC78" s="1"/>
      <c r="FJD78" s="1"/>
      <c r="FJE78" s="1"/>
      <c r="FJF78" s="1"/>
      <c r="FJG78" s="1"/>
      <c r="FJH78" s="1"/>
      <c r="FJI78" s="1"/>
      <c r="FJJ78" s="1"/>
      <c r="FJK78" s="1"/>
      <c r="FJL78" s="1"/>
      <c r="FJM78" s="1"/>
      <c r="FJN78" s="1"/>
      <c r="FJO78" s="1"/>
      <c r="FJP78" s="1"/>
      <c r="FJQ78" s="1"/>
      <c r="FJR78" s="1"/>
      <c r="FJS78" s="1"/>
      <c r="FJT78" s="1"/>
      <c r="FJU78" s="1"/>
      <c r="FJV78" s="1"/>
      <c r="FJW78" s="1"/>
      <c r="FJX78" s="1"/>
      <c r="FJY78" s="1"/>
      <c r="FJZ78" s="1"/>
      <c r="FKA78" s="1"/>
      <c r="FKB78" s="1"/>
      <c r="FKC78" s="1"/>
      <c r="FKD78" s="1"/>
      <c r="FKE78" s="1"/>
      <c r="FKF78" s="1"/>
      <c r="FKG78" s="1"/>
      <c r="FKH78" s="1"/>
      <c r="FKI78" s="1"/>
      <c r="FKJ78" s="1"/>
      <c r="FKK78" s="1"/>
      <c r="FKL78" s="1"/>
      <c r="FKM78" s="1"/>
      <c r="FKN78" s="1"/>
      <c r="FKO78" s="1"/>
      <c r="FKP78" s="1"/>
      <c r="FKQ78" s="1"/>
      <c r="FKR78" s="1"/>
      <c r="FKS78" s="1"/>
      <c r="FKT78" s="1"/>
      <c r="FKU78" s="1"/>
      <c r="FKV78" s="1"/>
      <c r="FKW78" s="1"/>
      <c r="FKX78" s="1"/>
      <c r="FKY78" s="1"/>
      <c r="FKZ78" s="1"/>
      <c r="FLA78" s="1"/>
      <c r="FLB78" s="1"/>
      <c r="FLC78" s="1"/>
      <c r="FLD78" s="1"/>
      <c r="FLE78" s="1"/>
      <c r="FLF78" s="1"/>
      <c r="FLG78" s="1"/>
      <c r="FLH78" s="1"/>
      <c r="FLI78" s="1"/>
      <c r="FLJ78" s="1"/>
      <c r="FLK78" s="1"/>
      <c r="FLL78" s="1"/>
      <c r="FLM78" s="1"/>
      <c r="FLN78" s="1"/>
      <c r="FLO78" s="1"/>
      <c r="FLP78" s="1"/>
      <c r="FLQ78" s="1"/>
      <c r="FLR78" s="1"/>
      <c r="FLS78" s="1"/>
      <c r="FLT78" s="1"/>
      <c r="FLU78" s="1"/>
      <c r="FLV78" s="1"/>
      <c r="FLW78" s="1"/>
      <c r="FLX78" s="1"/>
      <c r="FLY78" s="1"/>
      <c r="FLZ78" s="1"/>
      <c r="FMA78" s="1"/>
      <c r="FMB78" s="1"/>
      <c r="FMC78" s="1"/>
      <c r="FMD78" s="1"/>
      <c r="FME78" s="1"/>
      <c r="FMF78" s="1"/>
      <c r="FMG78" s="1"/>
      <c r="FMH78" s="1"/>
      <c r="FMI78" s="1"/>
      <c r="FMJ78" s="1"/>
      <c r="FMK78" s="1"/>
      <c r="FML78" s="1"/>
      <c r="FMM78" s="1"/>
      <c r="FMN78" s="1"/>
      <c r="FMO78" s="1"/>
      <c r="FMP78" s="1"/>
      <c r="FMQ78" s="1"/>
      <c r="FMR78" s="1"/>
      <c r="FMS78" s="1"/>
      <c r="FMT78" s="1"/>
      <c r="FMU78" s="1"/>
      <c r="FMV78" s="1"/>
      <c r="FMW78" s="1"/>
      <c r="FMX78" s="1"/>
      <c r="FMY78" s="1"/>
      <c r="FMZ78" s="1"/>
      <c r="FNA78" s="1"/>
      <c r="FNB78" s="1"/>
      <c r="FNC78" s="1"/>
      <c r="FND78" s="1"/>
      <c r="FNE78" s="1"/>
      <c r="FNF78" s="1"/>
      <c r="FNG78" s="1"/>
      <c r="FNH78" s="1"/>
      <c r="FNI78" s="1"/>
      <c r="FNJ78" s="1"/>
      <c r="FNK78" s="1"/>
      <c r="FNL78" s="1"/>
      <c r="FNM78" s="1"/>
      <c r="FNN78" s="1"/>
      <c r="FNO78" s="1"/>
      <c r="FNP78" s="1"/>
      <c r="FNQ78" s="1"/>
      <c r="FNR78" s="1"/>
      <c r="FNS78" s="1"/>
      <c r="FNT78" s="1"/>
      <c r="FNU78" s="1"/>
      <c r="FNV78" s="1"/>
      <c r="FNW78" s="1"/>
      <c r="FNX78" s="1"/>
      <c r="FNY78" s="1"/>
      <c r="FNZ78" s="1"/>
      <c r="FOA78" s="1"/>
      <c r="FOB78" s="1"/>
      <c r="FOC78" s="1"/>
      <c r="FOD78" s="1"/>
      <c r="FOE78" s="1"/>
      <c r="FOF78" s="1"/>
      <c r="FOG78" s="1"/>
      <c r="FOH78" s="1"/>
      <c r="FOI78" s="1"/>
      <c r="FOJ78" s="1"/>
      <c r="FOK78" s="1"/>
      <c r="FOL78" s="1"/>
      <c r="FOM78" s="1"/>
      <c r="FON78" s="1"/>
      <c r="FOO78" s="1"/>
      <c r="FOP78" s="1"/>
      <c r="FOQ78" s="1"/>
      <c r="FOR78" s="1"/>
      <c r="FOS78" s="1"/>
      <c r="FOT78" s="1"/>
      <c r="FOU78" s="1"/>
      <c r="FOV78" s="1"/>
      <c r="FOW78" s="1"/>
      <c r="FOX78" s="1"/>
      <c r="FOY78" s="1"/>
      <c r="FOZ78" s="1"/>
      <c r="FPA78" s="1"/>
      <c r="FPB78" s="1"/>
      <c r="FPC78" s="1"/>
      <c r="FPD78" s="1"/>
      <c r="FPE78" s="1"/>
      <c r="FPF78" s="1"/>
      <c r="FPG78" s="1"/>
      <c r="FPH78" s="1"/>
      <c r="FPI78" s="1"/>
      <c r="FPJ78" s="1"/>
      <c r="FPK78" s="1"/>
      <c r="FPL78" s="1"/>
      <c r="FPM78" s="1"/>
      <c r="FPN78" s="1"/>
      <c r="FPO78" s="1"/>
      <c r="FPP78" s="1"/>
      <c r="FPQ78" s="1"/>
      <c r="FPR78" s="1"/>
      <c r="FPS78" s="1"/>
      <c r="FPT78" s="1"/>
      <c r="FPU78" s="1"/>
      <c r="FPV78" s="1"/>
      <c r="FPW78" s="1"/>
      <c r="FPX78" s="1"/>
      <c r="FPY78" s="1"/>
      <c r="FPZ78" s="1"/>
      <c r="FQA78" s="1"/>
      <c r="FQB78" s="1"/>
      <c r="FQC78" s="1"/>
      <c r="FQD78" s="1"/>
      <c r="FQE78" s="1"/>
      <c r="FQF78" s="1"/>
      <c r="FQG78" s="1"/>
      <c r="FQH78" s="1"/>
      <c r="FQI78" s="1"/>
      <c r="FQJ78" s="1"/>
      <c r="FQK78" s="1"/>
      <c r="FQL78" s="1"/>
      <c r="FQM78" s="1"/>
      <c r="FQN78" s="1"/>
      <c r="FQO78" s="1"/>
      <c r="FQP78" s="1"/>
      <c r="FQQ78" s="1"/>
      <c r="FQR78" s="1"/>
      <c r="FQS78" s="1"/>
      <c r="FQT78" s="1"/>
      <c r="FQU78" s="1"/>
      <c r="FQV78" s="1"/>
      <c r="FQW78" s="1"/>
      <c r="FQX78" s="1"/>
      <c r="FQY78" s="1"/>
      <c r="FQZ78" s="1"/>
      <c r="FRA78" s="1"/>
      <c r="FRB78" s="1"/>
      <c r="FRC78" s="1"/>
      <c r="FRD78" s="1"/>
      <c r="FRE78" s="1"/>
      <c r="FRF78" s="1"/>
      <c r="FRG78" s="1"/>
      <c r="FRH78" s="1"/>
      <c r="FRI78" s="1"/>
      <c r="FRJ78" s="1"/>
      <c r="FRK78" s="1"/>
      <c r="FRL78" s="1"/>
      <c r="FRM78" s="1"/>
      <c r="FRN78" s="1"/>
      <c r="FRO78" s="1"/>
      <c r="FRP78" s="1"/>
      <c r="FRQ78" s="1"/>
      <c r="FRR78" s="1"/>
      <c r="FRS78" s="1"/>
      <c r="FRT78" s="1"/>
      <c r="FRU78" s="1"/>
      <c r="FRV78" s="1"/>
      <c r="FRW78" s="1"/>
      <c r="FRX78" s="1"/>
      <c r="FRY78" s="1"/>
      <c r="FRZ78" s="1"/>
      <c r="FSA78" s="1"/>
      <c r="FSB78" s="1"/>
      <c r="FSC78" s="1"/>
      <c r="FSD78" s="1"/>
      <c r="FSE78" s="1"/>
      <c r="FSF78" s="1"/>
      <c r="FSG78" s="1"/>
      <c r="FSH78" s="1"/>
      <c r="FSI78" s="1"/>
      <c r="FSJ78" s="1"/>
      <c r="FSK78" s="1"/>
      <c r="FSL78" s="1"/>
      <c r="FSM78" s="1"/>
      <c r="FSN78" s="1"/>
      <c r="FSO78" s="1"/>
      <c r="FSP78" s="1"/>
      <c r="FSQ78" s="1"/>
      <c r="FSR78" s="1"/>
      <c r="FSS78" s="1"/>
      <c r="FST78" s="1"/>
      <c r="FSU78" s="1"/>
      <c r="FSV78" s="1"/>
      <c r="FSW78" s="1"/>
      <c r="FSX78" s="1"/>
      <c r="FSY78" s="1"/>
      <c r="FSZ78" s="1"/>
      <c r="FTA78" s="1"/>
      <c r="FTB78" s="1"/>
      <c r="FTC78" s="1"/>
      <c r="FTD78" s="1"/>
      <c r="FTE78" s="1"/>
      <c r="FTF78" s="1"/>
      <c r="FTG78" s="1"/>
      <c r="FTH78" s="1"/>
      <c r="FTI78" s="1"/>
      <c r="FTJ78" s="1"/>
      <c r="FTK78" s="1"/>
      <c r="FTL78" s="1"/>
      <c r="FTM78" s="1"/>
      <c r="FTN78" s="1"/>
      <c r="FTO78" s="1"/>
      <c r="FTP78" s="1"/>
      <c r="FTQ78" s="1"/>
      <c r="FTR78" s="1"/>
      <c r="FTS78" s="1"/>
      <c r="FTT78" s="1"/>
      <c r="FTU78" s="1"/>
      <c r="FTV78" s="1"/>
      <c r="FTW78" s="1"/>
      <c r="FTX78" s="1"/>
      <c r="FTY78" s="1"/>
      <c r="FTZ78" s="1"/>
      <c r="FUA78" s="1"/>
      <c r="FUB78" s="1"/>
      <c r="FUC78" s="1"/>
      <c r="FUD78" s="1"/>
      <c r="FUE78" s="1"/>
      <c r="FUF78" s="1"/>
      <c r="FUG78" s="1"/>
      <c r="FUH78" s="1"/>
      <c r="FUI78" s="1"/>
      <c r="FUJ78" s="1"/>
      <c r="FUK78" s="1"/>
      <c r="FUL78" s="1"/>
      <c r="FUM78" s="1"/>
      <c r="FUN78" s="1"/>
      <c r="FUO78" s="1"/>
      <c r="FUP78" s="1"/>
      <c r="FUQ78" s="1"/>
      <c r="FUR78" s="1"/>
      <c r="FUS78" s="1"/>
      <c r="FUT78" s="1"/>
      <c r="FUU78" s="1"/>
      <c r="FUV78" s="1"/>
      <c r="FUW78" s="1"/>
      <c r="FUX78" s="1"/>
      <c r="FUY78" s="1"/>
      <c r="FUZ78" s="1"/>
      <c r="FVA78" s="1"/>
      <c r="FVB78" s="1"/>
      <c r="FVC78" s="1"/>
      <c r="FVD78" s="1"/>
      <c r="FVE78" s="1"/>
      <c r="FVF78" s="1"/>
      <c r="FVG78" s="1"/>
      <c r="FVH78" s="1"/>
      <c r="FVI78" s="1"/>
      <c r="FVJ78" s="1"/>
      <c r="FVK78" s="1"/>
      <c r="FVL78" s="1"/>
      <c r="FVM78" s="1"/>
      <c r="FVN78" s="1"/>
      <c r="FVO78" s="1"/>
      <c r="FVP78" s="1"/>
      <c r="FVQ78" s="1"/>
      <c r="FVR78" s="1"/>
      <c r="FVS78" s="1"/>
      <c r="FVT78" s="1"/>
      <c r="FVU78" s="1"/>
      <c r="FVV78" s="1"/>
      <c r="FVW78" s="1"/>
      <c r="FVX78" s="1"/>
      <c r="FVY78" s="1"/>
      <c r="FVZ78" s="1"/>
      <c r="FWA78" s="1"/>
      <c r="FWB78" s="1"/>
      <c r="FWC78" s="1"/>
      <c r="FWD78" s="1"/>
      <c r="FWE78" s="1"/>
      <c r="FWF78" s="1"/>
      <c r="FWG78" s="1"/>
      <c r="FWH78" s="1"/>
      <c r="FWI78" s="1"/>
      <c r="FWJ78" s="1"/>
      <c r="FWK78" s="1"/>
      <c r="FWL78" s="1"/>
      <c r="FWM78" s="1"/>
      <c r="FWN78" s="1"/>
      <c r="FWO78" s="1"/>
      <c r="FWP78" s="1"/>
      <c r="FWQ78" s="1"/>
      <c r="FWR78" s="1"/>
      <c r="FWS78" s="1"/>
      <c r="FWT78" s="1"/>
      <c r="FWU78" s="1"/>
      <c r="FWV78" s="1"/>
      <c r="FWW78" s="1"/>
      <c r="FWX78" s="1"/>
      <c r="FWY78" s="1"/>
      <c r="FWZ78" s="1"/>
      <c r="FXA78" s="1"/>
      <c r="FXB78" s="1"/>
      <c r="FXC78" s="1"/>
      <c r="FXD78" s="1"/>
      <c r="FXE78" s="1"/>
      <c r="FXF78" s="1"/>
      <c r="FXG78" s="1"/>
      <c r="FXH78" s="1"/>
      <c r="FXI78" s="1"/>
      <c r="FXJ78" s="1"/>
      <c r="FXK78" s="1"/>
      <c r="FXL78" s="1"/>
      <c r="FXM78" s="1"/>
      <c r="FXN78" s="1"/>
      <c r="FXO78" s="1"/>
      <c r="FXP78" s="1"/>
      <c r="FXQ78" s="1"/>
      <c r="FXR78" s="1"/>
      <c r="FXS78" s="1"/>
      <c r="FXT78" s="1"/>
      <c r="FXU78" s="1"/>
      <c r="FXV78" s="1"/>
      <c r="FXW78" s="1"/>
      <c r="FXX78" s="1"/>
      <c r="FXY78" s="1"/>
      <c r="FXZ78" s="1"/>
      <c r="FYA78" s="1"/>
      <c r="FYB78" s="1"/>
      <c r="FYC78" s="1"/>
      <c r="FYD78" s="1"/>
      <c r="FYE78" s="1"/>
      <c r="FYF78" s="1"/>
      <c r="FYG78" s="1"/>
      <c r="FYH78" s="1"/>
      <c r="FYI78" s="1"/>
      <c r="FYJ78" s="1"/>
      <c r="FYK78" s="1"/>
      <c r="FYL78" s="1"/>
      <c r="FYM78" s="1"/>
      <c r="FYN78" s="1"/>
      <c r="FYO78" s="1"/>
      <c r="FYP78" s="1"/>
      <c r="FYQ78" s="1"/>
      <c r="FYR78" s="1"/>
      <c r="FYS78" s="1"/>
      <c r="FYT78" s="1"/>
      <c r="FYU78" s="1"/>
      <c r="FYV78" s="1"/>
      <c r="FYW78" s="1"/>
      <c r="FYX78" s="1"/>
      <c r="FYY78" s="1"/>
      <c r="FYZ78" s="1"/>
      <c r="FZA78" s="1"/>
      <c r="FZB78" s="1"/>
      <c r="FZC78" s="1"/>
      <c r="FZD78" s="1"/>
      <c r="FZE78" s="1"/>
      <c r="FZF78" s="1"/>
      <c r="FZG78" s="1"/>
      <c r="FZH78" s="1"/>
      <c r="FZI78" s="1"/>
      <c r="FZJ78" s="1"/>
      <c r="FZK78" s="1"/>
      <c r="FZL78" s="1"/>
      <c r="FZM78" s="1"/>
      <c r="FZN78" s="1"/>
      <c r="FZO78" s="1"/>
      <c r="FZP78" s="1"/>
      <c r="FZQ78" s="1"/>
      <c r="FZR78" s="1"/>
      <c r="FZS78" s="1"/>
      <c r="FZT78" s="1"/>
      <c r="FZU78" s="1"/>
      <c r="FZV78" s="1"/>
      <c r="FZW78" s="1"/>
      <c r="FZX78" s="1"/>
      <c r="FZY78" s="1"/>
      <c r="FZZ78" s="1"/>
      <c r="GAA78" s="1"/>
      <c r="GAB78" s="1"/>
      <c r="GAC78" s="1"/>
      <c r="GAD78" s="1"/>
      <c r="GAE78" s="1"/>
      <c r="GAF78" s="1"/>
      <c r="GAG78" s="1"/>
      <c r="GAH78" s="1"/>
      <c r="GAI78" s="1"/>
      <c r="GAJ78" s="1"/>
      <c r="GAK78" s="1"/>
      <c r="GAL78" s="1"/>
      <c r="GAM78" s="1"/>
      <c r="GAN78" s="1"/>
      <c r="GAO78" s="1"/>
      <c r="GAP78" s="1"/>
      <c r="GAQ78" s="1"/>
      <c r="GAR78" s="1"/>
      <c r="GAS78" s="1"/>
      <c r="GAT78" s="1"/>
      <c r="GAU78" s="1"/>
      <c r="GAV78" s="1"/>
      <c r="GAW78" s="1"/>
      <c r="GAX78" s="1"/>
      <c r="GAY78" s="1"/>
      <c r="GAZ78" s="1"/>
      <c r="GBA78" s="1"/>
      <c r="GBB78" s="1"/>
      <c r="GBC78" s="1"/>
      <c r="GBD78" s="1"/>
      <c r="GBE78" s="1"/>
      <c r="GBF78" s="1"/>
      <c r="GBG78" s="1"/>
      <c r="GBH78" s="1"/>
      <c r="GBI78" s="1"/>
      <c r="GBJ78" s="1"/>
      <c r="GBK78" s="1"/>
      <c r="GBL78" s="1"/>
      <c r="GBM78" s="1"/>
      <c r="GBN78" s="1"/>
      <c r="GBO78" s="1"/>
      <c r="GBP78" s="1"/>
      <c r="GBQ78" s="1"/>
      <c r="GBR78" s="1"/>
      <c r="GBS78" s="1"/>
      <c r="GBT78" s="1"/>
      <c r="GBU78" s="1"/>
      <c r="GBV78" s="1"/>
      <c r="GBW78" s="1"/>
      <c r="GBX78" s="1"/>
      <c r="GBY78" s="1"/>
      <c r="GBZ78" s="1"/>
      <c r="GCA78" s="1"/>
      <c r="GCB78" s="1"/>
      <c r="GCC78" s="1"/>
      <c r="GCD78" s="1"/>
      <c r="GCE78" s="1"/>
      <c r="GCF78" s="1"/>
      <c r="GCG78" s="1"/>
      <c r="GCH78" s="1"/>
      <c r="GCI78" s="1"/>
      <c r="GCJ78" s="1"/>
      <c r="GCK78" s="1"/>
      <c r="GCL78" s="1"/>
      <c r="GCM78" s="1"/>
      <c r="GCN78" s="1"/>
      <c r="GCO78" s="1"/>
      <c r="GCP78" s="1"/>
      <c r="GCQ78" s="1"/>
      <c r="GCR78" s="1"/>
      <c r="GCS78" s="1"/>
      <c r="GCT78" s="1"/>
      <c r="GCU78" s="1"/>
      <c r="GCV78" s="1"/>
      <c r="GCW78" s="1"/>
      <c r="GCX78" s="1"/>
      <c r="GCY78" s="1"/>
      <c r="GCZ78" s="1"/>
      <c r="GDA78" s="1"/>
      <c r="GDB78" s="1"/>
      <c r="GDC78" s="1"/>
      <c r="GDD78" s="1"/>
      <c r="GDE78" s="1"/>
      <c r="GDF78" s="1"/>
      <c r="GDG78" s="1"/>
      <c r="GDH78" s="1"/>
      <c r="GDI78" s="1"/>
      <c r="GDJ78" s="1"/>
      <c r="GDK78" s="1"/>
      <c r="GDL78" s="1"/>
      <c r="GDM78" s="1"/>
      <c r="GDN78" s="1"/>
      <c r="GDO78" s="1"/>
      <c r="GDP78" s="1"/>
      <c r="GDQ78" s="1"/>
      <c r="GDR78" s="1"/>
      <c r="GDS78" s="1"/>
      <c r="GDT78" s="1"/>
      <c r="GDU78" s="1"/>
      <c r="GDV78" s="1"/>
      <c r="GDW78" s="1"/>
      <c r="GDX78" s="1"/>
      <c r="GDY78" s="1"/>
      <c r="GDZ78" s="1"/>
      <c r="GEA78" s="1"/>
      <c r="GEB78" s="1"/>
      <c r="GEC78" s="1"/>
      <c r="GED78" s="1"/>
      <c r="GEE78" s="1"/>
      <c r="GEF78" s="1"/>
      <c r="GEG78" s="1"/>
      <c r="GEH78" s="1"/>
      <c r="GEI78" s="1"/>
      <c r="GEJ78" s="1"/>
      <c r="GEK78" s="1"/>
      <c r="GEL78" s="1"/>
      <c r="GEM78" s="1"/>
      <c r="GEN78" s="1"/>
      <c r="GEO78" s="1"/>
      <c r="GEP78" s="1"/>
      <c r="GEQ78" s="1"/>
      <c r="GER78" s="1"/>
      <c r="GES78" s="1"/>
      <c r="GET78" s="1"/>
      <c r="GEU78" s="1"/>
      <c r="GEV78" s="1"/>
      <c r="GEW78" s="1"/>
      <c r="GEX78" s="1"/>
      <c r="GEY78" s="1"/>
      <c r="GEZ78" s="1"/>
      <c r="GFA78" s="1"/>
      <c r="GFB78" s="1"/>
      <c r="GFC78" s="1"/>
      <c r="GFD78" s="1"/>
      <c r="GFE78" s="1"/>
      <c r="GFF78" s="1"/>
      <c r="GFG78" s="1"/>
      <c r="GFH78" s="1"/>
      <c r="GFI78" s="1"/>
      <c r="GFJ78" s="1"/>
      <c r="GFK78" s="1"/>
      <c r="GFL78" s="1"/>
      <c r="GFM78" s="1"/>
      <c r="GFN78" s="1"/>
      <c r="GFO78" s="1"/>
      <c r="GFP78" s="1"/>
      <c r="GFQ78" s="1"/>
      <c r="GFR78" s="1"/>
      <c r="GFS78" s="1"/>
      <c r="GFT78" s="1"/>
      <c r="GFU78" s="1"/>
      <c r="GFV78" s="1"/>
      <c r="GFW78" s="1"/>
      <c r="GFX78" s="1"/>
      <c r="GFY78" s="1"/>
      <c r="GFZ78" s="1"/>
      <c r="GGA78" s="1"/>
      <c r="GGB78" s="1"/>
      <c r="GGC78" s="1"/>
      <c r="GGD78" s="1"/>
      <c r="GGE78" s="1"/>
      <c r="GGF78" s="1"/>
      <c r="GGG78" s="1"/>
      <c r="GGH78" s="1"/>
      <c r="GGI78" s="1"/>
      <c r="GGJ78" s="1"/>
      <c r="GGK78" s="1"/>
      <c r="GGL78" s="1"/>
      <c r="GGM78" s="1"/>
      <c r="GGN78" s="1"/>
      <c r="GGO78" s="1"/>
      <c r="GGP78" s="1"/>
      <c r="GGQ78" s="1"/>
      <c r="GGR78" s="1"/>
      <c r="GGS78" s="1"/>
      <c r="GGT78" s="1"/>
      <c r="GGU78" s="1"/>
      <c r="GGV78" s="1"/>
      <c r="GGW78" s="1"/>
      <c r="GGX78" s="1"/>
      <c r="GGY78" s="1"/>
      <c r="GGZ78" s="1"/>
      <c r="GHA78" s="1"/>
      <c r="GHB78" s="1"/>
      <c r="GHC78" s="1"/>
      <c r="GHD78" s="1"/>
      <c r="GHE78" s="1"/>
      <c r="GHF78" s="1"/>
      <c r="GHG78" s="1"/>
      <c r="GHH78" s="1"/>
      <c r="GHI78" s="1"/>
      <c r="GHJ78" s="1"/>
      <c r="GHK78" s="1"/>
      <c r="GHL78" s="1"/>
      <c r="GHM78" s="1"/>
      <c r="GHN78" s="1"/>
      <c r="GHO78" s="1"/>
      <c r="GHP78" s="1"/>
      <c r="GHQ78" s="1"/>
      <c r="GHR78" s="1"/>
      <c r="GHS78" s="1"/>
      <c r="GHT78" s="1"/>
      <c r="GHU78" s="1"/>
      <c r="GHV78" s="1"/>
      <c r="GHW78" s="1"/>
      <c r="GHX78" s="1"/>
      <c r="GHY78" s="1"/>
      <c r="GHZ78" s="1"/>
      <c r="GIA78" s="1"/>
      <c r="GIB78" s="1"/>
      <c r="GIC78" s="1"/>
      <c r="GID78" s="1"/>
      <c r="GIE78" s="1"/>
      <c r="GIF78" s="1"/>
      <c r="GIG78" s="1"/>
      <c r="GIH78" s="1"/>
      <c r="GII78" s="1"/>
      <c r="GIJ78" s="1"/>
      <c r="GIK78" s="1"/>
      <c r="GIL78" s="1"/>
      <c r="GIM78" s="1"/>
      <c r="GIN78" s="1"/>
      <c r="GIO78" s="1"/>
      <c r="GIP78" s="1"/>
      <c r="GIQ78" s="1"/>
      <c r="GIR78" s="1"/>
      <c r="GIS78" s="1"/>
      <c r="GIT78" s="1"/>
      <c r="GIU78" s="1"/>
      <c r="GIV78" s="1"/>
      <c r="GIW78" s="1"/>
      <c r="GIX78" s="1"/>
      <c r="GIY78" s="1"/>
      <c r="GIZ78" s="1"/>
      <c r="GJA78" s="1"/>
      <c r="GJB78" s="1"/>
      <c r="GJC78" s="1"/>
      <c r="GJD78" s="1"/>
      <c r="GJE78" s="1"/>
      <c r="GJF78" s="1"/>
      <c r="GJG78" s="1"/>
      <c r="GJH78" s="1"/>
      <c r="GJI78" s="1"/>
      <c r="GJJ78" s="1"/>
      <c r="GJK78" s="1"/>
      <c r="GJL78" s="1"/>
      <c r="GJM78" s="1"/>
      <c r="GJN78" s="1"/>
      <c r="GJO78" s="1"/>
      <c r="GJP78" s="1"/>
      <c r="GJQ78" s="1"/>
      <c r="GJR78" s="1"/>
      <c r="GJS78" s="1"/>
      <c r="GJT78" s="1"/>
      <c r="GJU78" s="1"/>
      <c r="GJV78" s="1"/>
      <c r="GJW78" s="1"/>
      <c r="GJX78" s="1"/>
      <c r="GJY78" s="1"/>
      <c r="GJZ78" s="1"/>
      <c r="GKA78" s="1"/>
      <c r="GKB78" s="1"/>
      <c r="GKC78" s="1"/>
      <c r="GKD78" s="1"/>
      <c r="GKE78" s="1"/>
      <c r="GKF78" s="1"/>
      <c r="GKG78" s="1"/>
      <c r="GKH78" s="1"/>
      <c r="GKI78" s="1"/>
      <c r="GKJ78" s="1"/>
      <c r="GKK78" s="1"/>
      <c r="GKL78" s="1"/>
      <c r="GKM78" s="1"/>
      <c r="GKN78" s="1"/>
      <c r="GKO78" s="1"/>
      <c r="GKP78" s="1"/>
      <c r="GKQ78" s="1"/>
      <c r="GKR78" s="1"/>
      <c r="GKS78" s="1"/>
      <c r="GKT78" s="1"/>
      <c r="GKU78" s="1"/>
      <c r="GKV78" s="1"/>
      <c r="GKW78" s="1"/>
      <c r="GKX78" s="1"/>
      <c r="GKY78" s="1"/>
      <c r="GKZ78" s="1"/>
      <c r="GLA78" s="1"/>
      <c r="GLB78" s="1"/>
      <c r="GLC78" s="1"/>
      <c r="GLD78" s="1"/>
      <c r="GLE78" s="1"/>
      <c r="GLF78" s="1"/>
      <c r="GLG78" s="1"/>
      <c r="GLH78" s="1"/>
      <c r="GLI78" s="1"/>
      <c r="GLJ78" s="1"/>
      <c r="GLK78" s="1"/>
      <c r="GLL78" s="1"/>
      <c r="GLM78" s="1"/>
      <c r="GLN78" s="1"/>
      <c r="GLO78" s="1"/>
      <c r="GLP78" s="1"/>
      <c r="GLQ78" s="1"/>
      <c r="GLR78" s="1"/>
      <c r="GLS78" s="1"/>
      <c r="GLT78" s="1"/>
      <c r="GLU78" s="1"/>
      <c r="GLV78" s="1"/>
      <c r="GLW78" s="1"/>
      <c r="GLX78" s="1"/>
      <c r="GLY78" s="1"/>
      <c r="GLZ78" s="1"/>
      <c r="GMA78" s="1"/>
      <c r="GMB78" s="1"/>
      <c r="GMC78" s="1"/>
      <c r="GMD78" s="1"/>
      <c r="GME78" s="1"/>
      <c r="GMF78" s="1"/>
      <c r="GMG78" s="1"/>
      <c r="GMH78" s="1"/>
      <c r="GMI78" s="1"/>
      <c r="GMJ78" s="1"/>
      <c r="GMK78" s="1"/>
      <c r="GML78" s="1"/>
      <c r="GMM78" s="1"/>
      <c r="GMN78" s="1"/>
      <c r="GMO78" s="1"/>
      <c r="GMP78" s="1"/>
      <c r="GMQ78" s="1"/>
      <c r="GMR78" s="1"/>
      <c r="GMS78" s="1"/>
      <c r="GMT78" s="1"/>
      <c r="GMU78" s="1"/>
      <c r="GMV78" s="1"/>
      <c r="GMW78" s="1"/>
      <c r="GMX78" s="1"/>
      <c r="GMY78" s="1"/>
      <c r="GMZ78" s="1"/>
      <c r="GNA78" s="1"/>
      <c r="GNB78" s="1"/>
      <c r="GNC78" s="1"/>
      <c r="GND78" s="1"/>
      <c r="GNE78" s="1"/>
      <c r="GNF78" s="1"/>
      <c r="GNG78" s="1"/>
      <c r="GNH78" s="1"/>
      <c r="GNI78" s="1"/>
      <c r="GNJ78" s="1"/>
      <c r="GNK78" s="1"/>
      <c r="GNL78" s="1"/>
      <c r="GNM78" s="1"/>
      <c r="GNN78" s="1"/>
      <c r="GNO78" s="1"/>
      <c r="GNP78" s="1"/>
      <c r="GNQ78" s="1"/>
      <c r="GNR78" s="1"/>
      <c r="GNS78" s="1"/>
      <c r="GNT78" s="1"/>
      <c r="GNU78" s="1"/>
      <c r="GNV78" s="1"/>
      <c r="GNW78" s="1"/>
      <c r="GNX78" s="1"/>
      <c r="GNY78" s="1"/>
      <c r="GNZ78" s="1"/>
      <c r="GOA78" s="1"/>
      <c r="GOB78" s="1"/>
      <c r="GOC78" s="1"/>
      <c r="GOD78" s="1"/>
      <c r="GOE78" s="1"/>
      <c r="GOF78" s="1"/>
      <c r="GOG78" s="1"/>
      <c r="GOH78" s="1"/>
      <c r="GOI78" s="1"/>
      <c r="GOJ78" s="1"/>
      <c r="GOK78" s="1"/>
      <c r="GOL78" s="1"/>
      <c r="GOM78" s="1"/>
      <c r="GON78" s="1"/>
      <c r="GOO78" s="1"/>
      <c r="GOP78" s="1"/>
      <c r="GOQ78" s="1"/>
      <c r="GOR78" s="1"/>
      <c r="GOS78" s="1"/>
      <c r="GOT78" s="1"/>
      <c r="GOU78" s="1"/>
      <c r="GOV78" s="1"/>
      <c r="GOW78" s="1"/>
      <c r="GOX78" s="1"/>
      <c r="GOY78" s="1"/>
      <c r="GOZ78" s="1"/>
      <c r="GPA78" s="1"/>
      <c r="GPB78" s="1"/>
      <c r="GPC78" s="1"/>
      <c r="GPD78" s="1"/>
      <c r="GPE78" s="1"/>
      <c r="GPF78" s="1"/>
      <c r="GPG78" s="1"/>
      <c r="GPH78" s="1"/>
      <c r="GPI78" s="1"/>
      <c r="GPJ78" s="1"/>
      <c r="GPK78" s="1"/>
      <c r="GPL78" s="1"/>
      <c r="GPM78" s="1"/>
      <c r="GPN78" s="1"/>
      <c r="GPO78" s="1"/>
      <c r="GPP78" s="1"/>
      <c r="GPQ78" s="1"/>
      <c r="GPR78" s="1"/>
      <c r="GPS78" s="1"/>
      <c r="GPT78" s="1"/>
      <c r="GPU78" s="1"/>
      <c r="GPV78" s="1"/>
      <c r="GPW78" s="1"/>
      <c r="GPX78" s="1"/>
      <c r="GPY78" s="1"/>
      <c r="GPZ78" s="1"/>
      <c r="GQA78" s="1"/>
      <c r="GQB78" s="1"/>
      <c r="GQC78" s="1"/>
      <c r="GQD78" s="1"/>
      <c r="GQE78" s="1"/>
      <c r="GQF78" s="1"/>
      <c r="GQG78" s="1"/>
      <c r="GQH78" s="1"/>
      <c r="GQI78" s="1"/>
      <c r="GQJ78" s="1"/>
      <c r="GQK78" s="1"/>
      <c r="GQL78" s="1"/>
      <c r="GQM78" s="1"/>
      <c r="GQN78" s="1"/>
      <c r="GQO78" s="1"/>
      <c r="GQP78" s="1"/>
      <c r="GQQ78" s="1"/>
      <c r="GQR78" s="1"/>
      <c r="GQS78" s="1"/>
      <c r="GQT78" s="1"/>
      <c r="GQU78" s="1"/>
      <c r="GQV78" s="1"/>
      <c r="GQW78" s="1"/>
      <c r="GQX78" s="1"/>
      <c r="GQY78" s="1"/>
      <c r="GQZ78" s="1"/>
      <c r="GRA78" s="1"/>
      <c r="GRB78" s="1"/>
      <c r="GRC78" s="1"/>
      <c r="GRD78" s="1"/>
      <c r="GRE78" s="1"/>
      <c r="GRF78" s="1"/>
      <c r="GRG78" s="1"/>
      <c r="GRH78" s="1"/>
      <c r="GRI78" s="1"/>
      <c r="GRJ78" s="1"/>
      <c r="GRK78" s="1"/>
      <c r="GRL78" s="1"/>
      <c r="GRM78" s="1"/>
      <c r="GRN78" s="1"/>
      <c r="GRO78" s="1"/>
      <c r="GRP78" s="1"/>
      <c r="GRQ78" s="1"/>
      <c r="GRR78" s="1"/>
      <c r="GRS78" s="1"/>
      <c r="GRT78" s="1"/>
      <c r="GRU78" s="1"/>
      <c r="GRV78" s="1"/>
      <c r="GRW78" s="1"/>
      <c r="GRX78" s="1"/>
      <c r="GRY78" s="1"/>
      <c r="GRZ78" s="1"/>
      <c r="GSA78" s="1"/>
      <c r="GSB78" s="1"/>
      <c r="GSC78" s="1"/>
      <c r="GSD78" s="1"/>
      <c r="GSE78" s="1"/>
      <c r="GSF78" s="1"/>
      <c r="GSG78" s="1"/>
      <c r="GSH78" s="1"/>
      <c r="GSI78" s="1"/>
      <c r="GSJ78" s="1"/>
      <c r="GSK78" s="1"/>
      <c r="GSL78" s="1"/>
      <c r="GSM78" s="1"/>
      <c r="GSN78" s="1"/>
      <c r="GSO78" s="1"/>
      <c r="GSP78" s="1"/>
      <c r="GSQ78" s="1"/>
      <c r="GSR78" s="1"/>
      <c r="GSS78" s="1"/>
      <c r="GST78" s="1"/>
      <c r="GSU78" s="1"/>
      <c r="GSV78" s="1"/>
      <c r="GSW78" s="1"/>
      <c r="GSX78" s="1"/>
      <c r="GSY78" s="1"/>
      <c r="GSZ78" s="1"/>
      <c r="GTA78" s="1"/>
      <c r="GTB78" s="1"/>
      <c r="GTC78" s="1"/>
      <c r="GTD78" s="1"/>
      <c r="GTE78" s="1"/>
      <c r="GTF78" s="1"/>
      <c r="GTG78" s="1"/>
      <c r="GTH78" s="1"/>
      <c r="GTI78" s="1"/>
      <c r="GTJ78" s="1"/>
      <c r="GTK78" s="1"/>
      <c r="GTL78" s="1"/>
      <c r="GTM78" s="1"/>
      <c r="GTN78" s="1"/>
      <c r="GTO78" s="1"/>
      <c r="GTP78" s="1"/>
      <c r="GTQ78" s="1"/>
      <c r="GTR78" s="1"/>
      <c r="GTS78" s="1"/>
      <c r="GTT78" s="1"/>
      <c r="GTU78" s="1"/>
      <c r="GTV78" s="1"/>
      <c r="GTW78" s="1"/>
      <c r="GTX78" s="1"/>
      <c r="GTY78" s="1"/>
      <c r="GTZ78" s="1"/>
      <c r="GUA78" s="1"/>
      <c r="GUB78" s="1"/>
      <c r="GUC78" s="1"/>
      <c r="GUD78" s="1"/>
      <c r="GUE78" s="1"/>
      <c r="GUF78" s="1"/>
      <c r="GUG78" s="1"/>
      <c r="GUH78" s="1"/>
      <c r="GUI78" s="1"/>
      <c r="GUJ78" s="1"/>
      <c r="GUK78" s="1"/>
      <c r="GUL78" s="1"/>
      <c r="GUM78" s="1"/>
      <c r="GUN78" s="1"/>
      <c r="GUO78" s="1"/>
      <c r="GUP78" s="1"/>
      <c r="GUQ78" s="1"/>
      <c r="GUR78" s="1"/>
      <c r="GUS78" s="1"/>
      <c r="GUT78" s="1"/>
      <c r="GUU78" s="1"/>
      <c r="GUV78" s="1"/>
      <c r="GUW78" s="1"/>
      <c r="GUX78" s="1"/>
      <c r="GUY78" s="1"/>
      <c r="GUZ78" s="1"/>
      <c r="GVA78" s="1"/>
      <c r="GVB78" s="1"/>
      <c r="GVC78" s="1"/>
      <c r="GVD78" s="1"/>
      <c r="GVE78" s="1"/>
      <c r="GVF78" s="1"/>
      <c r="GVG78" s="1"/>
      <c r="GVH78" s="1"/>
      <c r="GVI78" s="1"/>
      <c r="GVJ78" s="1"/>
      <c r="GVK78" s="1"/>
      <c r="GVL78" s="1"/>
      <c r="GVM78" s="1"/>
      <c r="GVN78" s="1"/>
      <c r="GVO78" s="1"/>
      <c r="GVP78" s="1"/>
      <c r="GVQ78" s="1"/>
      <c r="GVR78" s="1"/>
      <c r="GVS78" s="1"/>
      <c r="GVT78" s="1"/>
      <c r="GVU78" s="1"/>
      <c r="GVV78" s="1"/>
      <c r="GVW78" s="1"/>
      <c r="GVX78" s="1"/>
      <c r="GVY78" s="1"/>
      <c r="GVZ78" s="1"/>
      <c r="GWA78" s="1"/>
      <c r="GWB78" s="1"/>
      <c r="GWC78" s="1"/>
      <c r="GWD78" s="1"/>
      <c r="GWE78" s="1"/>
      <c r="GWF78" s="1"/>
      <c r="GWG78" s="1"/>
      <c r="GWH78" s="1"/>
      <c r="GWI78" s="1"/>
      <c r="GWJ78" s="1"/>
      <c r="GWK78" s="1"/>
      <c r="GWL78" s="1"/>
      <c r="GWM78" s="1"/>
      <c r="GWN78" s="1"/>
      <c r="GWO78" s="1"/>
      <c r="GWP78" s="1"/>
      <c r="GWQ78" s="1"/>
      <c r="GWR78" s="1"/>
      <c r="GWS78" s="1"/>
      <c r="GWT78" s="1"/>
      <c r="GWU78" s="1"/>
      <c r="GWV78" s="1"/>
      <c r="GWW78" s="1"/>
      <c r="GWX78" s="1"/>
      <c r="GWY78" s="1"/>
      <c r="GWZ78" s="1"/>
      <c r="GXA78" s="1"/>
      <c r="GXB78" s="1"/>
      <c r="GXC78" s="1"/>
      <c r="GXD78" s="1"/>
      <c r="GXE78" s="1"/>
      <c r="GXF78" s="1"/>
      <c r="GXG78" s="1"/>
      <c r="GXH78" s="1"/>
      <c r="GXI78" s="1"/>
      <c r="GXJ78" s="1"/>
      <c r="GXK78" s="1"/>
      <c r="GXL78" s="1"/>
      <c r="GXM78" s="1"/>
      <c r="GXN78" s="1"/>
      <c r="GXO78" s="1"/>
      <c r="GXP78" s="1"/>
      <c r="GXQ78" s="1"/>
      <c r="GXR78" s="1"/>
      <c r="GXS78" s="1"/>
      <c r="GXT78" s="1"/>
      <c r="GXU78" s="1"/>
      <c r="GXV78" s="1"/>
      <c r="GXW78" s="1"/>
      <c r="GXX78" s="1"/>
      <c r="GXY78" s="1"/>
      <c r="GXZ78" s="1"/>
      <c r="GYA78" s="1"/>
      <c r="GYB78" s="1"/>
      <c r="GYC78" s="1"/>
      <c r="GYD78" s="1"/>
      <c r="GYE78" s="1"/>
      <c r="GYF78" s="1"/>
      <c r="GYG78" s="1"/>
      <c r="GYH78" s="1"/>
      <c r="GYI78" s="1"/>
      <c r="GYJ78" s="1"/>
      <c r="GYK78" s="1"/>
      <c r="GYL78" s="1"/>
      <c r="GYM78" s="1"/>
      <c r="GYN78" s="1"/>
      <c r="GYO78" s="1"/>
      <c r="GYP78" s="1"/>
      <c r="GYQ78" s="1"/>
      <c r="GYR78" s="1"/>
      <c r="GYS78" s="1"/>
      <c r="GYT78" s="1"/>
      <c r="GYU78" s="1"/>
      <c r="GYV78" s="1"/>
      <c r="GYW78" s="1"/>
      <c r="GYX78" s="1"/>
      <c r="GYY78" s="1"/>
      <c r="GYZ78" s="1"/>
      <c r="GZA78" s="1"/>
      <c r="GZB78" s="1"/>
      <c r="GZC78" s="1"/>
      <c r="GZD78" s="1"/>
      <c r="GZE78" s="1"/>
      <c r="GZF78" s="1"/>
      <c r="GZG78" s="1"/>
      <c r="GZH78" s="1"/>
      <c r="GZI78" s="1"/>
      <c r="GZJ78" s="1"/>
      <c r="GZK78" s="1"/>
      <c r="GZL78" s="1"/>
      <c r="GZM78" s="1"/>
      <c r="GZN78" s="1"/>
      <c r="GZO78" s="1"/>
      <c r="GZP78" s="1"/>
      <c r="GZQ78" s="1"/>
      <c r="GZR78" s="1"/>
      <c r="GZS78" s="1"/>
      <c r="GZT78" s="1"/>
      <c r="GZU78" s="1"/>
      <c r="GZV78" s="1"/>
      <c r="GZW78" s="1"/>
      <c r="GZX78" s="1"/>
      <c r="GZY78" s="1"/>
      <c r="GZZ78" s="1"/>
      <c r="HAA78" s="1"/>
      <c r="HAB78" s="1"/>
      <c r="HAC78" s="1"/>
      <c r="HAD78" s="1"/>
      <c r="HAE78" s="1"/>
      <c r="HAF78" s="1"/>
      <c r="HAG78" s="1"/>
      <c r="HAH78" s="1"/>
      <c r="HAI78" s="1"/>
      <c r="HAJ78" s="1"/>
      <c r="HAK78" s="1"/>
      <c r="HAL78" s="1"/>
      <c r="HAM78" s="1"/>
      <c r="HAN78" s="1"/>
      <c r="HAO78" s="1"/>
      <c r="HAP78" s="1"/>
      <c r="HAQ78" s="1"/>
      <c r="HAR78" s="1"/>
      <c r="HAS78" s="1"/>
      <c r="HAT78" s="1"/>
      <c r="HAU78" s="1"/>
      <c r="HAV78" s="1"/>
      <c r="HAW78" s="1"/>
      <c r="HAX78" s="1"/>
      <c r="HAY78" s="1"/>
      <c r="HAZ78" s="1"/>
      <c r="HBA78" s="1"/>
      <c r="HBB78" s="1"/>
      <c r="HBC78" s="1"/>
      <c r="HBD78" s="1"/>
      <c r="HBE78" s="1"/>
      <c r="HBF78" s="1"/>
      <c r="HBG78" s="1"/>
      <c r="HBH78" s="1"/>
      <c r="HBI78" s="1"/>
      <c r="HBJ78" s="1"/>
      <c r="HBK78" s="1"/>
      <c r="HBL78" s="1"/>
      <c r="HBM78" s="1"/>
      <c r="HBN78" s="1"/>
      <c r="HBO78" s="1"/>
      <c r="HBP78" s="1"/>
      <c r="HBQ78" s="1"/>
      <c r="HBR78" s="1"/>
      <c r="HBS78" s="1"/>
      <c r="HBT78" s="1"/>
      <c r="HBU78" s="1"/>
      <c r="HBV78" s="1"/>
      <c r="HBW78" s="1"/>
      <c r="HBX78" s="1"/>
      <c r="HBY78" s="1"/>
      <c r="HBZ78" s="1"/>
      <c r="HCA78" s="1"/>
      <c r="HCB78" s="1"/>
      <c r="HCC78" s="1"/>
      <c r="HCD78" s="1"/>
      <c r="HCE78" s="1"/>
      <c r="HCF78" s="1"/>
      <c r="HCG78" s="1"/>
      <c r="HCH78" s="1"/>
      <c r="HCI78" s="1"/>
      <c r="HCJ78" s="1"/>
      <c r="HCK78" s="1"/>
      <c r="HCL78" s="1"/>
      <c r="HCM78" s="1"/>
      <c r="HCN78" s="1"/>
      <c r="HCO78" s="1"/>
      <c r="HCP78" s="1"/>
      <c r="HCQ78" s="1"/>
      <c r="HCR78" s="1"/>
      <c r="HCS78" s="1"/>
      <c r="HCT78" s="1"/>
      <c r="HCU78" s="1"/>
      <c r="HCV78" s="1"/>
      <c r="HCW78" s="1"/>
      <c r="HCX78" s="1"/>
      <c r="HCY78" s="1"/>
      <c r="HCZ78" s="1"/>
      <c r="HDA78" s="1"/>
      <c r="HDB78" s="1"/>
      <c r="HDC78" s="1"/>
      <c r="HDD78" s="1"/>
      <c r="HDE78" s="1"/>
      <c r="HDF78" s="1"/>
      <c r="HDG78" s="1"/>
      <c r="HDH78" s="1"/>
      <c r="HDI78" s="1"/>
      <c r="HDJ78" s="1"/>
      <c r="HDK78" s="1"/>
      <c r="HDL78" s="1"/>
      <c r="HDM78" s="1"/>
      <c r="HDN78" s="1"/>
      <c r="HDO78" s="1"/>
      <c r="HDP78" s="1"/>
      <c r="HDQ78" s="1"/>
      <c r="HDR78" s="1"/>
      <c r="HDS78" s="1"/>
      <c r="HDT78" s="1"/>
      <c r="HDU78" s="1"/>
      <c r="HDV78" s="1"/>
      <c r="HDW78" s="1"/>
      <c r="HDX78" s="1"/>
      <c r="HDY78" s="1"/>
      <c r="HDZ78" s="1"/>
      <c r="HEA78" s="1"/>
      <c r="HEB78" s="1"/>
      <c r="HEC78" s="1"/>
      <c r="HED78" s="1"/>
      <c r="HEE78" s="1"/>
      <c r="HEF78" s="1"/>
      <c r="HEG78" s="1"/>
      <c r="HEH78" s="1"/>
      <c r="HEI78" s="1"/>
      <c r="HEJ78" s="1"/>
      <c r="HEK78" s="1"/>
      <c r="HEL78" s="1"/>
      <c r="HEM78" s="1"/>
      <c r="HEN78" s="1"/>
      <c r="HEO78" s="1"/>
      <c r="HEP78" s="1"/>
      <c r="HEQ78" s="1"/>
      <c r="HER78" s="1"/>
      <c r="HES78" s="1"/>
      <c r="HET78" s="1"/>
      <c r="HEU78" s="1"/>
      <c r="HEV78" s="1"/>
      <c r="HEW78" s="1"/>
      <c r="HEX78" s="1"/>
      <c r="HEY78" s="1"/>
      <c r="HEZ78" s="1"/>
      <c r="HFA78" s="1"/>
      <c r="HFB78" s="1"/>
      <c r="HFC78" s="1"/>
      <c r="HFD78" s="1"/>
      <c r="HFE78" s="1"/>
      <c r="HFF78" s="1"/>
      <c r="HFG78" s="1"/>
      <c r="HFH78" s="1"/>
      <c r="HFI78" s="1"/>
      <c r="HFJ78" s="1"/>
      <c r="HFK78" s="1"/>
      <c r="HFL78" s="1"/>
      <c r="HFM78" s="1"/>
      <c r="HFN78" s="1"/>
      <c r="HFO78" s="1"/>
      <c r="HFP78" s="1"/>
      <c r="HFQ78" s="1"/>
      <c r="HFR78" s="1"/>
      <c r="HFS78" s="1"/>
      <c r="HFT78" s="1"/>
      <c r="HFU78" s="1"/>
      <c r="HFV78" s="1"/>
      <c r="HFW78" s="1"/>
      <c r="HFX78" s="1"/>
      <c r="HFY78" s="1"/>
      <c r="HFZ78" s="1"/>
      <c r="HGA78" s="1"/>
      <c r="HGB78" s="1"/>
      <c r="HGC78" s="1"/>
      <c r="HGD78" s="1"/>
      <c r="HGE78" s="1"/>
      <c r="HGF78" s="1"/>
      <c r="HGG78" s="1"/>
      <c r="HGH78" s="1"/>
      <c r="HGI78" s="1"/>
      <c r="HGJ78" s="1"/>
      <c r="HGK78" s="1"/>
      <c r="HGL78" s="1"/>
      <c r="HGM78" s="1"/>
      <c r="HGN78" s="1"/>
      <c r="HGO78" s="1"/>
      <c r="HGP78" s="1"/>
      <c r="HGQ78" s="1"/>
      <c r="HGR78" s="1"/>
      <c r="HGS78" s="1"/>
      <c r="HGT78" s="1"/>
      <c r="HGU78" s="1"/>
      <c r="HGV78" s="1"/>
      <c r="HGW78" s="1"/>
      <c r="HGX78" s="1"/>
      <c r="HGY78" s="1"/>
      <c r="HGZ78" s="1"/>
      <c r="HHA78" s="1"/>
      <c r="HHB78" s="1"/>
      <c r="HHC78" s="1"/>
      <c r="HHD78" s="1"/>
      <c r="HHE78" s="1"/>
      <c r="HHF78" s="1"/>
      <c r="HHG78" s="1"/>
      <c r="HHH78" s="1"/>
      <c r="HHI78" s="1"/>
      <c r="HHJ78" s="1"/>
      <c r="HHK78" s="1"/>
      <c r="HHL78" s="1"/>
      <c r="HHM78" s="1"/>
      <c r="HHN78" s="1"/>
      <c r="HHO78" s="1"/>
      <c r="HHP78" s="1"/>
      <c r="HHQ78" s="1"/>
      <c r="HHR78" s="1"/>
      <c r="HHS78" s="1"/>
      <c r="HHT78" s="1"/>
      <c r="HHU78" s="1"/>
      <c r="HHV78" s="1"/>
      <c r="HHW78" s="1"/>
      <c r="HHX78" s="1"/>
      <c r="HHY78" s="1"/>
      <c r="HHZ78" s="1"/>
      <c r="HIA78" s="1"/>
      <c r="HIB78" s="1"/>
      <c r="HIC78" s="1"/>
      <c r="HID78" s="1"/>
      <c r="HIE78" s="1"/>
      <c r="HIF78" s="1"/>
      <c r="HIG78" s="1"/>
      <c r="HIH78" s="1"/>
      <c r="HII78" s="1"/>
      <c r="HIJ78" s="1"/>
      <c r="HIK78" s="1"/>
      <c r="HIL78" s="1"/>
      <c r="HIM78" s="1"/>
      <c r="HIN78" s="1"/>
      <c r="HIO78" s="1"/>
      <c r="HIP78" s="1"/>
      <c r="HIQ78" s="1"/>
      <c r="HIR78" s="1"/>
      <c r="HIS78" s="1"/>
      <c r="HIT78" s="1"/>
      <c r="HIU78" s="1"/>
      <c r="HIV78" s="1"/>
      <c r="HIW78" s="1"/>
      <c r="HIX78" s="1"/>
      <c r="HIY78" s="1"/>
      <c r="HIZ78" s="1"/>
      <c r="HJA78" s="1"/>
      <c r="HJB78" s="1"/>
      <c r="HJC78" s="1"/>
      <c r="HJD78" s="1"/>
      <c r="HJE78" s="1"/>
      <c r="HJF78" s="1"/>
      <c r="HJG78" s="1"/>
      <c r="HJH78" s="1"/>
      <c r="HJI78" s="1"/>
      <c r="HJJ78" s="1"/>
      <c r="HJK78" s="1"/>
      <c r="HJL78" s="1"/>
      <c r="HJM78" s="1"/>
      <c r="HJN78" s="1"/>
      <c r="HJO78" s="1"/>
      <c r="HJP78" s="1"/>
      <c r="HJQ78" s="1"/>
      <c r="HJR78" s="1"/>
      <c r="HJS78" s="1"/>
      <c r="HJT78" s="1"/>
      <c r="HJU78" s="1"/>
      <c r="HJV78" s="1"/>
      <c r="HJW78" s="1"/>
      <c r="HJX78" s="1"/>
      <c r="HJY78" s="1"/>
      <c r="HJZ78" s="1"/>
      <c r="HKA78" s="1"/>
      <c r="HKB78" s="1"/>
      <c r="HKC78" s="1"/>
      <c r="HKD78" s="1"/>
      <c r="HKE78" s="1"/>
      <c r="HKF78" s="1"/>
      <c r="HKG78" s="1"/>
      <c r="HKH78" s="1"/>
      <c r="HKI78" s="1"/>
      <c r="HKJ78" s="1"/>
      <c r="HKK78" s="1"/>
      <c r="HKL78" s="1"/>
      <c r="HKM78" s="1"/>
      <c r="HKN78" s="1"/>
      <c r="HKO78" s="1"/>
      <c r="HKP78" s="1"/>
      <c r="HKQ78" s="1"/>
      <c r="HKR78" s="1"/>
      <c r="HKS78" s="1"/>
      <c r="HKT78" s="1"/>
      <c r="HKU78" s="1"/>
      <c r="HKV78" s="1"/>
      <c r="HKW78" s="1"/>
      <c r="HKX78" s="1"/>
      <c r="HKY78" s="1"/>
      <c r="HKZ78" s="1"/>
      <c r="HLA78" s="1"/>
      <c r="HLB78" s="1"/>
      <c r="HLC78" s="1"/>
      <c r="HLD78" s="1"/>
      <c r="HLE78" s="1"/>
      <c r="HLF78" s="1"/>
      <c r="HLG78" s="1"/>
      <c r="HLH78" s="1"/>
      <c r="HLI78" s="1"/>
      <c r="HLJ78" s="1"/>
      <c r="HLK78" s="1"/>
      <c r="HLL78" s="1"/>
      <c r="HLM78" s="1"/>
      <c r="HLN78" s="1"/>
      <c r="HLO78" s="1"/>
      <c r="HLP78" s="1"/>
      <c r="HLQ78" s="1"/>
      <c r="HLR78" s="1"/>
      <c r="HLS78" s="1"/>
      <c r="HLT78" s="1"/>
      <c r="HLU78" s="1"/>
      <c r="HLV78" s="1"/>
      <c r="HLW78" s="1"/>
      <c r="HLX78" s="1"/>
      <c r="HLY78" s="1"/>
      <c r="HLZ78" s="1"/>
      <c r="HMA78" s="1"/>
      <c r="HMB78" s="1"/>
      <c r="HMC78" s="1"/>
      <c r="HMD78" s="1"/>
      <c r="HME78" s="1"/>
      <c r="HMF78" s="1"/>
      <c r="HMG78" s="1"/>
      <c r="HMH78" s="1"/>
      <c r="HMI78" s="1"/>
      <c r="HMJ78" s="1"/>
      <c r="HMK78" s="1"/>
      <c r="HML78" s="1"/>
      <c r="HMM78" s="1"/>
      <c r="HMN78" s="1"/>
      <c r="HMO78" s="1"/>
      <c r="HMP78" s="1"/>
      <c r="HMQ78" s="1"/>
      <c r="HMR78" s="1"/>
      <c r="HMS78" s="1"/>
      <c r="HMT78" s="1"/>
      <c r="HMU78" s="1"/>
      <c r="HMV78" s="1"/>
      <c r="HMW78" s="1"/>
      <c r="HMX78" s="1"/>
      <c r="HMY78" s="1"/>
      <c r="HMZ78" s="1"/>
      <c r="HNA78" s="1"/>
      <c r="HNB78" s="1"/>
      <c r="HNC78" s="1"/>
      <c r="HND78" s="1"/>
      <c r="HNE78" s="1"/>
      <c r="HNF78" s="1"/>
      <c r="HNG78" s="1"/>
      <c r="HNH78" s="1"/>
      <c r="HNI78" s="1"/>
      <c r="HNJ78" s="1"/>
      <c r="HNK78" s="1"/>
      <c r="HNL78" s="1"/>
      <c r="HNM78" s="1"/>
      <c r="HNN78" s="1"/>
      <c r="HNO78" s="1"/>
      <c r="HNP78" s="1"/>
      <c r="HNQ78" s="1"/>
      <c r="HNR78" s="1"/>
      <c r="HNS78" s="1"/>
      <c r="HNT78" s="1"/>
      <c r="HNU78" s="1"/>
      <c r="HNV78" s="1"/>
      <c r="HNW78" s="1"/>
      <c r="HNX78" s="1"/>
      <c r="HNY78" s="1"/>
      <c r="HNZ78" s="1"/>
      <c r="HOA78" s="1"/>
      <c r="HOB78" s="1"/>
      <c r="HOC78" s="1"/>
      <c r="HOD78" s="1"/>
      <c r="HOE78" s="1"/>
      <c r="HOF78" s="1"/>
      <c r="HOG78" s="1"/>
      <c r="HOH78" s="1"/>
      <c r="HOI78" s="1"/>
      <c r="HOJ78" s="1"/>
      <c r="HOK78" s="1"/>
      <c r="HOL78" s="1"/>
      <c r="HOM78" s="1"/>
      <c r="HON78" s="1"/>
      <c r="HOO78" s="1"/>
      <c r="HOP78" s="1"/>
      <c r="HOQ78" s="1"/>
      <c r="HOR78" s="1"/>
      <c r="HOS78" s="1"/>
      <c r="HOT78" s="1"/>
      <c r="HOU78" s="1"/>
      <c r="HOV78" s="1"/>
      <c r="HOW78" s="1"/>
      <c r="HOX78" s="1"/>
      <c r="HOY78" s="1"/>
      <c r="HOZ78" s="1"/>
      <c r="HPA78" s="1"/>
      <c r="HPB78" s="1"/>
      <c r="HPC78" s="1"/>
      <c r="HPD78" s="1"/>
      <c r="HPE78" s="1"/>
      <c r="HPF78" s="1"/>
      <c r="HPG78" s="1"/>
      <c r="HPH78" s="1"/>
      <c r="HPI78" s="1"/>
      <c r="HPJ78" s="1"/>
      <c r="HPK78" s="1"/>
      <c r="HPL78" s="1"/>
      <c r="HPM78" s="1"/>
      <c r="HPN78" s="1"/>
      <c r="HPO78" s="1"/>
      <c r="HPP78" s="1"/>
      <c r="HPQ78" s="1"/>
      <c r="HPR78" s="1"/>
      <c r="HPS78" s="1"/>
      <c r="HPT78" s="1"/>
      <c r="HPU78" s="1"/>
      <c r="HPV78" s="1"/>
      <c r="HPW78" s="1"/>
      <c r="HPX78" s="1"/>
      <c r="HPY78" s="1"/>
      <c r="HPZ78" s="1"/>
      <c r="HQA78" s="1"/>
      <c r="HQB78" s="1"/>
      <c r="HQC78" s="1"/>
      <c r="HQD78" s="1"/>
      <c r="HQE78" s="1"/>
      <c r="HQF78" s="1"/>
      <c r="HQG78" s="1"/>
      <c r="HQH78" s="1"/>
      <c r="HQI78" s="1"/>
      <c r="HQJ78" s="1"/>
      <c r="HQK78" s="1"/>
      <c r="HQL78" s="1"/>
      <c r="HQM78" s="1"/>
      <c r="HQN78" s="1"/>
      <c r="HQO78" s="1"/>
      <c r="HQP78" s="1"/>
      <c r="HQQ78" s="1"/>
      <c r="HQR78" s="1"/>
      <c r="HQS78" s="1"/>
      <c r="HQT78" s="1"/>
      <c r="HQU78" s="1"/>
      <c r="HQV78" s="1"/>
      <c r="HQW78" s="1"/>
      <c r="HQX78" s="1"/>
      <c r="HQY78" s="1"/>
      <c r="HQZ78" s="1"/>
      <c r="HRA78" s="1"/>
      <c r="HRB78" s="1"/>
      <c r="HRC78" s="1"/>
      <c r="HRD78" s="1"/>
      <c r="HRE78" s="1"/>
      <c r="HRF78" s="1"/>
      <c r="HRG78" s="1"/>
      <c r="HRH78" s="1"/>
      <c r="HRI78" s="1"/>
      <c r="HRJ78" s="1"/>
      <c r="HRK78" s="1"/>
      <c r="HRL78" s="1"/>
      <c r="HRM78" s="1"/>
      <c r="HRN78" s="1"/>
      <c r="HRO78" s="1"/>
      <c r="HRP78" s="1"/>
      <c r="HRQ78" s="1"/>
      <c r="HRR78" s="1"/>
      <c r="HRS78" s="1"/>
      <c r="HRT78" s="1"/>
      <c r="HRU78" s="1"/>
      <c r="HRV78" s="1"/>
      <c r="HRW78" s="1"/>
      <c r="HRX78" s="1"/>
      <c r="HRY78" s="1"/>
      <c r="HRZ78" s="1"/>
      <c r="HSA78" s="1"/>
      <c r="HSB78" s="1"/>
      <c r="HSC78" s="1"/>
      <c r="HSD78" s="1"/>
      <c r="HSE78" s="1"/>
      <c r="HSF78" s="1"/>
      <c r="HSG78" s="1"/>
      <c r="HSH78" s="1"/>
      <c r="HSI78" s="1"/>
      <c r="HSJ78" s="1"/>
      <c r="HSK78" s="1"/>
      <c r="HSL78" s="1"/>
      <c r="HSM78" s="1"/>
      <c r="HSN78" s="1"/>
      <c r="HSO78" s="1"/>
      <c r="HSP78" s="1"/>
      <c r="HSQ78" s="1"/>
      <c r="HSR78" s="1"/>
      <c r="HSS78" s="1"/>
      <c r="HST78" s="1"/>
      <c r="HSU78" s="1"/>
      <c r="HSV78" s="1"/>
      <c r="HSW78" s="1"/>
      <c r="HSX78" s="1"/>
      <c r="HSY78" s="1"/>
      <c r="HSZ78" s="1"/>
      <c r="HTA78" s="1"/>
      <c r="HTB78" s="1"/>
      <c r="HTC78" s="1"/>
      <c r="HTD78" s="1"/>
      <c r="HTE78" s="1"/>
      <c r="HTF78" s="1"/>
      <c r="HTG78" s="1"/>
      <c r="HTH78" s="1"/>
      <c r="HTI78" s="1"/>
      <c r="HTJ78" s="1"/>
      <c r="HTK78" s="1"/>
      <c r="HTL78" s="1"/>
      <c r="HTM78" s="1"/>
      <c r="HTN78" s="1"/>
      <c r="HTO78" s="1"/>
      <c r="HTP78" s="1"/>
      <c r="HTQ78" s="1"/>
      <c r="HTR78" s="1"/>
      <c r="HTS78" s="1"/>
      <c r="HTT78" s="1"/>
      <c r="HTU78" s="1"/>
      <c r="HTV78" s="1"/>
      <c r="HTW78" s="1"/>
      <c r="HTX78" s="1"/>
      <c r="HTY78" s="1"/>
      <c r="HTZ78" s="1"/>
      <c r="HUA78" s="1"/>
      <c r="HUB78" s="1"/>
      <c r="HUC78" s="1"/>
      <c r="HUD78" s="1"/>
      <c r="HUE78" s="1"/>
      <c r="HUF78" s="1"/>
      <c r="HUG78" s="1"/>
      <c r="HUH78" s="1"/>
      <c r="HUI78" s="1"/>
      <c r="HUJ78" s="1"/>
      <c r="HUK78" s="1"/>
      <c r="HUL78" s="1"/>
      <c r="HUM78" s="1"/>
      <c r="HUN78" s="1"/>
      <c r="HUO78" s="1"/>
      <c r="HUP78" s="1"/>
      <c r="HUQ78" s="1"/>
      <c r="HUR78" s="1"/>
      <c r="HUS78" s="1"/>
      <c r="HUT78" s="1"/>
      <c r="HUU78" s="1"/>
      <c r="HUV78" s="1"/>
      <c r="HUW78" s="1"/>
      <c r="HUX78" s="1"/>
      <c r="HUY78" s="1"/>
      <c r="HUZ78" s="1"/>
      <c r="HVA78" s="1"/>
      <c r="HVB78" s="1"/>
      <c r="HVC78" s="1"/>
      <c r="HVD78" s="1"/>
      <c r="HVE78" s="1"/>
      <c r="HVF78" s="1"/>
      <c r="HVG78" s="1"/>
      <c r="HVH78" s="1"/>
      <c r="HVI78" s="1"/>
      <c r="HVJ78" s="1"/>
      <c r="HVK78" s="1"/>
      <c r="HVL78" s="1"/>
      <c r="HVM78" s="1"/>
      <c r="HVN78" s="1"/>
      <c r="HVO78" s="1"/>
      <c r="HVP78" s="1"/>
      <c r="HVQ78" s="1"/>
      <c r="HVR78" s="1"/>
      <c r="HVS78" s="1"/>
      <c r="HVT78" s="1"/>
      <c r="HVU78" s="1"/>
      <c r="HVV78" s="1"/>
      <c r="HVW78" s="1"/>
      <c r="HVX78" s="1"/>
      <c r="HVY78" s="1"/>
      <c r="HVZ78" s="1"/>
      <c r="HWA78" s="1"/>
      <c r="HWB78" s="1"/>
      <c r="HWC78" s="1"/>
      <c r="HWD78" s="1"/>
      <c r="HWE78" s="1"/>
      <c r="HWF78" s="1"/>
      <c r="HWG78" s="1"/>
      <c r="HWH78" s="1"/>
      <c r="HWI78" s="1"/>
      <c r="HWJ78" s="1"/>
      <c r="HWK78" s="1"/>
      <c r="HWL78" s="1"/>
      <c r="HWM78" s="1"/>
      <c r="HWN78" s="1"/>
      <c r="HWO78" s="1"/>
      <c r="HWP78" s="1"/>
      <c r="HWQ78" s="1"/>
      <c r="HWR78" s="1"/>
      <c r="HWS78" s="1"/>
      <c r="HWT78" s="1"/>
      <c r="HWU78" s="1"/>
      <c r="HWV78" s="1"/>
      <c r="HWW78" s="1"/>
      <c r="HWX78" s="1"/>
      <c r="HWY78" s="1"/>
      <c r="HWZ78" s="1"/>
      <c r="HXA78" s="1"/>
      <c r="HXB78" s="1"/>
      <c r="HXC78" s="1"/>
      <c r="HXD78" s="1"/>
      <c r="HXE78" s="1"/>
      <c r="HXF78" s="1"/>
      <c r="HXG78" s="1"/>
      <c r="HXH78" s="1"/>
      <c r="HXI78" s="1"/>
      <c r="HXJ78" s="1"/>
      <c r="HXK78" s="1"/>
      <c r="HXL78" s="1"/>
      <c r="HXM78" s="1"/>
      <c r="HXN78" s="1"/>
      <c r="HXO78" s="1"/>
      <c r="HXP78" s="1"/>
      <c r="HXQ78" s="1"/>
      <c r="HXR78" s="1"/>
      <c r="HXS78" s="1"/>
      <c r="HXT78" s="1"/>
      <c r="HXU78" s="1"/>
      <c r="HXV78" s="1"/>
      <c r="HXW78" s="1"/>
      <c r="HXX78" s="1"/>
      <c r="HXY78" s="1"/>
      <c r="HXZ78" s="1"/>
      <c r="HYA78" s="1"/>
      <c r="HYB78" s="1"/>
      <c r="HYC78" s="1"/>
      <c r="HYD78" s="1"/>
      <c r="HYE78" s="1"/>
      <c r="HYF78" s="1"/>
      <c r="HYG78" s="1"/>
      <c r="HYH78" s="1"/>
      <c r="HYI78" s="1"/>
      <c r="HYJ78" s="1"/>
      <c r="HYK78" s="1"/>
      <c r="HYL78" s="1"/>
      <c r="HYM78" s="1"/>
      <c r="HYN78" s="1"/>
      <c r="HYO78" s="1"/>
      <c r="HYP78" s="1"/>
      <c r="HYQ78" s="1"/>
      <c r="HYR78" s="1"/>
      <c r="HYS78" s="1"/>
      <c r="HYT78" s="1"/>
      <c r="HYU78" s="1"/>
      <c r="HYV78" s="1"/>
      <c r="HYW78" s="1"/>
      <c r="HYX78" s="1"/>
      <c r="HYY78" s="1"/>
      <c r="HYZ78" s="1"/>
      <c r="HZA78" s="1"/>
      <c r="HZB78" s="1"/>
      <c r="HZC78" s="1"/>
      <c r="HZD78" s="1"/>
      <c r="HZE78" s="1"/>
      <c r="HZF78" s="1"/>
      <c r="HZG78" s="1"/>
      <c r="HZH78" s="1"/>
      <c r="HZI78" s="1"/>
      <c r="HZJ78" s="1"/>
      <c r="HZK78" s="1"/>
      <c r="HZL78" s="1"/>
      <c r="HZM78" s="1"/>
      <c r="HZN78" s="1"/>
      <c r="HZO78" s="1"/>
      <c r="HZP78" s="1"/>
      <c r="HZQ78" s="1"/>
      <c r="HZR78" s="1"/>
      <c r="HZS78" s="1"/>
      <c r="HZT78" s="1"/>
      <c r="HZU78" s="1"/>
      <c r="HZV78" s="1"/>
      <c r="HZW78" s="1"/>
      <c r="HZX78" s="1"/>
      <c r="HZY78" s="1"/>
      <c r="HZZ78" s="1"/>
      <c r="IAA78" s="1"/>
      <c r="IAB78" s="1"/>
      <c r="IAC78" s="1"/>
      <c r="IAD78" s="1"/>
      <c r="IAE78" s="1"/>
      <c r="IAF78" s="1"/>
      <c r="IAG78" s="1"/>
      <c r="IAH78" s="1"/>
      <c r="IAI78" s="1"/>
      <c r="IAJ78" s="1"/>
      <c r="IAK78" s="1"/>
      <c r="IAL78" s="1"/>
      <c r="IAM78" s="1"/>
      <c r="IAN78" s="1"/>
      <c r="IAO78" s="1"/>
      <c r="IAP78" s="1"/>
      <c r="IAQ78" s="1"/>
      <c r="IAR78" s="1"/>
      <c r="IAS78" s="1"/>
      <c r="IAT78" s="1"/>
      <c r="IAU78" s="1"/>
      <c r="IAV78" s="1"/>
      <c r="IAW78" s="1"/>
      <c r="IAX78" s="1"/>
      <c r="IAY78" s="1"/>
      <c r="IAZ78" s="1"/>
      <c r="IBA78" s="1"/>
      <c r="IBB78" s="1"/>
      <c r="IBC78" s="1"/>
      <c r="IBD78" s="1"/>
      <c r="IBE78" s="1"/>
      <c r="IBF78" s="1"/>
      <c r="IBG78" s="1"/>
      <c r="IBH78" s="1"/>
      <c r="IBI78" s="1"/>
      <c r="IBJ78" s="1"/>
      <c r="IBK78" s="1"/>
      <c r="IBL78" s="1"/>
      <c r="IBM78" s="1"/>
      <c r="IBN78" s="1"/>
      <c r="IBO78" s="1"/>
      <c r="IBP78" s="1"/>
      <c r="IBQ78" s="1"/>
      <c r="IBR78" s="1"/>
      <c r="IBS78" s="1"/>
      <c r="IBT78" s="1"/>
      <c r="IBU78" s="1"/>
      <c r="IBV78" s="1"/>
      <c r="IBW78" s="1"/>
      <c r="IBX78" s="1"/>
      <c r="IBY78" s="1"/>
      <c r="IBZ78" s="1"/>
      <c r="ICA78" s="1"/>
      <c r="ICB78" s="1"/>
      <c r="ICC78" s="1"/>
      <c r="ICD78" s="1"/>
      <c r="ICE78" s="1"/>
      <c r="ICF78" s="1"/>
      <c r="ICG78" s="1"/>
      <c r="ICH78" s="1"/>
      <c r="ICI78" s="1"/>
      <c r="ICJ78" s="1"/>
      <c r="ICK78" s="1"/>
      <c r="ICL78" s="1"/>
      <c r="ICM78" s="1"/>
      <c r="ICN78" s="1"/>
      <c r="ICO78" s="1"/>
      <c r="ICP78" s="1"/>
      <c r="ICQ78" s="1"/>
      <c r="ICR78" s="1"/>
      <c r="ICS78" s="1"/>
      <c r="ICT78" s="1"/>
      <c r="ICU78" s="1"/>
      <c r="ICV78" s="1"/>
      <c r="ICW78" s="1"/>
      <c r="ICX78" s="1"/>
      <c r="ICY78" s="1"/>
      <c r="ICZ78" s="1"/>
      <c r="IDA78" s="1"/>
      <c r="IDB78" s="1"/>
      <c r="IDC78" s="1"/>
      <c r="IDD78" s="1"/>
      <c r="IDE78" s="1"/>
      <c r="IDF78" s="1"/>
      <c r="IDG78" s="1"/>
      <c r="IDH78" s="1"/>
      <c r="IDI78" s="1"/>
      <c r="IDJ78" s="1"/>
      <c r="IDK78" s="1"/>
      <c r="IDL78" s="1"/>
      <c r="IDM78" s="1"/>
      <c r="IDN78" s="1"/>
      <c r="IDO78" s="1"/>
      <c r="IDP78" s="1"/>
      <c r="IDQ78" s="1"/>
      <c r="IDR78" s="1"/>
      <c r="IDS78" s="1"/>
      <c r="IDT78" s="1"/>
      <c r="IDU78" s="1"/>
      <c r="IDV78" s="1"/>
      <c r="IDW78" s="1"/>
      <c r="IDX78" s="1"/>
      <c r="IDY78" s="1"/>
      <c r="IDZ78" s="1"/>
      <c r="IEA78" s="1"/>
      <c r="IEB78" s="1"/>
      <c r="IEC78" s="1"/>
      <c r="IED78" s="1"/>
      <c r="IEE78" s="1"/>
      <c r="IEF78" s="1"/>
      <c r="IEG78" s="1"/>
      <c r="IEH78" s="1"/>
      <c r="IEI78" s="1"/>
      <c r="IEJ78" s="1"/>
      <c r="IEK78" s="1"/>
      <c r="IEL78" s="1"/>
      <c r="IEM78" s="1"/>
      <c r="IEN78" s="1"/>
      <c r="IEO78" s="1"/>
      <c r="IEP78" s="1"/>
      <c r="IEQ78" s="1"/>
      <c r="IER78" s="1"/>
      <c r="IES78" s="1"/>
      <c r="IET78" s="1"/>
      <c r="IEU78" s="1"/>
      <c r="IEV78" s="1"/>
      <c r="IEW78" s="1"/>
      <c r="IEX78" s="1"/>
      <c r="IEY78" s="1"/>
      <c r="IEZ78" s="1"/>
      <c r="IFA78" s="1"/>
      <c r="IFB78" s="1"/>
      <c r="IFC78" s="1"/>
      <c r="IFD78" s="1"/>
      <c r="IFE78" s="1"/>
      <c r="IFF78" s="1"/>
      <c r="IFG78" s="1"/>
      <c r="IFH78" s="1"/>
      <c r="IFI78" s="1"/>
      <c r="IFJ78" s="1"/>
      <c r="IFK78" s="1"/>
      <c r="IFL78" s="1"/>
      <c r="IFM78" s="1"/>
      <c r="IFN78" s="1"/>
      <c r="IFO78" s="1"/>
      <c r="IFP78" s="1"/>
      <c r="IFQ78" s="1"/>
      <c r="IFR78" s="1"/>
      <c r="IFS78" s="1"/>
      <c r="IFT78" s="1"/>
      <c r="IFU78" s="1"/>
      <c r="IFV78" s="1"/>
      <c r="IFW78" s="1"/>
      <c r="IFX78" s="1"/>
      <c r="IFY78" s="1"/>
      <c r="IFZ78" s="1"/>
      <c r="IGA78" s="1"/>
      <c r="IGB78" s="1"/>
      <c r="IGC78" s="1"/>
      <c r="IGD78" s="1"/>
      <c r="IGE78" s="1"/>
      <c r="IGF78" s="1"/>
      <c r="IGG78" s="1"/>
      <c r="IGH78" s="1"/>
      <c r="IGI78" s="1"/>
      <c r="IGJ78" s="1"/>
      <c r="IGK78" s="1"/>
      <c r="IGL78" s="1"/>
      <c r="IGM78" s="1"/>
      <c r="IGN78" s="1"/>
      <c r="IGO78" s="1"/>
      <c r="IGP78" s="1"/>
      <c r="IGQ78" s="1"/>
      <c r="IGR78" s="1"/>
      <c r="IGS78" s="1"/>
      <c r="IGT78" s="1"/>
      <c r="IGU78" s="1"/>
      <c r="IGV78" s="1"/>
      <c r="IGW78" s="1"/>
      <c r="IGX78" s="1"/>
      <c r="IGY78" s="1"/>
      <c r="IGZ78" s="1"/>
      <c r="IHA78" s="1"/>
      <c r="IHB78" s="1"/>
      <c r="IHC78" s="1"/>
      <c r="IHD78" s="1"/>
      <c r="IHE78" s="1"/>
      <c r="IHF78" s="1"/>
      <c r="IHG78" s="1"/>
      <c r="IHH78" s="1"/>
      <c r="IHI78" s="1"/>
      <c r="IHJ78" s="1"/>
      <c r="IHK78" s="1"/>
      <c r="IHL78" s="1"/>
      <c r="IHM78" s="1"/>
      <c r="IHN78" s="1"/>
      <c r="IHO78" s="1"/>
      <c r="IHP78" s="1"/>
      <c r="IHQ78" s="1"/>
      <c r="IHR78" s="1"/>
      <c r="IHS78" s="1"/>
      <c r="IHT78" s="1"/>
      <c r="IHU78" s="1"/>
      <c r="IHV78" s="1"/>
      <c r="IHW78" s="1"/>
      <c r="IHX78" s="1"/>
      <c r="IHY78" s="1"/>
      <c r="IHZ78" s="1"/>
      <c r="IIA78" s="1"/>
      <c r="IIB78" s="1"/>
      <c r="IIC78" s="1"/>
      <c r="IID78" s="1"/>
      <c r="IIE78" s="1"/>
      <c r="IIF78" s="1"/>
      <c r="IIG78" s="1"/>
      <c r="IIH78" s="1"/>
      <c r="III78" s="1"/>
      <c r="IIJ78" s="1"/>
      <c r="IIK78" s="1"/>
      <c r="IIL78" s="1"/>
      <c r="IIM78" s="1"/>
      <c r="IIN78" s="1"/>
      <c r="IIO78" s="1"/>
      <c r="IIP78" s="1"/>
      <c r="IIQ78" s="1"/>
      <c r="IIR78" s="1"/>
      <c r="IIS78" s="1"/>
      <c r="IIT78" s="1"/>
      <c r="IIU78" s="1"/>
      <c r="IIV78" s="1"/>
      <c r="IIW78" s="1"/>
      <c r="IIX78" s="1"/>
      <c r="IIY78" s="1"/>
      <c r="IIZ78" s="1"/>
      <c r="IJA78" s="1"/>
      <c r="IJB78" s="1"/>
      <c r="IJC78" s="1"/>
      <c r="IJD78" s="1"/>
      <c r="IJE78" s="1"/>
      <c r="IJF78" s="1"/>
      <c r="IJG78" s="1"/>
      <c r="IJH78" s="1"/>
      <c r="IJI78" s="1"/>
      <c r="IJJ78" s="1"/>
      <c r="IJK78" s="1"/>
      <c r="IJL78" s="1"/>
      <c r="IJM78" s="1"/>
      <c r="IJN78" s="1"/>
      <c r="IJO78" s="1"/>
      <c r="IJP78" s="1"/>
      <c r="IJQ78" s="1"/>
      <c r="IJR78" s="1"/>
      <c r="IJS78" s="1"/>
      <c r="IJT78" s="1"/>
      <c r="IJU78" s="1"/>
      <c r="IJV78" s="1"/>
      <c r="IJW78" s="1"/>
      <c r="IJX78" s="1"/>
      <c r="IJY78" s="1"/>
      <c r="IJZ78" s="1"/>
      <c r="IKA78" s="1"/>
      <c r="IKB78" s="1"/>
      <c r="IKC78" s="1"/>
      <c r="IKD78" s="1"/>
      <c r="IKE78" s="1"/>
      <c r="IKF78" s="1"/>
      <c r="IKG78" s="1"/>
      <c r="IKH78" s="1"/>
      <c r="IKI78" s="1"/>
      <c r="IKJ78" s="1"/>
      <c r="IKK78" s="1"/>
      <c r="IKL78" s="1"/>
      <c r="IKM78" s="1"/>
      <c r="IKN78" s="1"/>
      <c r="IKO78" s="1"/>
      <c r="IKP78" s="1"/>
      <c r="IKQ78" s="1"/>
      <c r="IKR78" s="1"/>
      <c r="IKS78" s="1"/>
      <c r="IKT78" s="1"/>
      <c r="IKU78" s="1"/>
      <c r="IKV78" s="1"/>
      <c r="IKW78" s="1"/>
      <c r="IKX78" s="1"/>
      <c r="IKY78" s="1"/>
      <c r="IKZ78" s="1"/>
      <c r="ILA78" s="1"/>
      <c r="ILB78" s="1"/>
      <c r="ILC78" s="1"/>
      <c r="ILD78" s="1"/>
      <c r="ILE78" s="1"/>
      <c r="ILF78" s="1"/>
      <c r="ILG78" s="1"/>
      <c r="ILH78" s="1"/>
      <c r="ILI78" s="1"/>
      <c r="ILJ78" s="1"/>
      <c r="ILK78" s="1"/>
      <c r="ILL78" s="1"/>
      <c r="ILM78" s="1"/>
      <c r="ILN78" s="1"/>
      <c r="ILO78" s="1"/>
      <c r="ILP78" s="1"/>
      <c r="ILQ78" s="1"/>
      <c r="ILR78" s="1"/>
      <c r="ILS78" s="1"/>
      <c r="ILT78" s="1"/>
      <c r="ILU78" s="1"/>
      <c r="ILV78" s="1"/>
      <c r="ILW78" s="1"/>
      <c r="ILX78" s="1"/>
      <c r="ILY78" s="1"/>
      <c r="ILZ78" s="1"/>
      <c r="IMA78" s="1"/>
      <c r="IMB78" s="1"/>
      <c r="IMC78" s="1"/>
      <c r="IMD78" s="1"/>
      <c r="IME78" s="1"/>
      <c r="IMF78" s="1"/>
      <c r="IMG78" s="1"/>
      <c r="IMH78" s="1"/>
      <c r="IMI78" s="1"/>
      <c r="IMJ78" s="1"/>
      <c r="IMK78" s="1"/>
      <c r="IML78" s="1"/>
      <c r="IMM78" s="1"/>
      <c r="IMN78" s="1"/>
      <c r="IMO78" s="1"/>
      <c r="IMP78" s="1"/>
      <c r="IMQ78" s="1"/>
      <c r="IMR78" s="1"/>
      <c r="IMS78" s="1"/>
      <c r="IMT78" s="1"/>
      <c r="IMU78" s="1"/>
      <c r="IMV78" s="1"/>
      <c r="IMW78" s="1"/>
      <c r="IMX78" s="1"/>
      <c r="IMY78" s="1"/>
      <c r="IMZ78" s="1"/>
      <c r="INA78" s="1"/>
      <c r="INB78" s="1"/>
      <c r="INC78" s="1"/>
      <c r="IND78" s="1"/>
      <c r="INE78" s="1"/>
      <c r="INF78" s="1"/>
      <c r="ING78" s="1"/>
      <c r="INH78" s="1"/>
      <c r="INI78" s="1"/>
      <c r="INJ78" s="1"/>
      <c r="INK78" s="1"/>
      <c r="INL78" s="1"/>
      <c r="INM78" s="1"/>
      <c r="INN78" s="1"/>
      <c r="INO78" s="1"/>
      <c r="INP78" s="1"/>
      <c r="INQ78" s="1"/>
      <c r="INR78" s="1"/>
      <c r="INS78" s="1"/>
      <c r="INT78" s="1"/>
      <c r="INU78" s="1"/>
      <c r="INV78" s="1"/>
      <c r="INW78" s="1"/>
      <c r="INX78" s="1"/>
      <c r="INY78" s="1"/>
      <c r="INZ78" s="1"/>
      <c r="IOA78" s="1"/>
      <c r="IOB78" s="1"/>
      <c r="IOC78" s="1"/>
      <c r="IOD78" s="1"/>
      <c r="IOE78" s="1"/>
      <c r="IOF78" s="1"/>
      <c r="IOG78" s="1"/>
      <c r="IOH78" s="1"/>
      <c r="IOI78" s="1"/>
      <c r="IOJ78" s="1"/>
      <c r="IOK78" s="1"/>
      <c r="IOL78" s="1"/>
      <c r="IOM78" s="1"/>
      <c r="ION78" s="1"/>
      <c r="IOO78" s="1"/>
      <c r="IOP78" s="1"/>
      <c r="IOQ78" s="1"/>
      <c r="IOR78" s="1"/>
      <c r="IOS78" s="1"/>
      <c r="IOT78" s="1"/>
      <c r="IOU78" s="1"/>
      <c r="IOV78" s="1"/>
      <c r="IOW78" s="1"/>
      <c r="IOX78" s="1"/>
      <c r="IOY78" s="1"/>
      <c r="IOZ78" s="1"/>
      <c r="IPA78" s="1"/>
      <c r="IPB78" s="1"/>
      <c r="IPC78" s="1"/>
      <c r="IPD78" s="1"/>
      <c r="IPE78" s="1"/>
      <c r="IPF78" s="1"/>
      <c r="IPG78" s="1"/>
      <c r="IPH78" s="1"/>
      <c r="IPI78" s="1"/>
      <c r="IPJ78" s="1"/>
      <c r="IPK78" s="1"/>
      <c r="IPL78" s="1"/>
      <c r="IPM78" s="1"/>
      <c r="IPN78" s="1"/>
      <c r="IPO78" s="1"/>
      <c r="IPP78" s="1"/>
      <c r="IPQ78" s="1"/>
      <c r="IPR78" s="1"/>
      <c r="IPS78" s="1"/>
      <c r="IPT78" s="1"/>
      <c r="IPU78" s="1"/>
      <c r="IPV78" s="1"/>
      <c r="IPW78" s="1"/>
      <c r="IPX78" s="1"/>
      <c r="IPY78" s="1"/>
      <c r="IPZ78" s="1"/>
      <c r="IQA78" s="1"/>
      <c r="IQB78" s="1"/>
      <c r="IQC78" s="1"/>
      <c r="IQD78" s="1"/>
      <c r="IQE78" s="1"/>
      <c r="IQF78" s="1"/>
      <c r="IQG78" s="1"/>
      <c r="IQH78" s="1"/>
      <c r="IQI78" s="1"/>
      <c r="IQJ78" s="1"/>
      <c r="IQK78" s="1"/>
      <c r="IQL78" s="1"/>
      <c r="IQM78" s="1"/>
      <c r="IQN78" s="1"/>
      <c r="IQO78" s="1"/>
      <c r="IQP78" s="1"/>
      <c r="IQQ78" s="1"/>
      <c r="IQR78" s="1"/>
      <c r="IQS78" s="1"/>
      <c r="IQT78" s="1"/>
      <c r="IQU78" s="1"/>
      <c r="IQV78" s="1"/>
      <c r="IQW78" s="1"/>
      <c r="IQX78" s="1"/>
      <c r="IQY78" s="1"/>
      <c r="IQZ78" s="1"/>
      <c r="IRA78" s="1"/>
      <c r="IRB78" s="1"/>
      <c r="IRC78" s="1"/>
      <c r="IRD78" s="1"/>
      <c r="IRE78" s="1"/>
      <c r="IRF78" s="1"/>
      <c r="IRG78" s="1"/>
      <c r="IRH78" s="1"/>
      <c r="IRI78" s="1"/>
      <c r="IRJ78" s="1"/>
      <c r="IRK78" s="1"/>
      <c r="IRL78" s="1"/>
      <c r="IRM78" s="1"/>
      <c r="IRN78" s="1"/>
      <c r="IRO78" s="1"/>
      <c r="IRP78" s="1"/>
      <c r="IRQ78" s="1"/>
      <c r="IRR78" s="1"/>
      <c r="IRS78" s="1"/>
      <c r="IRT78" s="1"/>
      <c r="IRU78" s="1"/>
      <c r="IRV78" s="1"/>
      <c r="IRW78" s="1"/>
      <c r="IRX78" s="1"/>
      <c r="IRY78" s="1"/>
      <c r="IRZ78" s="1"/>
      <c r="ISA78" s="1"/>
      <c r="ISB78" s="1"/>
      <c r="ISC78" s="1"/>
      <c r="ISD78" s="1"/>
      <c r="ISE78" s="1"/>
      <c r="ISF78" s="1"/>
      <c r="ISG78" s="1"/>
      <c r="ISH78" s="1"/>
      <c r="ISI78" s="1"/>
      <c r="ISJ78" s="1"/>
      <c r="ISK78" s="1"/>
      <c r="ISL78" s="1"/>
      <c r="ISM78" s="1"/>
      <c r="ISN78" s="1"/>
      <c r="ISO78" s="1"/>
      <c r="ISP78" s="1"/>
      <c r="ISQ78" s="1"/>
      <c r="ISR78" s="1"/>
      <c r="ISS78" s="1"/>
      <c r="IST78" s="1"/>
      <c r="ISU78" s="1"/>
      <c r="ISV78" s="1"/>
      <c r="ISW78" s="1"/>
      <c r="ISX78" s="1"/>
      <c r="ISY78" s="1"/>
      <c r="ISZ78" s="1"/>
      <c r="ITA78" s="1"/>
      <c r="ITB78" s="1"/>
      <c r="ITC78" s="1"/>
      <c r="ITD78" s="1"/>
      <c r="ITE78" s="1"/>
      <c r="ITF78" s="1"/>
      <c r="ITG78" s="1"/>
      <c r="ITH78" s="1"/>
      <c r="ITI78" s="1"/>
      <c r="ITJ78" s="1"/>
      <c r="ITK78" s="1"/>
      <c r="ITL78" s="1"/>
      <c r="ITM78" s="1"/>
      <c r="ITN78" s="1"/>
      <c r="ITO78" s="1"/>
      <c r="ITP78" s="1"/>
      <c r="ITQ78" s="1"/>
      <c r="ITR78" s="1"/>
      <c r="ITS78" s="1"/>
      <c r="ITT78" s="1"/>
      <c r="ITU78" s="1"/>
      <c r="ITV78" s="1"/>
      <c r="ITW78" s="1"/>
      <c r="ITX78" s="1"/>
      <c r="ITY78" s="1"/>
      <c r="ITZ78" s="1"/>
      <c r="IUA78" s="1"/>
      <c r="IUB78" s="1"/>
      <c r="IUC78" s="1"/>
      <c r="IUD78" s="1"/>
      <c r="IUE78" s="1"/>
      <c r="IUF78" s="1"/>
      <c r="IUG78" s="1"/>
      <c r="IUH78" s="1"/>
      <c r="IUI78" s="1"/>
      <c r="IUJ78" s="1"/>
      <c r="IUK78" s="1"/>
      <c r="IUL78" s="1"/>
      <c r="IUM78" s="1"/>
      <c r="IUN78" s="1"/>
      <c r="IUO78" s="1"/>
      <c r="IUP78" s="1"/>
      <c r="IUQ78" s="1"/>
      <c r="IUR78" s="1"/>
      <c r="IUS78" s="1"/>
      <c r="IUT78" s="1"/>
      <c r="IUU78" s="1"/>
      <c r="IUV78" s="1"/>
      <c r="IUW78" s="1"/>
      <c r="IUX78" s="1"/>
      <c r="IUY78" s="1"/>
      <c r="IUZ78" s="1"/>
      <c r="IVA78" s="1"/>
      <c r="IVB78" s="1"/>
      <c r="IVC78" s="1"/>
      <c r="IVD78" s="1"/>
      <c r="IVE78" s="1"/>
      <c r="IVF78" s="1"/>
      <c r="IVG78" s="1"/>
      <c r="IVH78" s="1"/>
      <c r="IVI78" s="1"/>
      <c r="IVJ78" s="1"/>
      <c r="IVK78" s="1"/>
      <c r="IVL78" s="1"/>
      <c r="IVM78" s="1"/>
      <c r="IVN78" s="1"/>
      <c r="IVO78" s="1"/>
      <c r="IVP78" s="1"/>
      <c r="IVQ78" s="1"/>
      <c r="IVR78" s="1"/>
      <c r="IVS78" s="1"/>
      <c r="IVT78" s="1"/>
      <c r="IVU78" s="1"/>
      <c r="IVV78" s="1"/>
      <c r="IVW78" s="1"/>
      <c r="IVX78" s="1"/>
      <c r="IVY78" s="1"/>
      <c r="IVZ78" s="1"/>
      <c r="IWA78" s="1"/>
      <c r="IWB78" s="1"/>
      <c r="IWC78" s="1"/>
      <c r="IWD78" s="1"/>
      <c r="IWE78" s="1"/>
      <c r="IWF78" s="1"/>
      <c r="IWG78" s="1"/>
      <c r="IWH78" s="1"/>
      <c r="IWI78" s="1"/>
      <c r="IWJ78" s="1"/>
      <c r="IWK78" s="1"/>
      <c r="IWL78" s="1"/>
      <c r="IWM78" s="1"/>
      <c r="IWN78" s="1"/>
      <c r="IWO78" s="1"/>
      <c r="IWP78" s="1"/>
      <c r="IWQ78" s="1"/>
      <c r="IWR78" s="1"/>
      <c r="IWS78" s="1"/>
      <c r="IWT78" s="1"/>
      <c r="IWU78" s="1"/>
      <c r="IWV78" s="1"/>
      <c r="IWW78" s="1"/>
      <c r="IWX78" s="1"/>
      <c r="IWY78" s="1"/>
      <c r="IWZ78" s="1"/>
      <c r="IXA78" s="1"/>
      <c r="IXB78" s="1"/>
      <c r="IXC78" s="1"/>
      <c r="IXD78" s="1"/>
      <c r="IXE78" s="1"/>
      <c r="IXF78" s="1"/>
      <c r="IXG78" s="1"/>
      <c r="IXH78" s="1"/>
      <c r="IXI78" s="1"/>
      <c r="IXJ78" s="1"/>
      <c r="IXK78" s="1"/>
      <c r="IXL78" s="1"/>
      <c r="IXM78" s="1"/>
      <c r="IXN78" s="1"/>
      <c r="IXO78" s="1"/>
      <c r="IXP78" s="1"/>
      <c r="IXQ78" s="1"/>
      <c r="IXR78" s="1"/>
      <c r="IXS78" s="1"/>
      <c r="IXT78" s="1"/>
      <c r="IXU78" s="1"/>
      <c r="IXV78" s="1"/>
      <c r="IXW78" s="1"/>
      <c r="IXX78" s="1"/>
      <c r="IXY78" s="1"/>
      <c r="IXZ78" s="1"/>
      <c r="IYA78" s="1"/>
      <c r="IYB78" s="1"/>
      <c r="IYC78" s="1"/>
      <c r="IYD78" s="1"/>
      <c r="IYE78" s="1"/>
      <c r="IYF78" s="1"/>
      <c r="IYG78" s="1"/>
      <c r="IYH78" s="1"/>
      <c r="IYI78" s="1"/>
      <c r="IYJ78" s="1"/>
      <c r="IYK78" s="1"/>
      <c r="IYL78" s="1"/>
      <c r="IYM78" s="1"/>
      <c r="IYN78" s="1"/>
      <c r="IYO78" s="1"/>
      <c r="IYP78" s="1"/>
      <c r="IYQ78" s="1"/>
      <c r="IYR78" s="1"/>
      <c r="IYS78" s="1"/>
      <c r="IYT78" s="1"/>
      <c r="IYU78" s="1"/>
      <c r="IYV78" s="1"/>
      <c r="IYW78" s="1"/>
      <c r="IYX78" s="1"/>
      <c r="IYY78" s="1"/>
      <c r="IYZ78" s="1"/>
      <c r="IZA78" s="1"/>
      <c r="IZB78" s="1"/>
      <c r="IZC78" s="1"/>
      <c r="IZD78" s="1"/>
      <c r="IZE78" s="1"/>
      <c r="IZF78" s="1"/>
      <c r="IZG78" s="1"/>
      <c r="IZH78" s="1"/>
      <c r="IZI78" s="1"/>
      <c r="IZJ78" s="1"/>
      <c r="IZK78" s="1"/>
      <c r="IZL78" s="1"/>
      <c r="IZM78" s="1"/>
      <c r="IZN78" s="1"/>
      <c r="IZO78" s="1"/>
      <c r="IZP78" s="1"/>
      <c r="IZQ78" s="1"/>
      <c r="IZR78" s="1"/>
      <c r="IZS78" s="1"/>
      <c r="IZT78" s="1"/>
      <c r="IZU78" s="1"/>
      <c r="IZV78" s="1"/>
      <c r="IZW78" s="1"/>
      <c r="IZX78" s="1"/>
      <c r="IZY78" s="1"/>
      <c r="IZZ78" s="1"/>
      <c r="JAA78" s="1"/>
      <c r="JAB78" s="1"/>
      <c r="JAC78" s="1"/>
      <c r="JAD78" s="1"/>
      <c r="JAE78" s="1"/>
      <c r="JAF78" s="1"/>
      <c r="JAG78" s="1"/>
      <c r="JAH78" s="1"/>
      <c r="JAI78" s="1"/>
      <c r="JAJ78" s="1"/>
      <c r="JAK78" s="1"/>
      <c r="JAL78" s="1"/>
      <c r="JAM78" s="1"/>
      <c r="JAN78" s="1"/>
      <c r="JAO78" s="1"/>
      <c r="JAP78" s="1"/>
      <c r="JAQ78" s="1"/>
      <c r="JAR78" s="1"/>
      <c r="JAS78" s="1"/>
      <c r="JAT78" s="1"/>
      <c r="JAU78" s="1"/>
      <c r="JAV78" s="1"/>
      <c r="JAW78" s="1"/>
      <c r="JAX78" s="1"/>
      <c r="JAY78" s="1"/>
      <c r="JAZ78" s="1"/>
      <c r="JBA78" s="1"/>
      <c r="JBB78" s="1"/>
      <c r="JBC78" s="1"/>
      <c r="JBD78" s="1"/>
      <c r="JBE78" s="1"/>
      <c r="JBF78" s="1"/>
      <c r="JBG78" s="1"/>
      <c r="JBH78" s="1"/>
      <c r="JBI78" s="1"/>
      <c r="JBJ78" s="1"/>
      <c r="JBK78" s="1"/>
      <c r="JBL78" s="1"/>
      <c r="JBM78" s="1"/>
      <c r="JBN78" s="1"/>
      <c r="JBO78" s="1"/>
      <c r="JBP78" s="1"/>
      <c r="JBQ78" s="1"/>
      <c r="JBR78" s="1"/>
      <c r="JBS78" s="1"/>
      <c r="JBT78" s="1"/>
      <c r="JBU78" s="1"/>
      <c r="JBV78" s="1"/>
      <c r="JBW78" s="1"/>
      <c r="JBX78" s="1"/>
      <c r="JBY78" s="1"/>
      <c r="JBZ78" s="1"/>
      <c r="JCA78" s="1"/>
      <c r="JCB78" s="1"/>
      <c r="JCC78" s="1"/>
      <c r="JCD78" s="1"/>
      <c r="JCE78" s="1"/>
      <c r="JCF78" s="1"/>
      <c r="JCG78" s="1"/>
      <c r="JCH78" s="1"/>
      <c r="JCI78" s="1"/>
      <c r="JCJ78" s="1"/>
      <c r="JCK78" s="1"/>
      <c r="JCL78" s="1"/>
      <c r="JCM78" s="1"/>
      <c r="JCN78" s="1"/>
      <c r="JCO78" s="1"/>
      <c r="JCP78" s="1"/>
      <c r="JCQ78" s="1"/>
      <c r="JCR78" s="1"/>
      <c r="JCS78" s="1"/>
      <c r="JCT78" s="1"/>
      <c r="JCU78" s="1"/>
      <c r="JCV78" s="1"/>
      <c r="JCW78" s="1"/>
      <c r="JCX78" s="1"/>
      <c r="JCY78" s="1"/>
      <c r="JCZ78" s="1"/>
      <c r="JDA78" s="1"/>
      <c r="JDB78" s="1"/>
      <c r="JDC78" s="1"/>
      <c r="JDD78" s="1"/>
      <c r="JDE78" s="1"/>
      <c r="JDF78" s="1"/>
      <c r="JDG78" s="1"/>
      <c r="JDH78" s="1"/>
      <c r="JDI78" s="1"/>
      <c r="JDJ78" s="1"/>
      <c r="JDK78" s="1"/>
      <c r="JDL78" s="1"/>
      <c r="JDM78" s="1"/>
      <c r="JDN78" s="1"/>
      <c r="JDO78" s="1"/>
      <c r="JDP78" s="1"/>
      <c r="JDQ78" s="1"/>
      <c r="JDR78" s="1"/>
      <c r="JDS78" s="1"/>
      <c r="JDT78" s="1"/>
      <c r="JDU78" s="1"/>
      <c r="JDV78" s="1"/>
      <c r="JDW78" s="1"/>
      <c r="JDX78" s="1"/>
      <c r="JDY78" s="1"/>
      <c r="JDZ78" s="1"/>
      <c r="JEA78" s="1"/>
      <c r="JEB78" s="1"/>
      <c r="JEC78" s="1"/>
      <c r="JED78" s="1"/>
      <c r="JEE78" s="1"/>
      <c r="JEF78" s="1"/>
      <c r="JEG78" s="1"/>
      <c r="JEH78" s="1"/>
      <c r="JEI78" s="1"/>
      <c r="JEJ78" s="1"/>
      <c r="JEK78" s="1"/>
      <c r="JEL78" s="1"/>
      <c r="JEM78" s="1"/>
      <c r="JEN78" s="1"/>
      <c r="JEO78" s="1"/>
      <c r="JEP78" s="1"/>
      <c r="JEQ78" s="1"/>
      <c r="JER78" s="1"/>
      <c r="JES78" s="1"/>
      <c r="JET78" s="1"/>
      <c r="JEU78" s="1"/>
      <c r="JEV78" s="1"/>
      <c r="JEW78" s="1"/>
      <c r="JEX78" s="1"/>
      <c r="JEY78" s="1"/>
      <c r="JEZ78" s="1"/>
      <c r="JFA78" s="1"/>
      <c r="JFB78" s="1"/>
      <c r="JFC78" s="1"/>
      <c r="JFD78" s="1"/>
      <c r="JFE78" s="1"/>
      <c r="JFF78" s="1"/>
      <c r="JFG78" s="1"/>
      <c r="JFH78" s="1"/>
      <c r="JFI78" s="1"/>
      <c r="JFJ78" s="1"/>
      <c r="JFK78" s="1"/>
      <c r="JFL78" s="1"/>
      <c r="JFM78" s="1"/>
      <c r="JFN78" s="1"/>
      <c r="JFO78" s="1"/>
      <c r="JFP78" s="1"/>
      <c r="JFQ78" s="1"/>
      <c r="JFR78" s="1"/>
      <c r="JFS78" s="1"/>
      <c r="JFT78" s="1"/>
      <c r="JFU78" s="1"/>
      <c r="JFV78" s="1"/>
      <c r="JFW78" s="1"/>
      <c r="JFX78" s="1"/>
      <c r="JFY78" s="1"/>
      <c r="JFZ78" s="1"/>
      <c r="JGA78" s="1"/>
      <c r="JGB78" s="1"/>
      <c r="JGC78" s="1"/>
      <c r="JGD78" s="1"/>
      <c r="JGE78" s="1"/>
      <c r="JGF78" s="1"/>
      <c r="JGG78" s="1"/>
      <c r="JGH78" s="1"/>
      <c r="JGI78" s="1"/>
      <c r="JGJ78" s="1"/>
      <c r="JGK78" s="1"/>
      <c r="JGL78" s="1"/>
      <c r="JGM78" s="1"/>
      <c r="JGN78" s="1"/>
      <c r="JGO78" s="1"/>
      <c r="JGP78" s="1"/>
      <c r="JGQ78" s="1"/>
      <c r="JGR78" s="1"/>
      <c r="JGS78" s="1"/>
      <c r="JGT78" s="1"/>
      <c r="JGU78" s="1"/>
      <c r="JGV78" s="1"/>
      <c r="JGW78" s="1"/>
      <c r="JGX78" s="1"/>
      <c r="JGY78" s="1"/>
      <c r="JGZ78" s="1"/>
      <c r="JHA78" s="1"/>
      <c r="JHB78" s="1"/>
      <c r="JHC78" s="1"/>
      <c r="JHD78" s="1"/>
      <c r="JHE78" s="1"/>
      <c r="JHF78" s="1"/>
      <c r="JHG78" s="1"/>
      <c r="JHH78" s="1"/>
      <c r="JHI78" s="1"/>
      <c r="JHJ78" s="1"/>
      <c r="JHK78" s="1"/>
      <c r="JHL78" s="1"/>
      <c r="JHM78" s="1"/>
      <c r="JHN78" s="1"/>
      <c r="JHO78" s="1"/>
      <c r="JHP78" s="1"/>
      <c r="JHQ78" s="1"/>
      <c r="JHR78" s="1"/>
      <c r="JHS78" s="1"/>
      <c r="JHT78" s="1"/>
      <c r="JHU78" s="1"/>
      <c r="JHV78" s="1"/>
      <c r="JHW78" s="1"/>
      <c r="JHX78" s="1"/>
      <c r="JHY78" s="1"/>
      <c r="JHZ78" s="1"/>
      <c r="JIA78" s="1"/>
      <c r="JIB78" s="1"/>
      <c r="JIC78" s="1"/>
      <c r="JID78" s="1"/>
      <c r="JIE78" s="1"/>
      <c r="JIF78" s="1"/>
      <c r="JIG78" s="1"/>
      <c r="JIH78" s="1"/>
      <c r="JII78" s="1"/>
      <c r="JIJ78" s="1"/>
      <c r="JIK78" s="1"/>
      <c r="JIL78" s="1"/>
      <c r="JIM78" s="1"/>
      <c r="JIN78" s="1"/>
      <c r="JIO78" s="1"/>
      <c r="JIP78" s="1"/>
      <c r="JIQ78" s="1"/>
      <c r="JIR78" s="1"/>
      <c r="JIS78" s="1"/>
      <c r="JIT78" s="1"/>
      <c r="JIU78" s="1"/>
      <c r="JIV78" s="1"/>
      <c r="JIW78" s="1"/>
      <c r="JIX78" s="1"/>
      <c r="JIY78" s="1"/>
      <c r="JIZ78" s="1"/>
      <c r="JJA78" s="1"/>
      <c r="JJB78" s="1"/>
      <c r="JJC78" s="1"/>
      <c r="JJD78" s="1"/>
      <c r="JJE78" s="1"/>
      <c r="JJF78" s="1"/>
      <c r="JJG78" s="1"/>
      <c r="JJH78" s="1"/>
      <c r="JJI78" s="1"/>
      <c r="JJJ78" s="1"/>
      <c r="JJK78" s="1"/>
      <c r="JJL78" s="1"/>
      <c r="JJM78" s="1"/>
      <c r="JJN78" s="1"/>
      <c r="JJO78" s="1"/>
      <c r="JJP78" s="1"/>
      <c r="JJQ78" s="1"/>
      <c r="JJR78" s="1"/>
      <c r="JJS78" s="1"/>
      <c r="JJT78" s="1"/>
      <c r="JJU78" s="1"/>
      <c r="JJV78" s="1"/>
      <c r="JJW78" s="1"/>
      <c r="JJX78" s="1"/>
      <c r="JJY78" s="1"/>
      <c r="JJZ78" s="1"/>
      <c r="JKA78" s="1"/>
      <c r="JKB78" s="1"/>
      <c r="JKC78" s="1"/>
      <c r="JKD78" s="1"/>
      <c r="JKE78" s="1"/>
      <c r="JKF78" s="1"/>
      <c r="JKG78" s="1"/>
      <c r="JKH78" s="1"/>
      <c r="JKI78" s="1"/>
      <c r="JKJ78" s="1"/>
      <c r="JKK78" s="1"/>
      <c r="JKL78" s="1"/>
      <c r="JKM78" s="1"/>
      <c r="JKN78" s="1"/>
      <c r="JKO78" s="1"/>
      <c r="JKP78" s="1"/>
      <c r="JKQ78" s="1"/>
      <c r="JKR78" s="1"/>
      <c r="JKS78" s="1"/>
      <c r="JKT78" s="1"/>
      <c r="JKU78" s="1"/>
      <c r="JKV78" s="1"/>
      <c r="JKW78" s="1"/>
      <c r="JKX78" s="1"/>
      <c r="JKY78" s="1"/>
      <c r="JKZ78" s="1"/>
      <c r="JLA78" s="1"/>
      <c r="JLB78" s="1"/>
      <c r="JLC78" s="1"/>
      <c r="JLD78" s="1"/>
      <c r="JLE78" s="1"/>
      <c r="JLF78" s="1"/>
      <c r="JLG78" s="1"/>
      <c r="JLH78" s="1"/>
      <c r="JLI78" s="1"/>
      <c r="JLJ78" s="1"/>
      <c r="JLK78" s="1"/>
      <c r="JLL78" s="1"/>
      <c r="JLM78" s="1"/>
      <c r="JLN78" s="1"/>
      <c r="JLO78" s="1"/>
      <c r="JLP78" s="1"/>
      <c r="JLQ78" s="1"/>
      <c r="JLR78" s="1"/>
      <c r="JLS78" s="1"/>
      <c r="JLT78" s="1"/>
      <c r="JLU78" s="1"/>
      <c r="JLV78" s="1"/>
      <c r="JLW78" s="1"/>
      <c r="JLX78" s="1"/>
      <c r="JLY78" s="1"/>
      <c r="JLZ78" s="1"/>
      <c r="JMA78" s="1"/>
      <c r="JMB78" s="1"/>
      <c r="JMC78" s="1"/>
      <c r="JMD78" s="1"/>
      <c r="JME78" s="1"/>
      <c r="JMF78" s="1"/>
      <c r="JMG78" s="1"/>
      <c r="JMH78" s="1"/>
      <c r="JMI78" s="1"/>
      <c r="JMJ78" s="1"/>
      <c r="JMK78" s="1"/>
      <c r="JML78" s="1"/>
      <c r="JMM78" s="1"/>
      <c r="JMN78" s="1"/>
      <c r="JMO78" s="1"/>
      <c r="JMP78" s="1"/>
      <c r="JMQ78" s="1"/>
      <c r="JMR78" s="1"/>
      <c r="JMS78" s="1"/>
      <c r="JMT78" s="1"/>
      <c r="JMU78" s="1"/>
      <c r="JMV78" s="1"/>
      <c r="JMW78" s="1"/>
      <c r="JMX78" s="1"/>
      <c r="JMY78" s="1"/>
      <c r="JMZ78" s="1"/>
      <c r="JNA78" s="1"/>
      <c r="JNB78" s="1"/>
      <c r="JNC78" s="1"/>
      <c r="JND78" s="1"/>
      <c r="JNE78" s="1"/>
      <c r="JNF78" s="1"/>
      <c r="JNG78" s="1"/>
      <c r="JNH78" s="1"/>
      <c r="JNI78" s="1"/>
      <c r="JNJ78" s="1"/>
      <c r="JNK78" s="1"/>
      <c r="JNL78" s="1"/>
      <c r="JNM78" s="1"/>
      <c r="JNN78" s="1"/>
      <c r="JNO78" s="1"/>
      <c r="JNP78" s="1"/>
      <c r="JNQ78" s="1"/>
      <c r="JNR78" s="1"/>
      <c r="JNS78" s="1"/>
      <c r="JNT78" s="1"/>
      <c r="JNU78" s="1"/>
      <c r="JNV78" s="1"/>
      <c r="JNW78" s="1"/>
      <c r="JNX78" s="1"/>
      <c r="JNY78" s="1"/>
      <c r="JNZ78" s="1"/>
      <c r="JOA78" s="1"/>
      <c r="JOB78" s="1"/>
      <c r="JOC78" s="1"/>
      <c r="JOD78" s="1"/>
      <c r="JOE78" s="1"/>
      <c r="JOF78" s="1"/>
      <c r="JOG78" s="1"/>
      <c r="JOH78" s="1"/>
      <c r="JOI78" s="1"/>
      <c r="JOJ78" s="1"/>
      <c r="JOK78" s="1"/>
      <c r="JOL78" s="1"/>
      <c r="JOM78" s="1"/>
      <c r="JON78" s="1"/>
      <c r="JOO78" s="1"/>
      <c r="JOP78" s="1"/>
      <c r="JOQ78" s="1"/>
      <c r="JOR78" s="1"/>
      <c r="JOS78" s="1"/>
      <c r="JOT78" s="1"/>
      <c r="JOU78" s="1"/>
      <c r="JOV78" s="1"/>
      <c r="JOW78" s="1"/>
      <c r="JOX78" s="1"/>
      <c r="JOY78" s="1"/>
      <c r="JOZ78" s="1"/>
      <c r="JPA78" s="1"/>
      <c r="JPB78" s="1"/>
      <c r="JPC78" s="1"/>
      <c r="JPD78" s="1"/>
      <c r="JPE78" s="1"/>
      <c r="JPF78" s="1"/>
      <c r="JPG78" s="1"/>
      <c r="JPH78" s="1"/>
      <c r="JPI78" s="1"/>
      <c r="JPJ78" s="1"/>
      <c r="JPK78" s="1"/>
      <c r="JPL78" s="1"/>
      <c r="JPM78" s="1"/>
      <c r="JPN78" s="1"/>
      <c r="JPO78" s="1"/>
      <c r="JPP78" s="1"/>
      <c r="JPQ78" s="1"/>
      <c r="JPR78" s="1"/>
      <c r="JPS78" s="1"/>
      <c r="JPT78" s="1"/>
      <c r="JPU78" s="1"/>
      <c r="JPV78" s="1"/>
      <c r="JPW78" s="1"/>
      <c r="JPX78" s="1"/>
      <c r="JPY78" s="1"/>
      <c r="JPZ78" s="1"/>
      <c r="JQA78" s="1"/>
      <c r="JQB78" s="1"/>
      <c r="JQC78" s="1"/>
      <c r="JQD78" s="1"/>
      <c r="JQE78" s="1"/>
      <c r="JQF78" s="1"/>
      <c r="JQG78" s="1"/>
      <c r="JQH78" s="1"/>
      <c r="JQI78" s="1"/>
      <c r="JQJ78" s="1"/>
      <c r="JQK78" s="1"/>
      <c r="JQL78" s="1"/>
      <c r="JQM78" s="1"/>
      <c r="JQN78" s="1"/>
      <c r="JQO78" s="1"/>
      <c r="JQP78" s="1"/>
      <c r="JQQ78" s="1"/>
      <c r="JQR78" s="1"/>
      <c r="JQS78" s="1"/>
      <c r="JQT78" s="1"/>
      <c r="JQU78" s="1"/>
      <c r="JQV78" s="1"/>
      <c r="JQW78" s="1"/>
      <c r="JQX78" s="1"/>
      <c r="JQY78" s="1"/>
      <c r="JQZ78" s="1"/>
      <c r="JRA78" s="1"/>
      <c r="JRB78" s="1"/>
      <c r="JRC78" s="1"/>
      <c r="JRD78" s="1"/>
      <c r="JRE78" s="1"/>
      <c r="JRF78" s="1"/>
      <c r="JRG78" s="1"/>
      <c r="JRH78" s="1"/>
      <c r="JRI78" s="1"/>
      <c r="JRJ78" s="1"/>
      <c r="JRK78" s="1"/>
      <c r="JRL78" s="1"/>
      <c r="JRM78" s="1"/>
      <c r="JRN78" s="1"/>
      <c r="JRO78" s="1"/>
      <c r="JRP78" s="1"/>
      <c r="JRQ78" s="1"/>
      <c r="JRR78" s="1"/>
      <c r="JRS78" s="1"/>
      <c r="JRT78" s="1"/>
      <c r="JRU78" s="1"/>
      <c r="JRV78" s="1"/>
      <c r="JRW78" s="1"/>
      <c r="JRX78" s="1"/>
      <c r="JRY78" s="1"/>
      <c r="JRZ78" s="1"/>
      <c r="JSA78" s="1"/>
      <c r="JSB78" s="1"/>
      <c r="JSC78" s="1"/>
      <c r="JSD78" s="1"/>
      <c r="JSE78" s="1"/>
      <c r="JSF78" s="1"/>
      <c r="JSG78" s="1"/>
      <c r="JSH78" s="1"/>
      <c r="JSI78" s="1"/>
      <c r="JSJ78" s="1"/>
      <c r="JSK78" s="1"/>
      <c r="JSL78" s="1"/>
      <c r="JSM78" s="1"/>
      <c r="JSN78" s="1"/>
      <c r="JSO78" s="1"/>
      <c r="JSP78" s="1"/>
      <c r="JSQ78" s="1"/>
      <c r="JSR78" s="1"/>
      <c r="JSS78" s="1"/>
      <c r="JST78" s="1"/>
      <c r="JSU78" s="1"/>
      <c r="JSV78" s="1"/>
      <c r="JSW78" s="1"/>
      <c r="JSX78" s="1"/>
      <c r="JSY78" s="1"/>
      <c r="JSZ78" s="1"/>
      <c r="JTA78" s="1"/>
      <c r="JTB78" s="1"/>
      <c r="JTC78" s="1"/>
      <c r="JTD78" s="1"/>
      <c r="JTE78" s="1"/>
      <c r="JTF78" s="1"/>
      <c r="JTG78" s="1"/>
      <c r="JTH78" s="1"/>
      <c r="JTI78" s="1"/>
      <c r="JTJ78" s="1"/>
      <c r="JTK78" s="1"/>
      <c r="JTL78" s="1"/>
      <c r="JTM78" s="1"/>
      <c r="JTN78" s="1"/>
      <c r="JTO78" s="1"/>
      <c r="JTP78" s="1"/>
      <c r="JTQ78" s="1"/>
      <c r="JTR78" s="1"/>
      <c r="JTS78" s="1"/>
      <c r="JTT78" s="1"/>
      <c r="JTU78" s="1"/>
      <c r="JTV78" s="1"/>
      <c r="JTW78" s="1"/>
      <c r="JTX78" s="1"/>
      <c r="JTY78" s="1"/>
      <c r="JTZ78" s="1"/>
      <c r="JUA78" s="1"/>
      <c r="JUB78" s="1"/>
      <c r="JUC78" s="1"/>
      <c r="JUD78" s="1"/>
      <c r="JUE78" s="1"/>
      <c r="JUF78" s="1"/>
      <c r="JUG78" s="1"/>
      <c r="JUH78" s="1"/>
      <c r="JUI78" s="1"/>
      <c r="JUJ78" s="1"/>
      <c r="JUK78" s="1"/>
      <c r="JUL78" s="1"/>
      <c r="JUM78" s="1"/>
      <c r="JUN78" s="1"/>
      <c r="JUO78" s="1"/>
      <c r="JUP78" s="1"/>
      <c r="JUQ78" s="1"/>
      <c r="JUR78" s="1"/>
      <c r="JUS78" s="1"/>
      <c r="JUT78" s="1"/>
      <c r="JUU78" s="1"/>
      <c r="JUV78" s="1"/>
      <c r="JUW78" s="1"/>
      <c r="JUX78" s="1"/>
      <c r="JUY78" s="1"/>
      <c r="JUZ78" s="1"/>
      <c r="JVA78" s="1"/>
      <c r="JVB78" s="1"/>
      <c r="JVC78" s="1"/>
      <c r="JVD78" s="1"/>
      <c r="JVE78" s="1"/>
      <c r="JVF78" s="1"/>
      <c r="JVG78" s="1"/>
      <c r="JVH78" s="1"/>
      <c r="JVI78" s="1"/>
      <c r="JVJ78" s="1"/>
      <c r="JVK78" s="1"/>
      <c r="JVL78" s="1"/>
      <c r="JVM78" s="1"/>
      <c r="JVN78" s="1"/>
      <c r="JVO78" s="1"/>
      <c r="JVP78" s="1"/>
      <c r="JVQ78" s="1"/>
      <c r="JVR78" s="1"/>
      <c r="JVS78" s="1"/>
      <c r="JVT78" s="1"/>
      <c r="JVU78" s="1"/>
      <c r="JVV78" s="1"/>
      <c r="JVW78" s="1"/>
      <c r="JVX78" s="1"/>
      <c r="JVY78" s="1"/>
      <c r="JVZ78" s="1"/>
      <c r="JWA78" s="1"/>
      <c r="JWB78" s="1"/>
      <c r="JWC78" s="1"/>
      <c r="JWD78" s="1"/>
      <c r="JWE78" s="1"/>
      <c r="JWF78" s="1"/>
      <c r="JWG78" s="1"/>
      <c r="JWH78" s="1"/>
      <c r="JWI78" s="1"/>
      <c r="JWJ78" s="1"/>
      <c r="JWK78" s="1"/>
      <c r="JWL78" s="1"/>
      <c r="JWM78" s="1"/>
      <c r="JWN78" s="1"/>
      <c r="JWO78" s="1"/>
      <c r="JWP78" s="1"/>
      <c r="JWQ78" s="1"/>
      <c r="JWR78" s="1"/>
      <c r="JWS78" s="1"/>
      <c r="JWT78" s="1"/>
      <c r="JWU78" s="1"/>
      <c r="JWV78" s="1"/>
      <c r="JWW78" s="1"/>
      <c r="JWX78" s="1"/>
      <c r="JWY78" s="1"/>
      <c r="JWZ78" s="1"/>
      <c r="JXA78" s="1"/>
      <c r="JXB78" s="1"/>
      <c r="JXC78" s="1"/>
      <c r="JXD78" s="1"/>
      <c r="JXE78" s="1"/>
      <c r="JXF78" s="1"/>
      <c r="JXG78" s="1"/>
      <c r="JXH78" s="1"/>
      <c r="JXI78" s="1"/>
      <c r="JXJ78" s="1"/>
      <c r="JXK78" s="1"/>
      <c r="JXL78" s="1"/>
      <c r="JXM78" s="1"/>
      <c r="JXN78" s="1"/>
      <c r="JXO78" s="1"/>
      <c r="JXP78" s="1"/>
      <c r="JXQ78" s="1"/>
      <c r="JXR78" s="1"/>
      <c r="JXS78" s="1"/>
      <c r="JXT78" s="1"/>
      <c r="JXU78" s="1"/>
      <c r="JXV78" s="1"/>
      <c r="JXW78" s="1"/>
      <c r="JXX78" s="1"/>
      <c r="JXY78" s="1"/>
      <c r="JXZ78" s="1"/>
      <c r="JYA78" s="1"/>
      <c r="JYB78" s="1"/>
      <c r="JYC78" s="1"/>
      <c r="JYD78" s="1"/>
      <c r="JYE78" s="1"/>
      <c r="JYF78" s="1"/>
      <c r="JYG78" s="1"/>
      <c r="JYH78" s="1"/>
      <c r="JYI78" s="1"/>
      <c r="JYJ78" s="1"/>
      <c r="JYK78" s="1"/>
      <c r="JYL78" s="1"/>
      <c r="JYM78" s="1"/>
      <c r="JYN78" s="1"/>
      <c r="JYO78" s="1"/>
      <c r="JYP78" s="1"/>
      <c r="JYQ78" s="1"/>
      <c r="JYR78" s="1"/>
      <c r="JYS78" s="1"/>
      <c r="JYT78" s="1"/>
      <c r="JYU78" s="1"/>
      <c r="JYV78" s="1"/>
      <c r="JYW78" s="1"/>
      <c r="JYX78" s="1"/>
      <c r="JYY78" s="1"/>
      <c r="JYZ78" s="1"/>
      <c r="JZA78" s="1"/>
      <c r="JZB78" s="1"/>
      <c r="JZC78" s="1"/>
      <c r="JZD78" s="1"/>
      <c r="JZE78" s="1"/>
      <c r="JZF78" s="1"/>
      <c r="JZG78" s="1"/>
      <c r="JZH78" s="1"/>
      <c r="JZI78" s="1"/>
      <c r="JZJ78" s="1"/>
      <c r="JZK78" s="1"/>
      <c r="JZL78" s="1"/>
      <c r="JZM78" s="1"/>
      <c r="JZN78" s="1"/>
      <c r="JZO78" s="1"/>
      <c r="JZP78" s="1"/>
      <c r="JZQ78" s="1"/>
      <c r="JZR78" s="1"/>
      <c r="JZS78" s="1"/>
      <c r="JZT78" s="1"/>
      <c r="JZU78" s="1"/>
      <c r="JZV78" s="1"/>
      <c r="JZW78" s="1"/>
      <c r="JZX78" s="1"/>
      <c r="JZY78" s="1"/>
      <c r="JZZ78" s="1"/>
      <c r="KAA78" s="1"/>
      <c r="KAB78" s="1"/>
      <c r="KAC78" s="1"/>
      <c r="KAD78" s="1"/>
      <c r="KAE78" s="1"/>
      <c r="KAF78" s="1"/>
      <c r="KAG78" s="1"/>
      <c r="KAH78" s="1"/>
      <c r="KAI78" s="1"/>
      <c r="KAJ78" s="1"/>
      <c r="KAK78" s="1"/>
      <c r="KAL78" s="1"/>
      <c r="KAM78" s="1"/>
      <c r="KAN78" s="1"/>
      <c r="KAO78" s="1"/>
      <c r="KAP78" s="1"/>
      <c r="KAQ78" s="1"/>
      <c r="KAR78" s="1"/>
      <c r="KAS78" s="1"/>
      <c r="KAT78" s="1"/>
      <c r="KAU78" s="1"/>
      <c r="KAV78" s="1"/>
      <c r="KAW78" s="1"/>
      <c r="KAX78" s="1"/>
      <c r="KAY78" s="1"/>
      <c r="KAZ78" s="1"/>
      <c r="KBA78" s="1"/>
      <c r="KBB78" s="1"/>
      <c r="KBC78" s="1"/>
      <c r="KBD78" s="1"/>
      <c r="KBE78" s="1"/>
      <c r="KBF78" s="1"/>
      <c r="KBG78" s="1"/>
      <c r="KBH78" s="1"/>
      <c r="KBI78" s="1"/>
      <c r="KBJ78" s="1"/>
      <c r="KBK78" s="1"/>
      <c r="KBL78" s="1"/>
      <c r="KBM78" s="1"/>
      <c r="KBN78" s="1"/>
      <c r="KBO78" s="1"/>
      <c r="KBP78" s="1"/>
      <c r="KBQ78" s="1"/>
      <c r="KBR78" s="1"/>
      <c r="KBS78" s="1"/>
      <c r="KBT78" s="1"/>
      <c r="KBU78" s="1"/>
      <c r="KBV78" s="1"/>
      <c r="KBW78" s="1"/>
      <c r="KBX78" s="1"/>
      <c r="KBY78" s="1"/>
      <c r="KBZ78" s="1"/>
      <c r="KCA78" s="1"/>
      <c r="KCB78" s="1"/>
      <c r="KCC78" s="1"/>
      <c r="KCD78" s="1"/>
      <c r="KCE78" s="1"/>
      <c r="KCF78" s="1"/>
      <c r="KCG78" s="1"/>
      <c r="KCH78" s="1"/>
      <c r="KCI78" s="1"/>
      <c r="KCJ78" s="1"/>
      <c r="KCK78" s="1"/>
      <c r="KCL78" s="1"/>
      <c r="KCM78" s="1"/>
      <c r="KCN78" s="1"/>
      <c r="KCO78" s="1"/>
      <c r="KCP78" s="1"/>
      <c r="KCQ78" s="1"/>
      <c r="KCR78" s="1"/>
      <c r="KCS78" s="1"/>
      <c r="KCT78" s="1"/>
      <c r="KCU78" s="1"/>
      <c r="KCV78" s="1"/>
      <c r="KCW78" s="1"/>
      <c r="KCX78" s="1"/>
      <c r="KCY78" s="1"/>
      <c r="KCZ78" s="1"/>
      <c r="KDA78" s="1"/>
      <c r="KDB78" s="1"/>
      <c r="KDC78" s="1"/>
      <c r="KDD78" s="1"/>
      <c r="KDE78" s="1"/>
      <c r="KDF78" s="1"/>
      <c r="KDG78" s="1"/>
      <c r="KDH78" s="1"/>
      <c r="KDI78" s="1"/>
      <c r="KDJ78" s="1"/>
      <c r="KDK78" s="1"/>
      <c r="KDL78" s="1"/>
      <c r="KDM78" s="1"/>
      <c r="KDN78" s="1"/>
      <c r="KDO78" s="1"/>
      <c r="KDP78" s="1"/>
      <c r="KDQ78" s="1"/>
      <c r="KDR78" s="1"/>
      <c r="KDS78" s="1"/>
      <c r="KDT78" s="1"/>
      <c r="KDU78" s="1"/>
      <c r="KDV78" s="1"/>
      <c r="KDW78" s="1"/>
      <c r="KDX78" s="1"/>
      <c r="KDY78" s="1"/>
      <c r="KDZ78" s="1"/>
      <c r="KEA78" s="1"/>
      <c r="KEB78" s="1"/>
      <c r="KEC78" s="1"/>
      <c r="KED78" s="1"/>
      <c r="KEE78" s="1"/>
      <c r="KEF78" s="1"/>
      <c r="KEG78" s="1"/>
      <c r="KEH78" s="1"/>
      <c r="KEI78" s="1"/>
      <c r="KEJ78" s="1"/>
      <c r="KEK78" s="1"/>
      <c r="KEL78" s="1"/>
      <c r="KEM78" s="1"/>
      <c r="KEN78" s="1"/>
      <c r="KEO78" s="1"/>
      <c r="KEP78" s="1"/>
      <c r="KEQ78" s="1"/>
      <c r="KER78" s="1"/>
      <c r="KES78" s="1"/>
      <c r="KET78" s="1"/>
      <c r="KEU78" s="1"/>
      <c r="KEV78" s="1"/>
      <c r="KEW78" s="1"/>
      <c r="KEX78" s="1"/>
      <c r="KEY78" s="1"/>
      <c r="KEZ78" s="1"/>
      <c r="KFA78" s="1"/>
      <c r="KFB78" s="1"/>
      <c r="KFC78" s="1"/>
      <c r="KFD78" s="1"/>
      <c r="KFE78" s="1"/>
      <c r="KFF78" s="1"/>
      <c r="KFG78" s="1"/>
      <c r="KFH78" s="1"/>
      <c r="KFI78" s="1"/>
      <c r="KFJ78" s="1"/>
      <c r="KFK78" s="1"/>
      <c r="KFL78" s="1"/>
      <c r="KFM78" s="1"/>
      <c r="KFN78" s="1"/>
      <c r="KFO78" s="1"/>
      <c r="KFP78" s="1"/>
      <c r="KFQ78" s="1"/>
      <c r="KFR78" s="1"/>
      <c r="KFS78" s="1"/>
      <c r="KFT78" s="1"/>
      <c r="KFU78" s="1"/>
      <c r="KFV78" s="1"/>
      <c r="KFW78" s="1"/>
      <c r="KFX78" s="1"/>
      <c r="KFY78" s="1"/>
      <c r="KFZ78" s="1"/>
      <c r="KGA78" s="1"/>
      <c r="KGB78" s="1"/>
      <c r="KGC78" s="1"/>
      <c r="KGD78" s="1"/>
      <c r="KGE78" s="1"/>
      <c r="KGF78" s="1"/>
      <c r="KGG78" s="1"/>
      <c r="KGH78" s="1"/>
      <c r="KGI78" s="1"/>
      <c r="KGJ78" s="1"/>
      <c r="KGK78" s="1"/>
      <c r="KGL78" s="1"/>
      <c r="KGM78" s="1"/>
      <c r="KGN78" s="1"/>
      <c r="KGO78" s="1"/>
      <c r="KGP78" s="1"/>
      <c r="KGQ78" s="1"/>
      <c r="KGR78" s="1"/>
      <c r="KGS78" s="1"/>
      <c r="KGT78" s="1"/>
      <c r="KGU78" s="1"/>
      <c r="KGV78" s="1"/>
      <c r="KGW78" s="1"/>
      <c r="KGX78" s="1"/>
      <c r="KGY78" s="1"/>
      <c r="KGZ78" s="1"/>
      <c r="KHA78" s="1"/>
      <c r="KHB78" s="1"/>
      <c r="KHC78" s="1"/>
      <c r="KHD78" s="1"/>
      <c r="KHE78" s="1"/>
      <c r="KHF78" s="1"/>
      <c r="KHG78" s="1"/>
      <c r="KHH78" s="1"/>
      <c r="KHI78" s="1"/>
      <c r="KHJ78" s="1"/>
      <c r="KHK78" s="1"/>
      <c r="KHL78" s="1"/>
      <c r="KHM78" s="1"/>
      <c r="KHN78" s="1"/>
      <c r="KHO78" s="1"/>
      <c r="KHP78" s="1"/>
      <c r="KHQ78" s="1"/>
      <c r="KHR78" s="1"/>
      <c r="KHS78" s="1"/>
      <c r="KHT78" s="1"/>
      <c r="KHU78" s="1"/>
      <c r="KHV78" s="1"/>
      <c r="KHW78" s="1"/>
      <c r="KHX78" s="1"/>
      <c r="KHY78" s="1"/>
      <c r="KHZ78" s="1"/>
      <c r="KIA78" s="1"/>
      <c r="KIB78" s="1"/>
      <c r="KIC78" s="1"/>
      <c r="KID78" s="1"/>
      <c r="KIE78" s="1"/>
      <c r="KIF78" s="1"/>
      <c r="KIG78" s="1"/>
      <c r="KIH78" s="1"/>
      <c r="KII78" s="1"/>
      <c r="KIJ78" s="1"/>
      <c r="KIK78" s="1"/>
      <c r="KIL78" s="1"/>
      <c r="KIM78" s="1"/>
      <c r="KIN78" s="1"/>
      <c r="KIO78" s="1"/>
      <c r="KIP78" s="1"/>
      <c r="KIQ78" s="1"/>
      <c r="KIR78" s="1"/>
      <c r="KIS78" s="1"/>
      <c r="KIT78" s="1"/>
      <c r="KIU78" s="1"/>
      <c r="KIV78" s="1"/>
      <c r="KIW78" s="1"/>
      <c r="KIX78" s="1"/>
      <c r="KIY78" s="1"/>
      <c r="KIZ78" s="1"/>
      <c r="KJA78" s="1"/>
      <c r="KJB78" s="1"/>
      <c r="KJC78" s="1"/>
      <c r="KJD78" s="1"/>
      <c r="KJE78" s="1"/>
      <c r="KJF78" s="1"/>
      <c r="KJG78" s="1"/>
      <c r="KJH78" s="1"/>
      <c r="KJI78" s="1"/>
      <c r="KJJ78" s="1"/>
      <c r="KJK78" s="1"/>
      <c r="KJL78" s="1"/>
      <c r="KJM78" s="1"/>
      <c r="KJN78" s="1"/>
      <c r="KJO78" s="1"/>
      <c r="KJP78" s="1"/>
      <c r="KJQ78" s="1"/>
      <c r="KJR78" s="1"/>
      <c r="KJS78" s="1"/>
      <c r="KJT78" s="1"/>
      <c r="KJU78" s="1"/>
      <c r="KJV78" s="1"/>
      <c r="KJW78" s="1"/>
      <c r="KJX78" s="1"/>
      <c r="KJY78" s="1"/>
      <c r="KJZ78" s="1"/>
      <c r="KKA78" s="1"/>
      <c r="KKB78" s="1"/>
      <c r="KKC78" s="1"/>
      <c r="KKD78" s="1"/>
      <c r="KKE78" s="1"/>
      <c r="KKF78" s="1"/>
      <c r="KKG78" s="1"/>
      <c r="KKH78" s="1"/>
      <c r="KKI78" s="1"/>
      <c r="KKJ78" s="1"/>
      <c r="KKK78" s="1"/>
      <c r="KKL78" s="1"/>
      <c r="KKM78" s="1"/>
      <c r="KKN78" s="1"/>
      <c r="KKO78" s="1"/>
      <c r="KKP78" s="1"/>
      <c r="KKQ78" s="1"/>
      <c r="KKR78" s="1"/>
      <c r="KKS78" s="1"/>
      <c r="KKT78" s="1"/>
      <c r="KKU78" s="1"/>
      <c r="KKV78" s="1"/>
      <c r="KKW78" s="1"/>
      <c r="KKX78" s="1"/>
      <c r="KKY78" s="1"/>
      <c r="KKZ78" s="1"/>
      <c r="KLA78" s="1"/>
      <c r="KLB78" s="1"/>
      <c r="KLC78" s="1"/>
      <c r="KLD78" s="1"/>
      <c r="KLE78" s="1"/>
      <c r="KLF78" s="1"/>
      <c r="KLG78" s="1"/>
      <c r="KLH78" s="1"/>
      <c r="KLI78" s="1"/>
      <c r="KLJ78" s="1"/>
      <c r="KLK78" s="1"/>
      <c r="KLL78" s="1"/>
      <c r="KLM78" s="1"/>
      <c r="KLN78" s="1"/>
      <c r="KLO78" s="1"/>
      <c r="KLP78" s="1"/>
      <c r="KLQ78" s="1"/>
      <c r="KLR78" s="1"/>
      <c r="KLS78" s="1"/>
      <c r="KLT78" s="1"/>
      <c r="KLU78" s="1"/>
      <c r="KLV78" s="1"/>
      <c r="KLW78" s="1"/>
      <c r="KLX78" s="1"/>
      <c r="KLY78" s="1"/>
      <c r="KLZ78" s="1"/>
      <c r="KMA78" s="1"/>
      <c r="KMB78" s="1"/>
      <c r="KMC78" s="1"/>
      <c r="KMD78" s="1"/>
      <c r="KME78" s="1"/>
      <c r="KMF78" s="1"/>
      <c r="KMG78" s="1"/>
      <c r="KMH78" s="1"/>
      <c r="KMI78" s="1"/>
      <c r="KMJ78" s="1"/>
      <c r="KMK78" s="1"/>
      <c r="KML78" s="1"/>
      <c r="KMM78" s="1"/>
      <c r="KMN78" s="1"/>
      <c r="KMO78" s="1"/>
      <c r="KMP78" s="1"/>
      <c r="KMQ78" s="1"/>
      <c r="KMR78" s="1"/>
      <c r="KMS78" s="1"/>
      <c r="KMT78" s="1"/>
      <c r="KMU78" s="1"/>
      <c r="KMV78" s="1"/>
      <c r="KMW78" s="1"/>
      <c r="KMX78" s="1"/>
      <c r="KMY78" s="1"/>
      <c r="KMZ78" s="1"/>
      <c r="KNA78" s="1"/>
      <c r="KNB78" s="1"/>
      <c r="KNC78" s="1"/>
      <c r="KND78" s="1"/>
      <c r="KNE78" s="1"/>
      <c r="KNF78" s="1"/>
      <c r="KNG78" s="1"/>
      <c r="KNH78" s="1"/>
      <c r="KNI78" s="1"/>
      <c r="KNJ78" s="1"/>
      <c r="KNK78" s="1"/>
      <c r="KNL78" s="1"/>
      <c r="KNM78" s="1"/>
      <c r="KNN78" s="1"/>
      <c r="KNO78" s="1"/>
      <c r="KNP78" s="1"/>
      <c r="KNQ78" s="1"/>
      <c r="KNR78" s="1"/>
      <c r="KNS78" s="1"/>
      <c r="KNT78" s="1"/>
      <c r="KNU78" s="1"/>
      <c r="KNV78" s="1"/>
      <c r="KNW78" s="1"/>
      <c r="KNX78" s="1"/>
      <c r="KNY78" s="1"/>
      <c r="KNZ78" s="1"/>
      <c r="KOA78" s="1"/>
      <c r="KOB78" s="1"/>
      <c r="KOC78" s="1"/>
      <c r="KOD78" s="1"/>
      <c r="KOE78" s="1"/>
      <c r="KOF78" s="1"/>
      <c r="KOG78" s="1"/>
      <c r="KOH78" s="1"/>
      <c r="KOI78" s="1"/>
      <c r="KOJ78" s="1"/>
      <c r="KOK78" s="1"/>
      <c r="KOL78" s="1"/>
      <c r="KOM78" s="1"/>
      <c r="KON78" s="1"/>
      <c r="KOO78" s="1"/>
      <c r="KOP78" s="1"/>
      <c r="KOQ78" s="1"/>
      <c r="KOR78" s="1"/>
      <c r="KOS78" s="1"/>
      <c r="KOT78" s="1"/>
      <c r="KOU78" s="1"/>
      <c r="KOV78" s="1"/>
      <c r="KOW78" s="1"/>
      <c r="KOX78" s="1"/>
      <c r="KOY78" s="1"/>
      <c r="KOZ78" s="1"/>
      <c r="KPA78" s="1"/>
      <c r="KPB78" s="1"/>
      <c r="KPC78" s="1"/>
      <c r="KPD78" s="1"/>
      <c r="KPE78" s="1"/>
      <c r="KPF78" s="1"/>
      <c r="KPG78" s="1"/>
      <c r="KPH78" s="1"/>
      <c r="KPI78" s="1"/>
      <c r="KPJ78" s="1"/>
      <c r="KPK78" s="1"/>
      <c r="KPL78" s="1"/>
      <c r="KPM78" s="1"/>
      <c r="KPN78" s="1"/>
      <c r="KPO78" s="1"/>
      <c r="KPP78" s="1"/>
      <c r="KPQ78" s="1"/>
      <c r="KPR78" s="1"/>
      <c r="KPS78" s="1"/>
      <c r="KPT78" s="1"/>
      <c r="KPU78" s="1"/>
      <c r="KPV78" s="1"/>
      <c r="KPW78" s="1"/>
      <c r="KPX78" s="1"/>
      <c r="KPY78" s="1"/>
      <c r="KPZ78" s="1"/>
      <c r="KQA78" s="1"/>
      <c r="KQB78" s="1"/>
      <c r="KQC78" s="1"/>
      <c r="KQD78" s="1"/>
      <c r="KQE78" s="1"/>
      <c r="KQF78" s="1"/>
      <c r="KQG78" s="1"/>
      <c r="KQH78" s="1"/>
      <c r="KQI78" s="1"/>
      <c r="KQJ78" s="1"/>
      <c r="KQK78" s="1"/>
      <c r="KQL78" s="1"/>
      <c r="KQM78" s="1"/>
      <c r="KQN78" s="1"/>
      <c r="KQO78" s="1"/>
      <c r="KQP78" s="1"/>
      <c r="KQQ78" s="1"/>
      <c r="KQR78" s="1"/>
      <c r="KQS78" s="1"/>
      <c r="KQT78" s="1"/>
      <c r="KQU78" s="1"/>
      <c r="KQV78" s="1"/>
      <c r="KQW78" s="1"/>
      <c r="KQX78" s="1"/>
      <c r="KQY78" s="1"/>
      <c r="KQZ78" s="1"/>
      <c r="KRA78" s="1"/>
      <c r="KRB78" s="1"/>
      <c r="KRC78" s="1"/>
      <c r="KRD78" s="1"/>
      <c r="KRE78" s="1"/>
      <c r="KRF78" s="1"/>
      <c r="KRG78" s="1"/>
      <c r="KRH78" s="1"/>
      <c r="KRI78" s="1"/>
      <c r="KRJ78" s="1"/>
      <c r="KRK78" s="1"/>
      <c r="KRL78" s="1"/>
      <c r="KRM78" s="1"/>
      <c r="KRN78" s="1"/>
      <c r="KRO78" s="1"/>
      <c r="KRP78" s="1"/>
      <c r="KRQ78" s="1"/>
      <c r="KRR78" s="1"/>
      <c r="KRS78" s="1"/>
      <c r="KRT78" s="1"/>
      <c r="KRU78" s="1"/>
      <c r="KRV78" s="1"/>
      <c r="KRW78" s="1"/>
      <c r="KRX78" s="1"/>
      <c r="KRY78" s="1"/>
      <c r="KRZ78" s="1"/>
      <c r="KSA78" s="1"/>
      <c r="KSB78" s="1"/>
      <c r="KSC78" s="1"/>
      <c r="KSD78" s="1"/>
      <c r="KSE78" s="1"/>
      <c r="KSF78" s="1"/>
      <c r="KSG78" s="1"/>
      <c r="KSH78" s="1"/>
      <c r="KSI78" s="1"/>
      <c r="KSJ78" s="1"/>
      <c r="KSK78" s="1"/>
      <c r="KSL78" s="1"/>
      <c r="KSM78" s="1"/>
      <c r="KSN78" s="1"/>
      <c r="KSO78" s="1"/>
      <c r="KSP78" s="1"/>
      <c r="KSQ78" s="1"/>
      <c r="KSR78" s="1"/>
      <c r="KSS78" s="1"/>
      <c r="KST78" s="1"/>
      <c r="KSU78" s="1"/>
      <c r="KSV78" s="1"/>
      <c r="KSW78" s="1"/>
      <c r="KSX78" s="1"/>
      <c r="KSY78" s="1"/>
      <c r="KSZ78" s="1"/>
      <c r="KTA78" s="1"/>
      <c r="KTB78" s="1"/>
      <c r="KTC78" s="1"/>
      <c r="KTD78" s="1"/>
      <c r="KTE78" s="1"/>
      <c r="KTF78" s="1"/>
      <c r="KTG78" s="1"/>
      <c r="KTH78" s="1"/>
      <c r="KTI78" s="1"/>
      <c r="KTJ78" s="1"/>
      <c r="KTK78" s="1"/>
      <c r="KTL78" s="1"/>
      <c r="KTM78" s="1"/>
      <c r="KTN78" s="1"/>
      <c r="KTO78" s="1"/>
      <c r="KTP78" s="1"/>
      <c r="KTQ78" s="1"/>
      <c r="KTR78" s="1"/>
      <c r="KTS78" s="1"/>
      <c r="KTT78" s="1"/>
      <c r="KTU78" s="1"/>
      <c r="KTV78" s="1"/>
      <c r="KTW78" s="1"/>
      <c r="KTX78" s="1"/>
      <c r="KTY78" s="1"/>
      <c r="KTZ78" s="1"/>
      <c r="KUA78" s="1"/>
      <c r="KUB78" s="1"/>
      <c r="KUC78" s="1"/>
      <c r="KUD78" s="1"/>
      <c r="KUE78" s="1"/>
      <c r="KUF78" s="1"/>
      <c r="KUG78" s="1"/>
      <c r="KUH78" s="1"/>
      <c r="KUI78" s="1"/>
      <c r="KUJ78" s="1"/>
      <c r="KUK78" s="1"/>
      <c r="KUL78" s="1"/>
      <c r="KUM78" s="1"/>
      <c r="KUN78" s="1"/>
      <c r="KUO78" s="1"/>
      <c r="KUP78" s="1"/>
      <c r="KUQ78" s="1"/>
      <c r="KUR78" s="1"/>
      <c r="KUS78" s="1"/>
      <c r="KUT78" s="1"/>
      <c r="KUU78" s="1"/>
      <c r="KUV78" s="1"/>
      <c r="KUW78" s="1"/>
      <c r="KUX78" s="1"/>
      <c r="KUY78" s="1"/>
      <c r="KUZ78" s="1"/>
      <c r="KVA78" s="1"/>
      <c r="KVB78" s="1"/>
      <c r="KVC78" s="1"/>
      <c r="KVD78" s="1"/>
      <c r="KVE78" s="1"/>
      <c r="KVF78" s="1"/>
      <c r="KVG78" s="1"/>
      <c r="KVH78" s="1"/>
      <c r="KVI78" s="1"/>
      <c r="KVJ78" s="1"/>
      <c r="KVK78" s="1"/>
      <c r="KVL78" s="1"/>
      <c r="KVM78" s="1"/>
      <c r="KVN78" s="1"/>
      <c r="KVO78" s="1"/>
      <c r="KVP78" s="1"/>
      <c r="KVQ78" s="1"/>
      <c r="KVR78" s="1"/>
      <c r="KVS78" s="1"/>
      <c r="KVT78" s="1"/>
      <c r="KVU78" s="1"/>
      <c r="KVV78" s="1"/>
      <c r="KVW78" s="1"/>
      <c r="KVX78" s="1"/>
      <c r="KVY78" s="1"/>
      <c r="KVZ78" s="1"/>
      <c r="KWA78" s="1"/>
      <c r="KWB78" s="1"/>
      <c r="KWC78" s="1"/>
      <c r="KWD78" s="1"/>
      <c r="KWE78" s="1"/>
      <c r="KWF78" s="1"/>
      <c r="KWG78" s="1"/>
      <c r="KWH78" s="1"/>
      <c r="KWI78" s="1"/>
      <c r="KWJ78" s="1"/>
      <c r="KWK78" s="1"/>
      <c r="KWL78" s="1"/>
      <c r="KWM78" s="1"/>
      <c r="KWN78" s="1"/>
      <c r="KWO78" s="1"/>
      <c r="KWP78" s="1"/>
      <c r="KWQ78" s="1"/>
      <c r="KWR78" s="1"/>
      <c r="KWS78" s="1"/>
      <c r="KWT78" s="1"/>
      <c r="KWU78" s="1"/>
      <c r="KWV78" s="1"/>
      <c r="KWW78" s="1"/>
      <c r="KWX78" s="1"/>
      <c r="KWY78" s="1"/>
      <c r="KWZ78" s="1"/>
      <c r="KXA78" s="1"/>
      <c r="KXB78" s="1"/>
      <c r="KXC78" s="1"/>
      <c r="KXD78" s="1"/>
      <c r="KXE78" s="1"/>
      <c r="KXF78" s="1"/>
      <c r="KXG78" s="1"/>
      <c r="KXH78" s="1"/>
      <c r="KXI78" s="1"/>
      <c r="KXJ78" s="1"/>
      <c r="KXK78" s="1"/>
      <c r="KXL78" s="1"/>
      <c r="KXM78" s="1"/>
      <c r="KXN78" s="1"/>
      <c r="KXO78" s="1"/>
      <c r="KXP78" s="1"/>
      <c r="KXQ78" s="1"/>
      <c r="KXR78" s="1"/>
      <c r="KXS78" s="1"/>
      <c r="KXT78" s="1"/>
      <c r="KXU78" s="1"/>
      <c r="KXV78" s="1"/>
      <c r="KXW78" s="1"/>
      <c r="KXX78" s="1"/>
      <c r="KXY78" s="1"/>
      <c r="KXZ78" s="1"/>
      <c r="KYA78" s="1"/>
      <c r="KYB78" s="1"/>
      <c r="KYC78" s="1"/>
      <c r="KYD78" s="1"/>
      <c r="KYE78" s="1"/>
      <c r="KYF78" s="1"/>
      <c r="KYG78" s="1"/>
      <c r="KYH78" s="1"/>
      <c r="KYI78" s="1"/>
      <c r="KYJ78" s="1"/>
      <c r="KYK78" s="1"/>
      <c r="KYL78" s="1"/>
      <c r="KYM78" s="1"/>
      <c r="KYN78" s="1"/>
      <c r="KYO78" s="1"/>
      <c r="KYP78" s="1"/>
      <c r="KYQ78" s="1"/>
      <c r="KYR78" s="1"/>
      <c r="KYS78" s="1"/>
      <c r="KYT78" s="1"/>
      <c r="KYU78" s="1"/>
      <c r="KYV78" s="1"/>
      <c r="KYW78" s="1"/>
      <c r="KYX78" s="1"/>
      <c r="KYY78" s="1"/>
      <c r="KYZ78" s="1"/>
      <c r="KZA78" s="1"/>
      <c r="KZB78" s="1"/>
      <c r="KZC78" s="1"/>
      <c r="KZD78" s="1"/>
      <c r="KZE78" s="1"/>
      <c r="KZF78" s="1"/>
      <c r="KZG78" s="1"/>
      <c r="KZH78" s="1"/>
      <c r="KZI78" s="1"/>
      <c r="KZJ78" s="1"/>
      <c r="KZK78" s="1"/>
      <c r="KZL78" s="1"/>
      <c r="KZM78" s="1"/>
      <c r="KZN78" s="1"/>
      <c r="KZO78" s="1"/>
      <c r="KZP78" s="1"/>
      <c r="KZQ78" s="1"/>
      <c r="KZR78" s="1"/>
      <c r="KZS78" s="1"/>
      <c r="KZT78" s="1"/>
      <c r="KZU78" s="1"/>
      <c r="KZV78" s="1"/>
      <c r="KZW78" s="1"/>
      <c r="KZX78" s="1"/>
      <c r="KZY78" s="1"/>
      <c r="KZZ78" s="1"/>
      <c r="LAA78" s="1"/>
      <c r="LAB78" s="1"/>
      <c r="LAC78" s="1"/>
      <c r="LAD78" s="1"/>
      <c r="LAE78" s="1"/>
      <c r="LAF78" s="1"/>
      <c r="LAG78" s="1"/>
      <c r="LAH78" s="1"/>
      <c r="LAI78" s="1"/>
      <c r="LAJ78" s="1"/>
      <c r="LAK78" s="1"/>
      <c r="LAL78" s="1"/>
      <c r="LAM78" s="1"/>
      <c r="LAN78" s="1"/>
      <c r="LAO78" s="1"/>
      <c r="LAP78" s="1"/>
      <c r="LAQ78" s="1"/>
      <c r="LAR78" s="1"/>
      <c r="LAS78" s="1"/>
      <c r="LAT78" s="1"/>
      <c r="LAU78" s="1"/>
      <c r="LAV78" s="1"/>
      <c r="LAW78" s="1"/>
      <c r="LAX78" s="1"/>
      <c r="LAY78" s="1"/>
      <c r="LAZ78" s="1"/>
      <c r="LBA78" s="1"/>
      <c r="LBB78" s="1"/>
      <c r="LBC78" s="1"/>
      <c r="LBD78" s="1"/>
      <c r="LBE78" s="1"/>
      <c r="LBF78" s="1"/>
      <c r="LBG78" s="1"/>
      <c r="LBH78" s="1"/>
      <c r="LBI78" s="1"/>
      <c r="LBJ78" s="1"/>
      <c r="LBK78" s="1"/>
      <c r="LBL78" s="1"/>
      <c r="LBM78" s="1"/>
      <c r="LBN78" s="1"/>
      <c r="LBO78" s="1"/>
      <c r="LBP78" s="1"/>
      <c r="LBQ78" s="1"/>
      <c r="LBR78" s="1"/>
      <c r="LBS78" s="1"/>
      <c r="LBT78" s="1"/>
      <c r="LBU78" s="1"/>
      <c r="LBV78" s="1"/>
      <c r="LBW78" s="1"/>
      <c r="LBX78" s="1"/>
      <c r="LBY78" s="1"/>
      <c r="LBZ78" s="1"/>
      <c r="LCA78" s="1"/>
      <c r="LCB78" s="1"/>
      <c r="LCC78" s="1"/>
      <c r="LCD78" s="1"/>
      <c r="LCE78" s="1"/>
      <c r="LCF78" s="1"/>
      <c r="LCG78" s="1"/>
      <c r="LCH78" s="1"/>
      <c r="LCI78" s="1"/>
      <c r="LCJ78" s="1"/>
      <c r="LCK78" s="1"/>
      <c r="LCL78" s="1"/>
      <c r="LCM78" s="1"/>
      <c r="LCN78" s="1"/>
      <c r="LCO78" s="1"/>
      <c r="LCP78" s="1"/>
      <c r="LCQ78" s="1"/>
      <c r="LCR78" s="1"/>
      <c r="LCS78" s="1"/>
      <c r="LCT78" s="1"/>
      <c r="LCU78" s="1"/>
      <c r="LCV78" s="1"/>
      <c r="LCW78" s="1"/>
      <c r="LCX78" s="1"/>
      <c r="LCY78" s="1"/>
      <c r="LCZ78" s="1"/>
      <c r="LDA78" s="1"/>
      <c r="LDB78" s="1"/>
      <c r="LDC78" s="1"/>
      <c r="LDD78" s="1"/>
      <c r="LDE78" s="1"/>
      <c r="LDF78" s="1"/>
      <c r="LDG78" s="1"/>
      <c r="LDH78" s="1"/>
      <c r="LDI78" s="1"/>
      <c r="LDJ78" s="1"/>
      <c r="LDK78" s="1"/>
      <c r="LDL78" s="1"/>
      <c r="LDM78" s="1"/>
      <c r="LDN78" s="1"/>
      <c r="LDO78" s="1"/>
      <c r="LDP78" s="1"/>
      <c r="LDQ78" s="1"/>
      <c r="LDR78" s="1"/>
      <c r="LDS78" s="1"/>
      <c r="LDT78" s="1"/>
      <c r="LDU78" s="1"/>
      <c r="LDV78" s="1"/>
      <c r="LDW78" s="1"/>
      <c r="LDX78" s="1"/>
      <c r="LDY78" s="1"/>
      <c r="LDZ78" s="1"/>
      <c r="LEA78" s="1"/>
      <c r="LEB78" s="1"/>
      <c r="LEC78" s="1"/>
      <c r="LED78" s="1"/>
      <c r="LEE78" s="1"/>
      <c r="LEF78" s="1"/>
      <c r="LEG78" s="1"/>
      <c r="LEH78" s="1"/>
      <c r="LEI78" s="1"/>
      <c r="LEJ78" s="1"/>
      <c r="LEK78" s="1"/>
      <c r="LEL78" s="1"/>
      <c r="LEM78" s="1"/>
      <c r="LEN78" s="1"/>
      <c r="LEO78" s="1"/>
      <c r="LEP78" s="1"/>
      <c r="LEQ78" s="1"/>
      <c r="LER78" s="1"/>
      <c r="LES78" s="1"/>
      <c r="LET78" s="1"/>
      <c r="LEU78" s="1"/>
      <c r="LEV78" s="1"/>
      <c r="LEW78" s="1"/>
      <c r="LEX78" s="1"/>
      <c r="LEY78" s="1"/>
      <c r="LEZ78" s="1"/>
      <c r="LFA78" s="1"/>
      <c r="LFB78" s="1"/>
      <c r="LFC78" s="1"/>
      <c r="LFD78" s="1"/>
      <c r="LFE78" s="1"/>
      <c r="LFF78" s="1"/>
      <c r="LFG78" s="1"/>
      <c r="LFH78" s="1"/>
      <c r="LFI78" s="1"/>
      <c r="LFJ78" s="1"/>
      <c r="LFK78" s="1"/>
      <c r="LFL78" s="1"/>
      <c r="LFM78" s="1"/>
      <c r="LFN78" s="1"/>
      <c r="LFO78" s="1"/>
      <c r="LFP78" s="1"/>
      <c r="LFQ78" s="1"/>
      <c r="LFR78" s="1"/>
      <c r="LFS78" s="1"/>
      <c r="LFT78" s="1"/>
      <c r="LFU78" s="1"/>
      <c r="LFV78" s="1"/>
      <c r="LFW78" s="1"/>
      <c r="LFX78" s="1"/>
      <c r="LFY78" s="1"/>
      <c r="LFZ78" s="1"/>
      <c r="LGA78" s="1"/>
      <c r="LGB78" s="1"/>
      <c r="LGC78" s="1"/>
      <c r="LGD78" s="1"/>
      <c r="LGE78" s="1"/>
      <c r="LGF78" s="1"/>
      <c r="LGG78" s="1"/>
      <c r="LGH78" s="1"/>
      <c r="LGI78" s="1"/>
      <c r="LGJ78" s="1"/>
      <c r="LGK78" s="1"/>
      <c r="LGL78" s="1"/>
      <c r="LGM78" s="1"/>
      <c r="LGN78" s="1"/>
      <c r="LGO78" s="1"/>
      <c r="LGP78" s="1"/>
      <c r="LGQ78" s="1"/>
      <c r="LGR78" s="1"/>
      <c r="LGS78" s="1"/>
      <c r="LGT78" s="1"/>
      <c r="LGU78" s="1"/>
      <c r="LGV78" s="1"/>
      <c r="LGW78" s="1"/>
      <c r="LGX78" s="1"/>
      <c r="LGY78" s="1"/>
      <c r="LGZ78" s="1"/>
      <c r="LHA78" s="1"/>
      <c r="LHB78" s="1"/>
      <c r="LHC78" s="1"/>
      <c r="LHD78" s="1"/>
      <c r="LHE78" s="1"/>
      <c r="LHF78" s="1"/>
      <c r="LHG78" s="1"/>
      <c r="LHH78" s="1"/>
      <c r="LHI78" s="1"/>
      <c r="LHJ78" s="1"/>
      <c r="LHK78" s="1"/>
      <c r="LHL78" s="1"/>
      <c r="LHM78" s="1"/>
      <c r="LHN78" s="1"/>
      <c r="LHO78" s="1"/>
      <c r="LHP78" s="1"/>
      <c r="LHQ78" s="1"/>
      <c r="LHR78" s="1"/>
      <c r="LHS78" s="1"/>
      <c r="LHT78" s="1"/>
      <c r="LHU78" s="1"/>
      <c r="LHV78" s="1"/>
      <c r="LHW78" s="1"/>
      <c r="LHX78" s="1"/>
      <c r="LHY78" s="1"/>
      <c r="LHZ78" s="1"/>
      <c r="LIA78" s="1"/>
      <c r="LIB78" s="1"/>
      <c r="LIC78" s="1"/>
      <c r="LID78" s="1"/>
      <c r="LIE78" s="1"/>
      <c r="LIF78" s="1"/>
      <c r="LIG78" s="1"/>
      <c r="LIH78" s="1"/>
      <c r="LII78" s="1"/>
      <c r="LIJ78" s="1"/>
      <c r="LIK78" s="1"/>
      <c r="LIL78" s="1"/>
      <c r="LIM78" s="1"/>
      <c r="LIN78" s="1"/>
      <c r="LIO78" s="1"/>
      <c r="LIP78" s="1"/>
      <c r="LIQ78" s="1"/>
      <c r="LIR78" s="1"/>
      <c r="LIS78" s="1"/>
      <c r="LIT78" s="1"/>
      <c r="LIU78" s="1"/>
      <c r="LIV78" s="1"/>
      <c r="LIW78" s="1"/>
      <c r="LIX78" s="1"/>
      <c r="LIY78" s="1"/>
      <c r="LIZ78" s="1"/>
      <c r="LJA78" s="1"/>
      <c r="LJB78" s="1"/>
      <c r="LJC78" s="1"/>
      <c r="LJD78" s="1"/>
      <c r="LJE78" s="1"/>
      <c r="LJF78" s="1"/>
      <c r="LJG78" s="1"/>
      <c r="LJH78" s="1"/>
      <c r="LJI78" s="1"/>
      <c r="LJJ78" s="1"/>
      <c r="LJK78" s="1"/>
      <c r="LJL78" s="1"/>
      <c r="LJM78" s="1"/>
      <c r="LJN78" s="1"/>
      <c r="LJO78" s="1"/>
      <c r="LJP78" s="1"/>
      <c r="LJQ78" s="1"/>
      <c r="LJR78" s="1"/>
      <c r="LJS78" s="1"/>
      <c r="LJT78" s="1"/>
      <c r="LJU78" s="1"/>
      <c r="LJV78" s="1"/>
      <c r="LJW78" s="1"/>
      <c r="LJX78" s="1"/>
      <c r="LJY78" s="1"/>
      <c r="LJZ78" s="1"/>
      <c r="LKA78" s="1"/>
      <c r="LKB78" s="1"/>
      <c r="LKC78" s="1"/>
      <c r="LKD78" s="1"/>
      <c r="LKE78" s="1"/>
      <c r="LKF78" s="1"/>
      <c r="LKG78" s="1"/>
      <c r="LKH78" s="1"/>
      <c r="LKI78" s="1"/>
      <c r="LKJ78" s="1"/>
      <c r="LKK78" s="1"/>
      <c r="LKL78" s="1"/>
      <c r="LKM78" s="1"/>
      <c r="LKN78" s="1"/>
      <c r="LKO78" s="1"/>
      <c r="LKP78" s="1"/>
      <c r="LKQ78" s="1"/>
      <c r="LKR78" s="1"/>
      <c r="LKS78" s="1"/>
      <c r="LKT78" s="1"/>
      <c r="LKU78" s="1"/>
      <c r="LKV78" s="1"/>
      <c r="LKW78" s="1"/>
      <c r="LKX78" s="1"/>
      <c r="LKY78" s="1"/>
      <c r="LKZ78" s="1"/>
      <c r="LLA78" s="1"/>
      <c r="LLB78" s="1"/>
      <c r="LLC78" s="1"/>
      <c r="LLD78" s="1"/>
      <c r="LLE78" s="1"/>
      <c r="LLF78" s="1"/>
      <c r="LLG78" s="1"/>
      <c r="LLH78" s="1"/>
      <c r="LLI78" s="1"/>
      <c r="LLJ78" s="1"/>
      <c r="LLK78" s="1"/>
      <c r="LLL78" s="1"/>
      <c r="LLM78" s="1"/>
      <c r="LLN78" s="1"/>
      <c r="LLO78" s="1"/>
      <c r="LLP78" s="1"/>
      <c r="LLQ78" s="1"/>
      <c r="LLR78" s="1"/>
      <c r="LLS78" s="1"/>
      <c r="LLT78" s="1"/>
      <c r="LLU78" s="1"/>
      <c r="LLV78" s="1"/>
      <c r="LLW78" s="1"/>
      <c r="LLX78" s="1"/>
      <c r="LLY78" s="1"/>
      <c r="LLZ78" s="1"/>
      <c r="LMA78" s="1"/>
      <c r="LMB78" s="1"/>
      <c r="LMC78" s="1"/>
      <c r="LMD78" s="1"/>
      <c r="LME78" s="1"/>
      <c r="LMF78" s="1"/>
      <c r="LMG78" s="1"/>
      <c r="LMH78" s="1"/>
      <c r="LMI78" s="1"/>
      <c r="LMJ78" s="1"/>
      <c r="LMK78" s="1"/>
      <c r="LML78" s="1"/>
      <c r="LMM78" s="1"/>
      <c r="LMN78" s="1"/>
      <c r="LMO78" s="1"/>
      <c r="LMP78" s="1"/>
      <c r="LMQ78" s="1"/>
      <c r="LMR78" s="1"/>
      <c r="LMS78" s="1"/>
      <c r="LMT78" s="1"/>
      <c r="LMU78" s="1"/>
      <c r="LMV78" s="1"/>
      <c r="LMW78" s="1"/>
      <c r="LMX78" s="1"/>
      <c r="LMY78" s="1"/>
      <c r="LMZ78" s="1"/>
      <c r="LNA78" s="1"/>
      <c r="LNB78" s="1"/>
      <c r="LNC78" s="1"/>
      <c r="LND78" s="1"/>
      <c r="LNE78" s="1"/>
      <c r="LNF78" s="1"/>
      <c r="LNG78" s="1"/>
      <c r="LNH78" s="1"/>
      <c r="LNI78" s="1"/>
      <c r="LNJ78" s="1"/>
      <c r="LNK78" s="1"/>
      <c r="LNL78" s="1"/>
      <c r="LNM78" s="1"/>
      <c r="LNN78" s="1"/>
      <c r="LNO78" s="1"/>
      <c r="LNP78" s="1"/>
      <c r="LNQ78" s="1"/>
      <c r="LNR78" s="1"/>
      <c r="LNS78" s="1"/>
      <c r="LNT78" s="1"/>
      <c r="LNU78" s="1"/>
      <c r="LNV78" s="1"/>
      <c r="LNW78" s="1"/>
      <c r="LNX78" s="1"/>
      <c r="LNY78" s="1"/>
      <c r="LNZ78" s="1"/>
      <c r="LOA78" s="1"/>
      <c r="LOB78" s="1"/>
      <c r="LOC78" s="1"/>
      <c r="LOD78" s="1"/>
      <c r="LOE78" s="1"/>
      <c r="LOF78" s="1"/>
      <c r="LOG78" s="1"/>
      <c r="LOH78" s="1"/>
      <c r="LOI78" s="1"/>
      <c r="LOJ78" s="1"/>
      <c r="LOK78" s="1"/>
      <c r="LOL78" s="1"/>
      <c r="LOM78" s="1"/>
      <c r="LON78" s="1"/>
      <c r="LOO78" s="1"/>
      <c r="LOP78" s="1"/>
      <c r="LOQ78" s="1"/>
      <c r="LOR78" s="1"/>
      <c r="LOS78" s="1"/>
      <c r="LOT78" s="1"/>
      <c r="LOU78" s="1"/>
      <c r="LOV78" s="1"/>
      <c r="LOW78" s="1"/>
      <c r="LOX78" s="1"/>
      <c r="LOY78" s="1"/>
      <c r="LOZ78" s="1"/>
      <c r="LPA78" s="1"/>
      <c r="LPB78" s="1"/>
      <c r="LPC78" s="1"/>
      <c r="LPD78" s="1"/>
      <c r="LPE78" s="1"/>
      <c r="LPF78" s="1"/>
      <c r="LPG78" s="1"/>
      <c r="LPH78" s="1"/>
      <c r="LPI78" s="1"/>
      <c r="LPJ78" s="1"/>
      <c r="LPK78" s="1"/>
      <c r="LPL78" s="1"/>
      <c r="LPM78" s="1"/>
      <c r="LPN78" s="1"/>
      <c r="LPO78" s="1"/>
      <c r="LPP78" s="1"/>
      <c r="LPQ78" s="1"/>
      <c r="LPR78" s="1"/>
      <c r="LPS78" s="1"/>
      <c r="LPT78" s="1"/>
      <c r="LPU78" s="1"/>
      <c r="LPV78" s="1"/>
      <c r="LPW78" s="1"/>
      <c r="LPX78" s="1"/>
      <c r="LPY78" s="1"/>
      <c r="LPZ78" s="1"/>
      <c r="LQA78" s="1"/>
      <c r="LQB78" s="1"/>
      <c r="LQC78" s="1"/>
      <c r="LQD78" s="1"/>
      <c r="LQE78" s="1"/>
      <c r="LQF78" s="1"/>
      <c r="LQG78" s="1"/>
      <c r="LQH78" s="1"/>
      <c r="LQI78" s="1"/>
      <c r="LQJ78" s="1"/>
      <c r="LQK78" s="1"/>
      <c r="LQL78" s="1"/>
      <c r="LQM78" s="1"/>
      <c r="LQN78" s="1"/>
      <c r="LQO78" s="1"/>
      <c r="LQP78" s="1"/>
      <c r="LQQ78" s="1"/>
      <c r="LQR78" s="1"/>
      <c r="LQS78" s="1"/>
      <c r="LQT78" s="1"/>
      <c r="LQU78" s="1"/>
      <c r="LQV78" s="1"/>
      <c r="LQW78" s="1"/>
      <c r="LQX78" s="1"/>
      <c r="LQY78" s="1"/>
      <c r="LQZ78" s="1"/>
      <c r="LRA78" s="1"/>
      <c r="LRB78" s="1"/>
      <c r="LRC78" s="1"/>
      <c r="LRD78" s="1"/>
      <c r="LRE78" s="1"/>
      <c r="LRF78" s="1"/>
      <c r="LRG78" s="1"/>
      <c r="LRH78" s="1"/>
      <c r="LRI78" s="1"/>
      <c r="LRJ78" s="1"/>
      <c r="LRK78" s="1"/>
      <c r="LRL78" s="1"/>
      <c r="LRM78" s="1"/>
      <c r="LRN78" s="1"/>
      <c r="LRO78" s="1"/>
      <c r="LRP78" s="1"/>
      <c r="LRQ78" s="1"/>
      <c r="LRR78" s="1"/>
      <c r="LRS78" s="1"/>
      <c r="LRT78" s="1"/>
      <c r="LRU78" s="1"/>
      <c r="LRV78" s="1"/>
      <c r="LRW78" s="1"/>
      <c r="LRX78" s="1"/>
      <c r="LRY78" s="1"/>
      <c r="LRZ78" s="1"/>
      <c r="LSA78" s="1"/>
      <c r="LSB78" s="1"/>
      <c r="LSC78" s="1"/>
      <c r="LSD78" s="1"/>
      <c r="LSE78" s="1"/>
      <c r="LSF78" s="1"/>
      <c r="LSG78" s="1"/>
      <c r="LSH78" s="1"/>
      <c r="LSI78" s="1"/>
      <c r="LSJ78" s="1"/>
      <c r="LSK78" s="1"/>
      <c r="LSL78" s="1"/>
      <c r="LSM78" s="1"/>
      <c r="LSN78" s="1"/>
      <c r="LSO78" s="1"/>
      <c r="LSP78" s="1"/>
      <c r="LSQ78" s="1"/>
      <c r="LSR78" s="1"/>
      <c r="LSS78" s="1"/>
      <c r="LST78" s="1"/>
      <c r="LSU78" s="1"/>
      <c r="LSV78" s="1"/>
      <c r="LSW78" s="1"/>
      <c r="LSX78" s="1"/>
      <c r="LSY78" s="1"/>
      <c r="LSZ78" s="1"/>
      <c r="LTA78" s="1"/>
      <c r="LTB78" s="1"/>
      <c r="LTC78" s="1"/>
      <c r="LTD78" s="1"/>
      <c r="LTE78" s="1"/>
      <c r="LTF78" s="1"/>
      <c r="LTG78" s="1"/>
      <c r="LTH78" s="1"/>
      <c r="LTI78" s="1"/>
      <c r="LTJ78" s="1"/>
      <c r="LTK78" s="1"/>
      <c r="LTL78" s="1"/>
      <c r="LTM78" s="1"/>
      <c r="LTN78" s="1"/>
      <c r="LTO78" s="1"/>
      <c r="LTP78" s="1"/>
      <c r="LTQ78" s="1"/>
      <c r="LTR78" s="1"/>
      <c r="LTS78" s="1"/>
      <c r="LTT78" s="1"/>
      <c r="LTU78" s="1"/>
      <c r="LTV78" s="1"/>
      <c r="LTW78" s="1"/>
      <c r="LTX78" s="1"/>
      <c r="LTY78" s="1"/>
      <c r="LTZ78" s="1"/>
      <c r="LUA78" s="1"/>
      <c r="LUB78" s="1"/>
      <c r="LUC78" s="1"/>
      <c r="LUD78" s="1"/>
      <c r="LUE78" s="1"/>
      <c r="LUF78" s="1"/>
      <c r="LUG78" s="1"/>
      <c r="LUH78" s="1"/>
      <c r="LUI78" s="1"/>
      <c r="LUJ78" s="1"/>
      <c r="LUK78" s="1"/>
      <c r="LUL78" s="1"/>
      <c r="LUM78" s="1"/>
      <c r="LUN78" s="1"/>
      <c r="LUO78" s="1"/>
      <c r="LUP78" s="1"/>
      <c r="LUQ78" s="1"/>
      <c r="LUR78" s="1"/>
      <c r="LUS78" s="1"/>
      <c r="LUT78" s="1"/>
      <c r="LUU78" s="1"/>
      <c r="LUV78" s="1"/>
      <c r="LUW78" s="1"/>
      <c r="LUX78" s="1"/>
      <c r="LUY78" s="1"/>
      <c r="LUZ78" s="1"/>
      <c r="LVA78" s="1"/>
      <c r="LVB78" s="1"/>
      <c r="LVC78" s="1"/>
      <c r="LVD78" s="1"/>
      <c r="LVE78" s="1"/>
      <c r="LVF78" s="1"/>
      <c r="LVG78" s="1"/>
      <c r="LVH78" s="1"/>
      <c r="LVI78" s="1"/>
      <c r="LVJ78" s="1"/>
      <c r="LVK78" s="1"/>
      <c r="LVL78" s="1"/>
      <c r="LVM78" s="1"/>
      <c r="LVN78" s="1"/>
      <c r="LVO78" s="1"/>
      <c r="LVP78" s="1"/>
      <c r="LVQ78" s="1"/>
      <c r="LVR78" s="1"/>
      <c r="LVS78" s="1"/>
      <c r="LVT78" s="1"/>
      <c r="LVU78" s="1"/>
      <c r="LVV78" s="1"/>
      <c r="LVW78" s="1"/>
      <c r="LVX78" s="1"/>
      <c r="LVY78" s="1"/>
      <c r="LVZ78" s="1"/>
      <c r="LWA78" s="1"/>
      <c r="LWB78" s="1"/>
      <c r="LWC78" s="1"/>
      <c r="LWD78" s="1"/>
      <c r="LWE78" s="1"/>
      <c r="LWF78" s="1"/>
      <c r="LWG78" s="1"/>
      <c r="LWH78" s="1"/>
      <c r="LWI78" s="1"/>
      <c r="LWJ78" s="1"/>
      <c r="LWK78" s="1"/>
      <c r="LWL78" s="1"/>
      <c r="LWM78" s="1"/>
      <c r="LWN78" s="1"/>
      <c r="LWO78" s="1"/>
      <c r="LWP78" s="1"/>
      <c r="LWQ78" s="1"/>
      <c r="LWR78" s="1"/>
      <c r="LWS78" s="1"/>
      <c r="LWT78" s="1"/>
      <c r="LWU78" s="1"/>
      <c r="LWV78" s="1"/>
      <c r="LWW78" s="1"/>
      <c r="LWX78" s="1"/>
      <c r="LWY78" s="1"/>
      <c r="LWZ78" s="1"/>
      <c r="LXA78" s="1"/>
      <c r="LXB78" s="1"/>
      <c r="LXC78" s="1"/>
      <c r="LXD78" s="1"/>
      <c r="LXE78" s="1"/>
      <c r="LXF78" s="1"/>
      <c r="LXG78" s="1"/>
      <c r="LXH78" s="1"/>
      <c r="LXI78" s="1"/>
      <c r="LXJ78" s="1"/>
      <c r="LXK78" s="1"/>
      <c r="LXL78" s="1"/>
      <c r="LXM78" s="1"/>
      <c r="LXN78" s="1"/>
      <c r="LXO78" s="1"/>
      <c r="LXP78" s="1"/>
      <c r="LXQ78" s="1"/>
      <c r="LXR78" s="1"/>
      <c r="LXS78" s="1"/>
      <c r="LXT78" s="1"/>
      <c r="LXU78" s="1"/>
      <c r="LXV78" s="1"/>
      <c r="LXW78" s="1"/>
      <c r="LXX78" s="1"/>
      <c r="LXY78" s="1"/>
      <c r="LXZ78" s="1"/>
      <c r="LYA78" s="1"/>
      <c r="LYB78" s="1"/>
      <c r="LYC78" s="1"/>
      <c r="LYD78" s="1"/>
      <c r="LYE78" s="1"/>
      <c r="LYF78" s="1"/>
      <c r="LYG78" s="1"/>
      <c r="LYH78" s="1"/>
      <c r="LYI78" s="1"/>
      <c r="LYJ78" s="1"/>
      <c r="LYK78" s="1"/>
      <c r="LYL78" s="1"/>
      <c r="LYM78" s="1"/>
      <c r="LYN78" s="1"/>
      <c r="LYO78" s="1"/>
      <c r="LYP78" s="1"/>
      <c r="LYQ78" s="1"/>
      <c r="LYR78" s="1"/>
      <c r="LYS78" s="1"/>
      <c r="LYT78" s="1"/>
      <c r="LYU78" s="1"/>
      <c r="LYV78" s="1"/>
      <c r="LYW78" s="1"/>
      <c r="LYX78" s="1"/>
      <c r="LYY78" s="1"/>
      <c r="LYZ78" s="1"/>
      <c r="LZA78" s="1"/>
      <c r="LZB78" s="1"/>
      <c r="LZC78" s="1"/>
      <c r="LZD78" s="1"/>
      <c r="LZE78" s="1"/>
      <c r="LZF78" s="1"/>
      <c r="LZG78" s="1"/>
      <c r="LZH78" s="1"/>
      <c r="LZI78" s="1"/>
      <c r="LZJ78" s="1"/>
      <c r="LZK78" s="1"/>
      <c r="LZL78" s="1"/>
      <c r="LZM78" s="1"/>
      <c r="LZN78" s="1"/>
      <c r="LZO78" s="1"/>
      <c r="LZP78" s="1"/>
      <c r="LZQ78" s="1"/>
      <c r="LZR78" s="1"/>
      <c r="LZS78" s="1"/>
      <c r="LZT78" s="1"/>
      <c r="LZU78" s="1"/>
      <c r="LZV78" s="1"/>
      <c r="LZW78" s="1"/>
      <c r="LZX78" s="1"/>
      <c r="LZY78" s="1"/>
      <c r="LZZ78" s="1"/>
      <c r="MAA78" s="1"/>
      <c r="MAB78" s="1"/>
      <c r="MAC78" s="1"/>
      <c r="MAD78" s="1"/>
      <c r="MAE78" s="1"/>
      <c r="MAF78" s="1"/>
      <c r="MAG78" s="1"/>
      <c r="MAH78" s="1"/>
      <c r="MAI78" s="1"/>
      <c r="MAJ78" s="1"/>
      <c r="MAK78" s="1"/>
      <c r="MAL78" s="1"/>
      <c r="MAM78" s="1"/>
      <c r="MAN78" s="1"/>
      <c r="MAO78" s="1"/>
      <c r="MAP78" s="1"/>
      <c r="MAQ78" s="1"/>
      <c r="MAR78" s="1"/>
      <c r="MAS78" s="1"/>
      <c r="MAT78" s="1"/>
      <c r="MAU78" s="1"/>
      <c r="MAV78" s="1"/>
      <c r="MAW78" s="1"/>
      <c r="MAX78" s="1"/>
      <c r="MAY78" s="1"/>
      <c r="MAZ78" s="1"/>
      <c r="MBA78" s="1"/>
      <c r="MBB78" s="1"/>
      <c r="MBC78" s="1"/>
      <c r="MBD78" s="1"/>
      <c r="MBE78" s="1"/>
      <c r="MBF78" s="1"/>
      <c r="MBG78" s="1"/>
      <c r="MBH78" s="1"/>
      <c r="MBI78" s="1"/>
      <c r="MBJ78" s="1"/>
      <c r="MBK78" s="1"/>
      <c r="MBL78" s="1"/>
      <c r="MBM78" s="1"/>
      <c r="MBN78" s="1"/>
      <c r="MBO78" s="1"/>
      <c r="MBP78" s="1"/>
      <c r="MBQ78" s="1"/>
      <c r="MBR78" s="1"/>
      <c r="MBS78" s="1"/>
      <c r="MBT78" s="1"/>
      <c r="MBU78" s="1"/>
      <c r="MBV78" s="1"/>
      <c r="MBW78" s="1"/>
      <c r="MBX78" s="1"/>
      <c r="MBY78" s="1"/>
      <c r="MBZ78" s="1"/>
      <c r="MCA78" s="1"/>
      <c r="MCB78" s="1"/>
      <c r="MCC78" s="1"/>
      <c r="MCD78" s="1"/>
      <c r="MCE78" s="1"/>
      <c r="MCF78" s="1"/>
      <c r="MCG78" s="1"/>
      <c r="MCH78" s="1"/>
      <c r="MCI78" s="1"/>
      <c r="MCJ78" s="1"/>
      <c r="MCK78" s="1"/>
      <c r="MCL78" s="1"/>
      <c r="MCM78" s="1"/>
      <c r="MCN78" s="1"/>
      <c r="MCO78" s="1"/>
      <c r="MCP78" s="1"/>
      <c r="MCQ78" s="1"/>
      <c r="MCR78" s="1"/>
      <c r="MCS78" s="1"/>
      <c r="MCT78" s="1"/>
      <c r="MCU78" s="1"/>
      <c r="MCV78" s="1"/>
      <c r="MCW78" s="1"/>
      <c r="MCX78" s="1"/>
      <c r="MCY78" s="1"/>
      <c r="MCZ78" s="1"/>
      <c r="MDA78" s="1"/>
      <c r="MDB78" s="1"/>
      <c r="MDC78" s="1"/>
      <c r="MDD78" s="1"/>
      <c r="MDE78" s="1"/>
      <c r="MDF78" s="1"/>
      <c r="MDG78" s="1"/>
      <c r="MDH78" s="1"/>
      <c r="MDI78" s="1"/>
      <c r="MDJ78" s="1"/>
      <c r="MDK78" s="1"/>
      <c r="MDL78" s="1"/>
      <c r="MDM78" s="1"/>
      <c r="MDN78" s="1"/>
      <c r="MDO78" s="1"/>
      <c r="MDP78" s="1"/>
      <c r="MDQ78" s="1"/>
      <c r="MDR78" s="1"/>
      <c r="MDS78" s="1"/>
      <c r="MDT78" s="1"/>
      <c r="MDU78" s="1"/>
      <c r="MDV78" s="1"/>
      <c r="MDW78" s="1"/>
      <c r="MDX78" s="1"/>
      <c r="MDY78" s="1"/>
      <c r="MDZ78" s="1"/>
      <c r="MEA78" s="1"/>
      <c r="MEB78" s="1"/>
      <c r="MEC78" s="1"/>
      <c r="MED78" s="1"/>
      <c r="MEE78" s="1"/>
      <c r="MEF78" s="1"/>
      <c r="MEG78" s="1"/>
      <c r="MEH78" s="1"/>
      <c r="MEI78" s="1"/>
      <c r="MEJ78" s="1"/>
      <c r="MEK78" s="1"/>
      <c r="MEL78" s="1"/>
      <c r="MEM78" s="1"/>
      <c r="MEN78" s="1"/>
      <c r="MEO78" s="1"/>
      <c r="MEP78" s="1"/>
      <c r="MEQ78" s="1"/>
      <c r="MER78" s="1"/>
      <c r="MES78" s="1"/>
      <c r="MET78" s="1"/>
      <c r="MEU78" s="1"/>
      <c r="MEV78" s="1"/>
      <c r="MEW78" s="1"/>
      <c r="MEX78" s="1"/>
      <c r="MEY78" s="1"/>
      <c r="MEZ78" s="1"/>
      <c r="MFA78" s="1"/>
      <c r="MFB78" s="1"/>
      <c r="MFC78" s="1"/>
      <c r="MFD78" s="1"/>
      <c r="MFE78" s="1"/>
      <c r="MFF78" s="1"/>
      <c r="MFG78" s="1"/>
      <c r="MFH78" s="1"/>
      <c r="MFI78" s="1"/>
      <c r="MFJ78" s="1"/>
      <c r="MFK78" s="1"/>
      <c r="MFL78" s="1"/>
      <c r="MFM78" s="1"/>
      <c r="MFN78" s="1"/>
      <c r="MFO78" s="1"/>
      <c r="MFP78" s="1"/>
      <c r="MFQ78" s="1"/>
      <c r="MFR78" s="1"/>
      <c r="MFS78" s="1"/>
      <c r="MFT78" s="1"/>
      <c r="MFU78" s="1"/>
      <c r="MFV78" s="1"/>
      <c r="MFW78" s="1"/>
      <c r="MFX78" s="1"/>
      <c r="MFY78" s="1"/>
      <c r="MFZ78" s="1"/>
      <c r="MGA78" s="1"/>
      <c r="MGB78" s="1"/>
      <c r="MGC78" s="1"/>
      <c r="MGD78" s="1"/>
      <c r="MGE78" s="1"/>
      <c r="MGF78" s="1"/>
      <c r="MGG78" s="1"/>
      <c r="MGH78" s="1"/>
      <c r="MGI78" s="1"/>
      <c r="MGJ78" s="1"/>
      <c r="MGK78" s="1"/>
      <c r="MGL78" s="1"/>
      <c r="MGM78" s="1"/>
      <c r="MGN78" s="1"/>
      <c r="MGO78" s="1"/>
      <c r="MGP78" s="1"/>
      <c r="MGQ78" s="1"/>
      <c r="MGR78" s="1"/>
      <c r="MGS78" s="1"/>
      <c r="MGT78" s="1"/>
      <c r="MGU78" s="1"/>
      <c r="MGV78" s="1"/>
      <c r="MGW78" s="1"/>
      <c r="MGX78" s="1"/>
      <c r="MGY78" s="1"/>
      <c r="MGZ78" s="1"/>
      <c r="MHA78" s="1"/>
      <c r="MHB78" s="1"/>
      <c r="MHC78" s="1"/>
      <c r="MHD78" s="1"/>
      <c r="MHE78" s="1"/>
      <c r="MHF78" s="1"/>
      <c r="MHG78" s="1"/>
      <c r="MHH78" s="1"/>
      <c r="MHI78" s="1"/>
      <c r="MHJ78" s="1"/>
      <c r="MHK78" s="1"/>
      <c r="MHL78" s="1"/>
      <c r="MHM78" s="1"/>
      <c r="MHN78" s="1"/>
      <c r="MHO78" s="1"/>
      <c r="MHP78" s="1"/>
      <c r="MHQ78" s="1"/>
      <c r="MHR78" s="1"/>
      <c r="MHS78" s="1"/>
      <c r="MHT78" s="1"/>
      <c r="MHU78" s="1"/>
      <c r="MHV78" s="1"/>
      <c r="MHW78" s="1"/>
      <c r="MHX78" s="1"/>
      <c r="MHY78" s="1"/>
      <c r="MHZ78" s="1"/>
      <c r="MIA78" s="1"/>
      <c r="MIB78" s="1"/>
      <c r="MIC78" s="1"/>
      <c r="MID78" s="1"/>
      <c r="MIE78" s="1"/>
      <c r="MIF78" s="1"/>
      <c r="MIG78" s="1"/>
      <c r="MIH78" s="1"/>
      <c r="MII78" s="1"/>
      <c r="MIJ78" s="1"/>
      <c r="MIK78" s="1"/>
      <c r="MIL78" s="1"/>
      <c r="MIM78" s="1"/>
      <c r="MIN78" s="1"/>
      <c r="MIO78" s="1"/>
      <c r="MIP78" s="1"/>
      <c r="MIQ78" s="1"/>
      <c r="MIR78" s="1"/>
      <c r="MIS78" s="1"/>
      <c r="MIT78" s="1"/>
      <c r="MIU78" s="1"/>
      <c r="MIV78" s="1"/>
      <c r="MIW78" s="1"/>
      <c r="MIX78" s="1"/>
      <c r="MIY78" s="1"/>
      <c r="MIZ78" s="1"/>
      <c r="MJA78" s="1"/>
      <c r="MJB78" s="1"/>
      <c r="MJC78" s="1"/>
      <c r="MJD78" s="1"/>
      <c r="MJE78" s="1"/>
      <c r="MJF78" s="1"/>
      <c r="MJG78" s="1"/>
      <c r="MJH78" s="1"/>
      <c r="MJI78" s="1"/>
      <c r="MJJ78" s="1"/>
      <c r="MJK78" s="1"/>
      <c r="MJL78" s="1"/>
      <c r="MJM78" s="1"/>
      <c r="MJN78" s="1"/>
      <c r="MJO78" s="1"/>
      <c r="MJP78" s="1"/>
      <c r="MJQ78" s="1"/>
      <c r="MJR78" s="1"/>
      <c r="MJS78" s="1"/>
      <c r="MJT78" s="1"/>
      <c r="MJU78" s="1"/>
      <c r="MJV78" s="1"/>
      <c r="MJW78" s="1"/>
      <c r="MJX78" s="1"/>
      <c r="MJY78" s="1"/>
      <c r="MJZ78" s="1"/>
      <c r="MKA78" s="1"/>
      <c r="MKB78" s="1"/>
      <c r="MKC78" s="1"/>
      <c r="MKD78" s="1"/>
      <c r="MKE78" s="1"/>
      <c r="MKF78" s="1"/>
      <c r="MKG78" s="1"/>
      <c r="MKH78" s="1"/>
      <c r="MKI78" s="1"/>
      <c r="MKJ78" s="1"/>
      <c r="MKK78" s="1"/>
      <c r="MKL78" s="1"/>
      <c r="MKM78" s="1"/>
      <c r="MKN78" s="1"/>
      <c r="MKO78" s="1"/>
      <c r="MKP78" s="1"/>
      <c r="MKQ78" s="1"/>
      <c r="MKR78" s="1"/>
      <c r="MKS78" s="1"/>
      <c r="MKT78" s="1"/>
      <c r="MKU78" s="1"/>
      <c r="MKV78" s="1"/>
      <c r="MKW78" s="1"/>
      <c r="MKX78" s="1"/>
      <c r="MKY78" s="1"/>
      <c r="MKZ78" s="1"/>
      <c r="MLA78" s="1"/>
      <c r="MLB78" s="1"/>
      <c r="MLC78" s="1"/>
      <c r="MLD78" s="1"/>
      <c r="MLE78" s="1"/>
      <c r="MLF78" s="1"/>
      <c r="MLG78" s="1"/>
      <c r="MLH78" s="1"/>
      <c r="MLI78" s="1"/>
      <c r="MLJ78" s="1"/>
      <c r="MLK78" s="1"/>
      <c r="MLL78" s="1"/>
      <c r="MLM78" s="1"/>
      <c r="MLN78" s="1"/>
      <c r="MLO78" s="1"/>
      <c r="MLP78" s="1"/>
      <c r="MLQ78" s="1"/>
      <c r="MLR78" s="1"/>
      <c r="MLS78" s="1"/>
      <c r="MLT78" s="1"/>
      <c r="MLU78" s="1"/>
      <c r="MLV78" s="1"/>
      <c r="MLW78" s="1"/>
      <c r="MLX78" s="1"/>
      <c r="MLY78" s="1"/>
      <c r="MLZ78" s="1"/>
      <c r="MMA78" s="1"/>
      <c r="MMB78" s="1"/>
      <c r="MMC78" s="1"/>
      <c r="MMD78" s="1"/>
      <c r="MME78" s="1"/>
      <c r="MMF78" s="1"/>
      <c r="MMG78" s="1"/>
      <c r="MMH78" s="1"/>
      <c r="MMI78" s="1"/>
      <c r="MMJ78" s="1"/>
      <c r="MMK78" s="1"/>
      <c r="MML78" s="1"/>
      <c r="MMM78" s="1"/>
      <c r="MMN78" s="1"/>
      <c r="MMO78" s="1"/>
      <c r="MMP78" s="1"/>
      <c r="MMQ78" s="1"/>
      <c r="MMR78" s="1"/>
      <c r="MMS78" s="1"/>
      <c r="MMT78" s="1"/>
      <c r="MMU78" s="1"/>
      <c r="MMV78" s="1"/>
      <c r="MMW78" s="1"/>
      <c r="MMX78" s="1"/>
      <c r="MMY78" s="1"/>
      <c r="MMZ78" s="1"/>
      <c r="MNA78" s="1"/>
      <c r="MNB78" s="1"/>
      <c r="MNC78" s="1"/>
      <c r="MND78" s="1"/>
      <c r="MNE78" s="1"/>
      <c r="MNF78" s="1"/>
      <c r="MNG78" s="1"/>
      <c r="MNH78" s="1"/>
      <c r="MNI78" s="1"/>
      <c r="MNJ78" s="1"/>
      <c r="MNK78" s="1"/>
      <c r="MNL78" s="1"/>
      <c r="MNM78" s="1"/>
      <c r="MNN78" s="1"/>
      <c r="MNO78" s="1"/>
      <c r="MNP78" s="1"/>
      <c r="MNQ78" s="1"/>
      <c r="MNR78" s="1"/>
      <c r="MNS78" s="1"/>
      <c r="MNT78" s="1"/>
      <c r="MNU78" s="1"/>
      <c r="MNV78" s="1"/>
      <c r="MNW78" s="1"/>
      <c r="MNX78" s="1"/>
      <c r="MNY78" s="1"/>
      <c r="MNZ78" s="1"/>
      <c r="MOA78" s="1"/>
      <c r="MOB78" s="1"/>
      <c r="MOC78" s="1"/>
      <c r="MOD78" s="1"/>
      <c r="MOE78" s="1"/>
      <c r="MOF78" s="1"/>
      <c r="MOG78" s="1"/>
      <c r="MOH78" s="1"/>
      <c r="MOI78" s="1"/>
      <c r="MOJ78" s="1"/>
      <c r="MOK78" s="1"/>
      <c r="MOL78" s="1"/>
      <c r="MOM78" s="1"/>
      <c r="MON78" s="1"/>
      <c r="MOO78" s="1"/>
      <c r="MOP78" s="1"/>
      <c r="MOQ78" s="1"/>
      <c r="MOR78" s="1"/>
      <c r="MOS78" s="1"/>
      <c r="MOT78" s="1"/>
      <c r="MOU78" s="1"/>
      <c r="MOV78" s="1"/>
      <c r="MOW78" s="1"/>
      <c r="MOX78" s="1"/>
      <c r="MOY78" s="1"/>
      <c r="MOZ78" s="1"/>
      <c r="MPA78" s="1"/>
      <c r="MPB78" s="1"/>
      <c r="MPC78" s="1"/>
      <c r="MPD78" s="1"/>
      <c r="MPE78" s="1"/>
      <c r="MPF78" s="1"/>
      <c r="MPG78" s="1"/>
      <c r="MPH78" s="1"/>
      <c r="MPI78" s="1"/>
      <c r="MPJ78" s="1"/>
      <c r="MPK78" s="1"/>
      <c r="MPL78" s="1"/>
      <c r="MPM78" s="1"/>
      <c r="MPN78" s="1"/>
      <c r="MPO78" s="1"/>
      <c r="MPP78" s="1"/>
      <c r="MPQ78" s="1"/>
      <c r="MPR78" s="1"/>
      <c r="MPS78" s="1"/>
      <c r="MPT78" s="1"/>
      <c r="MPU78" s="1"/>
      <c r="MPV78" s="1"/>
      <c r="MPW78" s="1"/>
      <c r="MPX78" s="1"/>
      <c r="MPY78" s="1"/>
      <c r="MPZ78" s="1"/>
      <c r="MQA78" s="1"/>
      <c r="MQB78" s="1"/>
      <c r="MQC78" s="1"/>
      <c r="MQD78" s="1"/>
      <c r="MQE78" s="1"/>
      <c r="MQF78" s="1"/>
      <c r="MQG78" s="1"/>
      <c r="MQH78" s="1"/>
      <c r="MQI78" s="1"/>
      <c r="MQJ78" s="1"/>
      <c r="MQK78" s="1"/>
      <c r="MQL78" s="1"/>
      <c r="MQM78" s="1"/>
      <c r="MQN78" s="1"/>
      <c r="MQO78" s="1"/>
      <c r="MQP78" s="1"/>
      <c r="MQQ78" s="1"/>
      <c r="MQR78" s="1"/>
      <c r="MQS78" s="1"/>
      <c r="MQT78" s="1"/>
      <c r="MQU78" s="1"/>
      <c r="MQV78" s="1"/>
      <c r="MQW78" s="1"/>
      <c r="MQX78" s="1"/>
      <c r="MQY78" s="1"/>
      <c r="MQZ78" s="1"/>
      <c r="MRA78" s="1"/>
      <c r="MRB78" s="1"/>
      <c r="MRC78" s="1"/>
      <c r="MRD78" s="1"/>
      <c r="MRE78" s="1"/>
      <c r="MRF78" s="1"/>
      <c r="MRG78" s="1"/>
      <c r="MRH78" s="1"/>
      <c r="MRI78" s="1"/>
      <c r="MRJ78" s="1"/>
      <c r="MRK78" s="1"/>
      <c r="MRL78" s="1"/>
      <c r="MRM78" s="1"/>
      <c r="MRN78" s="1"/>
      <c r="MRO78" s="1"/>
      <c r="MRP78" s="1"/>
      <c r="MRQ78" s="1"/>
      <c r="MRR78" s="1"/>
      <c r="MRS78" s="1"/>
      <c r="MRT78" s="1"/>
      <c r="MRU78" s="1"/>
      <c r="MRV78" s="1"/>
      <c r="MRW78" s="1"/>
      <c r="MRX78" s="1"/>
      <c r="MRY78" s="1"/>
      <c r="MRZ78" s="1"/>
      <c r="MSA78" s="1"/>
      <c r="MSB78" s="1"/>
      <c r="MSC78" s="1"/>
      <c r="MSD78" s="1"/>
      <c r="MSE78" s="1"/>
      <c r="MSF78" s="1"/>
      <c r="MSG78" s="1"/>
      <c r="MSH78" s="1"/>
      <c r="MSI78" s="1"/>
      <c r="MSJ78" s="1"/>
      <c r="MSK78" s="1"/>
      <c r="MSL78" s="1"/>
      <c r="MSM78" s="1"/>
      <c r="MSN78" s="1"/>
      <c r="MSO78" s="1"/>
      <c r="MSP78" s="1"/>
      <c r="MSQ78" s="1"/>
      <c r="MSR78" s="1"/>
      <c r="MSS78" s="1"/>
      <c r="MST78" s="1"/>
      <c r="MSU78" s="1"/>
      <c r="MSV78" s="1"/>
      <c r="MSW78" s="1"/>
      <c r="MSX78" s="1"/>
      <c r="MSY78" s="1"/>
      <c r="MSZ78" s="1"/>
      <c r="MTA78" s="1"/>
      <c r="MTB78" s="1"/>
      <c r="MTC78" s="1"/>
      <c r="MTD78" s="1"/>
      <c r="MTE78" s="1"/>
      <c r="MTF78" s="1"/>
      <c r="MTG78" s="1"/>
      <c r="MTH78" s="1"/>
      <c r="MTI78" s="1"/>
      <c r="MTJ78" s="1"/>
      <c r="MTK78" s="1"/>
      <c r="MTL78" s="1"/>
      <c r="MTM78" s="1"/>
      <c r="MTN78" s="1"/>
      <c r="MTO78" s="1"/>
      <c r="MTP78" s="1"/>
      <c r="MTQ78" s="1"/>
      <c r="MTR78" s="1"/>
      <c r="MTS78" s="1"/>
      <c r="MTT78" s="1"/>
      <c r="MTU78" s="1"/>
      <c r="MTV78" s="1"/>
      <c r="MTW78" s="1"/>
      <c r="MTX78" s="1"/>
      <c r="MTY78" s="1"/>
      <c r="MTZ78" s="1"/>
      <c r="MUA78" s="1"/>
      <c r="MUB78" s="1"/>
      <c r="MUC78" s="1"/>
      <c r="MUD78" s="1"/>
      <c r="MUE78" s="1"/>
      <c r="MUF78" s="1"/>
      <c r="MUG78" s="1"/>
      <c r="MUH78" s="1"/>
      <c r="MUI78" s="1"/>
      <c r="MUJ78" s="1"/>
      <c r="MUK78" s="1"/>
      <c r="MUL78" s="1"/>
      <c r="MUM78" s="1"/>
      <c r="MUN78" s="1"/>
      <c r="MUO78" s="1"/>
      <c r="MUP78" s="1"/>
      <c r="MUQ78" s="1"/>
      <c r="MUR78" s="1"/>
      <c r="MUS78" s="1"/>
      <c r="MUT78" s="1"/>
      <c r="MUU78" s="1"/>
      <c r="MUV78" s="1"/>
      <c r="MUW78" s="1"/>
      <c r="MUX78" s="1"/>
      <c r="MUY78" s="1"/>
      <c r="MUZ78" s="1"/>
      <c r="MVA78" s="1"/>
      <c r="MVB78" s="1"/>
      <c r="MVC78" s="1"/>
      <c r="MVD78" s="1"/>
      <c r="MVE78" s="1"/>
      <c r="MVF78" s="1"/>
      <c r="MVG78" s="1"/>
      <c r="MVH78" s="1"/>
      <c r="MVI78" s="1"/>
      <c r="MVJ78" s="1"/>
      <c r="MVK78" s="1"/>
      <c r="MVL78" s="1"/>
      <c r="MVM78" s="1"/>
      <c r="MVN78" s="1"/>
      <c r="MVO78" s="1"/>
      <c r="MVP78" s="1"/>
      <c r="MVQ78" s="1"/>
      <c r="MVR78" s="1"/>
      <c r="MVS78" s="1"/>
      <c r="MVT78" s="1"/>
      <c r="MVU78" s="1"/>
      <c r="MVV78" s="1"/>
      <c r="MVW78" s="1"/>
      <c r="MVX78" s="1"/>
      <c r="MVY78" s="1"/>
      <c r="MVZ78" s="1"/>
      <c r="MWA78" s="1"/>
      <c r="MWB78" s="1"/>
      <c r="MWC78" s="1"/>
      <c r="MWD78" s="1"/>
      <c r="MWE78" s="1"/>
      <c r="MWF78" s="1"/>
      <c r="MWG78" s="1"/>
      <c r="MWH78" s="1"/>
      <c r="MWI78" s="1"/>
      <c r="MWJ78" s="1"/>
      <c r="MWK78" s="1"/>
      <c r="MWL78" s="1"/>
      <c r="MWM78" s="1"/>
      <c r="MWN78" s="1"/>
      <c r="MWO78" s="1"/>
      <c r="MWP78" s="1"/>
      <c r="MWQ78" s="1"/>
      <c r="MWR78" s="1"/>
      <c r="MWS78" s="1"/>
      <c r="MWT78" s="1"/>
      <c r="MWU78" s="1"/>
      <c r="MWV78" s="1"/>
      <c r="MWW78" s="1"/>
      <c r="MWX78" s="1"/>
      <c r="MWY78" s="1"/>
      <c r="MWZ78" s="1"/>
      <c r="MXA78" s="1"/>
      <c r="MXB78" s="1"/>
      <c r="MXC78" s="1"/>
      <c r="MXD78" s="1"/>
      <c r="MXE78" s="1"/>
      <c r="MXF78" s="1"/>
      <c r="MXG78" s="1"/>
      <c r="MXH78" s="1"/>
      <c r="MXI78" s="1"/>
      <c r="MXJ78" s="1"/>
      <c r="MXK78" s="1"/>
      <c r="MXL78" s="1"/>
      <c r="MXM78" s="1"/>
      <c r="MXN78" s="1"/>
      <c r="MXO78" s="1"/>
      <c r="MXP78" s="1"/>
      <c r="MXQ78" s="1"/>
      <c r="MXR78" s="1"/>
      <c r="MXS78" s="1"/>
      <c r="MXT78" s="1"/>
      <c r="MXU78" s="1"/>
      <c r="MXV78" s="1"/>
      <c r="MXW78" s="1"/>
      <c r="MXX78" s="1"/>
      <c r="MXY78" s="1"/>
      <c r="MXZ78" s="1"/>
      <c r="MYA78" s="1"/>
      <c r="MYB78" s="1"/>
      <c r="MYC78" s="1"/>
      <c r="MYD78" s="1"/>
      <c r="MYE78" s="1"/>
      <c r="MYF78" s="1"/>
      <c r="MYG78" s="1"/>
      <c r="MYH78" s="1"/>
      <c r="MYI78" s="1"/>
      <c r="MYJ78" s="1"/>
      <c r="MYK78" s="1"/>
      <c r="MYL78" s="1"/>
      <c r="MYM78" s="1"/>
      <c r="MYN78" s="1"/>
      <c r="MYO78" s="1"/>
      <c r="MYP78" s="1"/>
      <c r="MYQ78" s="1"/>
      <c r="MYR78" s="1"/>
      <c r="MYS78" s="1"/>
      <c r="MYT78" s="1"/>
      <c r="MYU78" s="1"/>
      <c r="MYV78" s="1"/>
      <c r="MYW78" s="1"/>
      <c r="MYX78" s="1"/>
      <c r="MYY78" s="1"/>
      <c r="MYZ78" s="1"/>
      <c r="MZA78" s="1"/>
      <c r="MZB78" s="1"/>
      <c r="MZC78" s="1"/>
      <c r="MZD78" s="1"/>
      <c r="MZE78" s="1"/>
      <c r="MZF78" s="1"/>
      <c r="MZG78" s="1"/>
      <c r="MZH78" s="1"/>
      <c r="MZI78" s="1"/>
      <c r="MZJ78" s="1"/>
      <c r="MZK78" s="1"/>
      <c r="MZL78" s="1"/>
      <c r="MZM78" s="1"/>
      <c r="MZN78" s="1"/>
      <c r="MZO78" s="1"/>
      <c r="MZP78" s="1"/>
      <c r="MZQ78" s="1"/>
      <c r="MZR78" s="1"/>
      <c r="MZS78" s="1"/>
      <c r="MZT78" s="1"/>
      <c r="MZU78" s="1"/>
      <c r="MZV78" s="1"/>
      <c r="MZW78" s="1"/>
      <c r="MZX78" s="1"/>
      <c r="MZY78" s="1"/>
      <c r="MZZ78" s="1"/>
      <c r="NAA78" s="1"/>
      <c r="NAB78" s="1"/>
      <c r="NAC78" s="1"/>
      <c r="NAD78" s="1"/>
      <c r="NAE78" s="1"/>
      <c r="NAF78" s="1"/>
      <c r="NAG78" s="1"/>
      <c r="NAH78" s="1"/>
      <c r="NAI78" s="1"/>
      <c r="NAJ78" s="1"/>
      <c r="NAK78" s="1"/>
      <c r="NAL78" s="1"/>
      <c r="NAM78" s="1"/>
      <c r="NAN78" s="1"/>
      <c r="NAO78" s="1"/>
      <c r="NAP78" s="1"/>
      <c r="NAQ78" s="1"/>
      <c r="NAR78" s="1"/>
      <c r="NAS78" s="1"/>
      <c r="NAT78" s="1"/>
      <c r="NAU78" s="1"/>
      <c r="NAV78" s="1"/>
      <c r="NAW78" s="1"/>
      <c r="NAX78" s="1"/>
      <c r="NAY78" s="1"/>
      <c r="NAZ78" s="1"/>
      <c r="NBA78" s="1"/>
      <c r="NBB78" s="1"/>
      <c r="NBC78" s="1"/>
      <c r="NBD78" s="1"/>
      <c r="NBE78" s="1"/>
      <c r="NBF78" s="1"/>
      <c r="NBG78" s="1"/>
      <c r="NBH78" s="1"/>
      <c r="NBI78" s="1"/>
      <c r="NBJ78" s="1"/>
      <c r="NBK78" s="1"/>
      <c r="NBL78" s="1"/>
      <c r="NBM78" s="1"/>
      <c r="NBN78" s="1"/>
      <c r="NBO78" s="1"/>
      <c r="NBP78" s="1"/>
      <c r="NBQ78" s="1"/>
      <c r="NBR78" s="1"/>
      <c r="NBS78" s="1"/>
      <c r="NBT78" s="1"/>
      <c r="NBU78" s="1"/>
      <c r="NBV78" s="1"/>
      <c r="NBW78" s="1"/>
      <c r="NBX78" s="1"/>
      <c r="NBY78" s="1"/>
      <c r="NBZ78" s="1"/>
      <c r="NCA78" s="1"/>
      <c r="NCB78" s="1"/>
      <c r="NCC78" s="1"/>
      <c r="NCD78" s="1"/>
      <c r="NCE78" s="1"/>
      <c r="NCF78" s="1"/>
      <c r="NCG78" s="1"/>
      <c r="NCH78" s="1"/>
      <c r="NCI78" s="1"/>
      <c r="NCJ78" s="1"/>
      <c r="NCK78" s="1"/>
      <c r="NCL78" s="1"/>
      <c r="NCM78" s="1"/>
      <c r="NCN78" s="1"/>
      <c r="NCO78" s="1"/>
      <c r="NCP78" s="1"/>
      <c r="NCQ78" s="1"/>
      <c r="NCR78" s="1"/>
      <c r="NCS78" s="1"/>
      <c r="NCT78" s="1"/>
      <c r="NCU78" s="1"/>
      <c r="NCV78" s="1"/>
      <c r="NCW78" s="1"/>
      <c r="NCX78" s="1"/>
      <c r="NCY78" s="1"/>
      <c r="NCZ78" s="1"/>
      <c r="NDA78" s="1"/>
      <c r="NDB78" s="1"/>
      <c r="NDC78" s="1"/>
      <c r="NDD78" s="1"/>
      <c r="NDE78" s="1"/>
      <c r="NDF78" s="1"/>
      <c r="NDG78" s="1"/>
      <c r="NDH78" s="1"/>
      <c r="NDI78" s="1"/>
      <c r="NDJ78" s="1"/>
      <c r="NDK78" s="1"/>
      <c r="NDL78" s="1"/>
      <c r="NDM78" s="1"/>
      <c r="NDN78" s="1"/>
      <c r="NDO78" s="1"/>
      <c r="NDP78" s="1"/>
      <c r="NDQ78" s="1"/>
      <c r="NDR78" s="1"/>
      <c r="NDS78" s="1"/>
      <c r="NDT78" s="1"/>
      <c r="NDU78" s="1"/>
      <c r="NDV78" s="1"/>
      <c r="NDW78" s="1"/>
      <c r="NDX78" s="1"/>
      <c r="NDY78" s="1"/>
      <c r="NDZ78" s="1"/>
      <c r="NEA78" s="1"/>
      <c r="NEB78" s="1"/>
      <c r="NEC78" s="1"/>
      <c r="NED78" s="1"/>
      <c r="NEE78" s="1"/>
      <c r="NEF78" s="1"/>
      <c r="NEG78" s="1"/>
      <c r="NEH78" s="1"/>
      <c r="NEI78" s="1"/>
      <c r="NEJ78" s="1"/>
      <c r="NEK78" s="1"/>
      <c r="NEL78" s="1"/>
      <c r="NEM78" s="1"/>
      <c r="NEN78" s="1"/>
      <c r="NEO78" s="1"/>
      <c r="NEP78" s="1"/>
      <c r="NEQ78" s="1"/>
      <c r="NER78" s="1"/>
      <c r="NES78" s="1"/>
      <c r="NET78" s="1"/>
      <c r="NEU78" s="1"/>
      <c r="NEV78" s="1"/>
      <c r="NEW78" s="1"/>
      <c r="NEX78" s="1"/>
      <c r="NEY78" s="1"/>
      <c r="NEZ78" s="1"/>
      <c r="NFA78" s="1"/>
      <c r="NFB78" s="1"/>
      <c r="NFC78" s="1"/>
      <c r="NFD78" s="1"/>
      <c r="NFE78" s="1"/>
      <c r="NFF78" s="1"/>
      <c r="NFG78" s="1"/>
      <c r="NFH78" s="1"/>
      <c r="NFI78" s="1"/>
      <c r="NFJ78" s="1"/>
      <c r="NFK78" s="1"/>
      <c r="NFL78" s="1"/>
      <c r="NFM78" s="1"/>
      <c r="NFN78" s="1"/>
      <c r="NFO78" s="1"/>
      <c r="NFP78" s="1"/>
      <c r="NFQ78" s="1"/>
      <c r="NFR78" s="1"/>
      <c r="NFS78" s="1"/>
      <c r="NFT78" s="1"/>
      <c r="NFU78" s="1"/>
      <c r="NFV78" s="1"/>
      <c r="NFW78" s="1"/>
      <c r="NFX78" s="1"/>
      <c r="NFY78" s="1"/>
      <c r="NFZ78" s="1"/>
      <c r="NGA78" s="1"/>
      <c r="NGB78" s="1"/>
      <c r="NGC78" s="1"/>
      <c r="NGD78" s="1"/>
      <c r="NGE78" s="1"/>
      <c r="NGF78" s="1"/>
      <c r="NGG78" s="1"/>
      <c r="NGH78" s="1"/>
      <c r="NGI78" s="1"/>
      <c r="NGJ78" s="1"/>
      <c r="NGK78" s="1"/>
      <c r="NGL78" s="1"/>
      <c r="NGM78" s="1"/>
      <c r="NGN78" s="1"/>
      <c r="NGO78" s="1"/>
      <c r="NGP78" s="1"/>
      <c r="NGQ78" s="1"/>
      <c r="NGR78" s="1"/>
      <c r="NGS78" s="1"/>
      <c r="NGT78" s="1"/>
      <c r="NGU78" s="1"/>
      <c r="NGV78" s="1"/>
      <c r="NGW78" s="1"/>
      <c r="NGX78" s="1"/>
      <c r="NGY78" s="1"/>
      <c r="NGZ78" s="1"/>
      <c r="NHA78" s="1"/>
      <c r="NHB78" s="1"/>
      <c r="NHC78" s="1"/>
      <c r="NHD78" s="1"/>
      <c r="NHE78" s="1"/>
      <c r="NHF78" s="1"/>
      <c r="NHG78" s="1"/>
      <c r="NHH78" s="1"/>
      <c r="NHI78" s="1"/>
      <c r="NHJ78" s="1"/>
      <c r="NHK78" s="1"/>
      <c r="NHL78" s="1"/>
      <c r="NHM78" s="1"/>
      <c r="NHN78" s="1"/>
      <c r="NHO78" s="1"/>
      <c r="NHP78" s="1"/>
      <c r="NHQ78" s="1"/>
      <c r="NHR78" s="1"/>
      <c r="NHS78" s="1"/>
      <c r="NHT78" s="1"/>
      <c r="NHU78" s="1"/>
      <c r="NHV78" s="1"/>
      <c r="NHW78" s="1"/>
      <c r="NHX78" s="1"/>
      <c r="NHY78" s="1"/>
      <c r="NHZ78" s="1"/>
      <c r="NIA78" s="1"/>
      <c r="NIB78" s="1"/>
      <c r="NIC78" s="1"/>
      <c r="NID78" s="1"/>
      <c r="NIE78" s="1"/>
      <c r="NIF78" s="1"/>
      <c r="NIG78" s="1"/>
      <c r="NIH78" s="1"/>
      <c r="NII78" s="1"/>
      <c r="NIJ78" s="1"/>
      <c r="NIK78" s="1"/>
      <c r="NIL78" s="1"/>
      <c r="NIM78" s="1"/>
      <c r="NIN78" s="1"/>
      <c r="NIO78" s="1"/>
      <c r="NIP78" s="1"/>
      <c r="NIQ78" s="1"/>
      <c r="NIR78" s="1"/>
      <c r="NIS78" s="1"/>
      <c r="NIT78" s="1"/>
      <c r="NIU78" s="1"/>
      <c r="NIV78" s="1"/>
      <c r="NIW78" s="1"/>
      <c r="NIX78" s="1"/>
      <c r="NIY78" s="1"/>
      <c r="NIZ78" s="1"/>
      <c r="NJA78" s="1"/>
      <c r="NJB78" s="1"/>
      <c r="NJC78" s="1"/>
      <c r="NJD78" s="1"/>
      <c r="NJE78" s="1"/>
      <c r="NJF78" s="1"/>
      <c r="NJG78" s="1"/>
      <c r="NJH78" s="1"/>
      <c r="NJI78" s="1"/>
      <c r="NJJ78" s="1"/>
      <c r="NJK78" s="1"/>
      <c r="NJL78" s="1"/>
      <c r="NJM78" s="1"/>
      <c r="NJN78" s="1"/>
      <c r="NJO78" s="1"/>
      <c r="NJP78" s="1"/>
      <c r="NJQ78" s="1"/>
      <c r="NJR78" s="1"/>
      <c r="NJS78" s="1"/>
      <c r="NJT78" s="1"/>
      <c r="NJU78" s="1"/>
      <c r="NJV78" s="1"/>
      <c r="NJW78" s="1"/>
      <c r="NJX78" s="1"/>
      <c r="NJY78" s="1"/>
      <c r="NJZ78" s="1"/>
      <c r="NKA78" s="1"/>
      <c r="NKB78" s="1"/>
      <c r="NKC78" s="1"/>
      <c r="NKD78" s="1"/>
      <c r="NKE78" s="1"/>
      <c r="NKF78" s="1"/>
      <c r="NKG78" s="1"/>
      <c r="NKH78" s="1"/>
      <c r="NKI78" s="1"/>
      <c r="NKJ78" s="1"/>
      <c r="NKK78" s="1"/>
      <c r="NKL78" s="1"/>
      <c r="NKM78" s="1"/>
      <c r="NKN78" s="1"/>
      <c r="NKO78" s="1"/>
      <c r="NKP78" s="1"/>
      <c r="NKQ78" s="1"/>
      <c r="NKR78" s="1"/>
      <c r="NKS78" s="1"/>
      <c r="NKT78" s="1"/>
      <c r="NKU78" s="1"/>
      <c r="NKV78" s="1"/>
      <c r="NKW78" s="1"/>
      <c r="NKX78" s="1"/>
      <c r="NKY78" s="1"/>
      <c r="NKZ78" s="1"/>
      <c r="NLA78" s="1"/>
      <c r="NLB78" s="1"/>
      <c r="NLC78" s="1"/>
      <c r="NLD78" s="1"/>
      <c r="NLE78" s="1"/>
      <c r="NLF78" s="1"/>
      <c r="NLG78" s="1"/>
      <c r="NLH78" s="1"/>
      <c r="NLI78" s="1"/>
      <c r="NLJ78" s="1"/>
      <c r="NLK78" s="1"/>
      <c r="NLL78" s="1"/>
      <c r="NLM78" s="1"/>
      <c r="NLN78" s="1"/>
      <c r="NLO78" s="1"/>
      <c r="NLP78" s="1"/>
      <c r="NLQ78" s="1"/>
      <c r="NLR78" s="1"/>
      <c r="NLS78" s="1"/>
      <c r="NLT78" s="1"/>
      <c r="NLU78" s="1"/>
      <c r="NLV78" s="1"/>
      <c r="NLW78" s="1"/>
      <c r="NLX78" s="1"/>
      <c r="NLY78" s="1"/>
      <c r="NLZ78" s="1"/>
      <c r="NMA78" s="1"/>
      <c r="NMB78" s="1"/>
      <c r="NMC78" s="1"/>
      <c r="NMD78" s="1"/>
      <c r="NME78" s="1"/>
      <c r="NMF78" s="1"/>
      <c r="NMG78" s="1"/>
      <c r="NMH78" s="1"/>
      <c r="NMI78" s="1"/>
      <c r="NMJ78" s="1"/>
      <c r="NMK78" s="1"/>
      <c r="NML78" s="1"/>
      <c r="NMM78" s="1"/>
      <c r="NMN78" s="1"/>
      <c r="NMO78" s="1"/>
      <c r="NMP78" s="1"/>
      <c r="NMQ78" s="1"/>
      <c r="NMR78" s="1"/>
      <c r="NMS78" s="1"/>
      <c r="NMT78" s="1"/>
      <c r="NMU78" s="1"/>
      <c r="NMV78" s="1"/>
      <c r="NMW78" s="1"/>
      <c r="NMX78" s="1"/>
      <c r="NMY78" s="1"/>
      <c r="NMZ78" s="1"/>
      <c r="NNA78" s="1"/>
      <c r="NNB78" s="1"/>
      <c r="NNC78" s="1"/>
      <c r="NND78" s="1"/>
      <c r="NNE78" s="1"/>
      <c r="NNF78" s="1"/>
      <c r="NNG78" s="1"/>
      <c r="NNH78" s="1"/>
      <c r="NNI78" s="1"/>
      <c r="NNJ78" s="1"/>
      <c r="NNK78" s="1"/>
      <c r="NNL78" s="1"/>
      <c r="NNM78" s="1"/>
      <c r="NNN78" s="1"/>
      <c r="NNO78" s="1"/>
      <c r="NNP78" s="1"/>
      <c r="NNQ78" s="1"/>
      <c r="NNR78" s="1"/>
      <c r="NNS78" s="1"/>
      <c r="NNT78" s="1"/>
      <c r="NNU78" s="1"/>
      <c r="NNV78" s="1"/>
      <c r="NNW78" s="1"/>
      <c r="NNX78" s="1"/>
      <c r="NNY78" s="1"/>
      <c r="NNZ78" s="1"/>
      <c r="NOA78" s="1"/>
      <c r="NOB78" s="1"/>
      <c r="NOC78" s="1"/>
      <c r="NOD78" s="1"/>
      <c r="NOE78" s="1"/>
      <c r="NOF78" s="1"/>
      <c r="NOG78" s="1"/>
      <c r="NOH78" s="1"/>
      <c r="NOI78" s="1"/>
      <c r="NOJ78" s="1"/>
      <c r="NOK78" s="1"/>
      <c r="NOL78" s="1"/>
      <c r="NOM78" s="1"/>
      <c r="NON78" s="1"/>
      <c r="NOO78" s="1"/>
      <c r="NOP78" s="1"/>
      <c r="NOQ78" s="1"/>
      <c r="NOR78" s="1"/>
      <c r="NOS78" s="1"/>
      <c r="NOT78" s="1"/>
      <c r="NOU78" s="1"/>
      <c r="NOV78" s="1"/>
      <c r="NOW78" s="1"/>
      <c r="NOX78" s="1"/>
      <c r="NOY78" s="1"/>
      <c r="NOZ78" s="1"/>
      <c r="NPA78" s="1"/>
      <c r="NPB78" s="1"/>
      <c r="NPC78" s="1"/>
      <c r="NPD78" s="1"/>
      <c r="NPE78" s="1"/>
      <c r="NPF78" s="1"/>
      <c r="NPG78" s="1"/>
      <c r="NPH78" s="1"/>
      <c r="NPI78" s="1"/>
      <c r="NPJ78" s="1"/>
      <c r="NPK78" s="1"/>
      <c r="NPL78" s="1"/>
      <c r="NPM78" s="1"/>
      <c r="NPN78" s="1"/>
      <c r="NPO78" s="1"/>
      <c r="NPP78" s="1"/>
      <c r="NPQ78" s="1"/>
      <c r="NPR78" s="1"/>
      <c r="NPS78" s="1"/>
      <c r="NPT78" s="1"/>
      <c r="NPU78" s="1"/>
      <c r="NPV78" s="1"/>
      <c r="NPW78" s="1"/>
      <c r="NPX78" s="1"/>
      <c r="NPY78" s="1"/>
      <c r="NPZ78" s="1"/>
      <c r="NQA78" s="1"/>
      <c r="NQB78" s="1"/>
      <c r="NQC78" s="1"/>
      <c r="NQD78" s="1"/>
      <c r="NQE78" s="1"/>
      <c r="NQF78" s="1"/>
      <c r="NQG78" s="1"/>
      <c r="NQH78" s="1"/>
      <c r="NQI78" s="1"/>
      <c r="NQJ78" s="1"/>
      <c r="NQK78" s="1"/>
      <c r="NQL78" s="1"/>
      <c r="NQM78" s="1"/>
      <c r="NQN78" s="1"/>
      <c r="NQO78" s="1"/>
      <c r="NQP78" s="1"/>
      <c r="NQQ78" s="1"/>
      <c r="NQR78" s="1"/>
      <c r="NQS78" s="1"/>
      <c r="NQT78" s="1"/>
      <c r="NQU78" s="1"/>
      <c r="NQV78" s="1"/>
      <c r="NQW78" s="1"/>
      <c r="NQX78" s="1"/>
      <c r="NQY78" s="1"/>
      <c r="NQZ78" s="1"/>
      <c r="NRA78" s="1"/>
      <c r="NRB78" s="1"/>
      <c r="NRC78" s="1"/>
      <c r="NRD78" s="1"/>
      <c r="NRE78" s="1"/>
      <c r="NRF78" s="1"/>
      <c r="NRG78" s="1"/>
      <c r="NRH78" s="1"/>
      <c r="NRI78" s="1"/>
      <c r="NRJ78" s="1"/>
      <c r="NRK78" s="1"/>
      <c r="NRL78" s="1"/>
      <c r="NRM78" s="1"/>
      <c r="NRN78" s="1"/>
      <c r="NRO78" s="1"/>
      <c r="NRP78" s="1"/>
      <c r="NRQ78" s="1"/>
      <c r="NRR78" s="1"/>
      <c r="NRS78" s="1"/>
      <c r="NRT78" s="1"/>
      <c r="NRU78" s="1"/>
      <c r="NRV78" s="1"/>
      <c r="NRW78" s="1"/>
      <c r="NRX78" s="1"/>
      <c r="NRY78" s="1"/>
      <c r="NRZ78" s="1"/>
      <c r="NSA78" s="1"/>
      <c r="NSB78" s="1"/>
      <c r="NSC78" s="1"/>
      <c r="NSD78" s="1"/>
      <c r="NSE78" s="1"/>
      <c r="NSF78" s="1"/>
      <c r="NSG78" s="1"/>
      <c r="NSH78" s="1"/>
      <c r="NSI78" s="1"/>
      <c r="NSJ78" s="1"/>
      <c r="NSK78" s="1"/>
      <c r="NSL78" s="1"/>
      <c r="NSM78" s="1"/>
      <c r="NSN78" s="1"/>
      <c r="NSO78" s="1"/>
      <c r="NSP78" s="1"/>
      <c r="NSQ78" s="1"/>
      <c r="NSR78" s="1"/>
      <c r="NSS78" s="1"/>
      <c r="NST78" s="1"/>
      <c r="NSU78" s="1"/>
      <c r="NSV78" s="1"/>
      <c r="NSW78" s="1"/>
      <c r="NSX78" s="1"/>
      <c r="NSY78" s="1"/>
      <c r="NSZ78" s="1"/>
      <c r="NTA78" s="1"/>
      <c r="NTB78" s="1"/>
      <c r="NTC78" s="1"/>
      <c r="NTD78" s="1"/>
      <c r="NTE78" s="1"/>
      <c r="NTF78" s="1"/>
      <c r="NTG78" s="1"/>
      <c r="NTH78" s="1"/>
      <c r="NTI78" s="1"/>
      <c r="NTJ78" s="1"/>
      <c r="NTK78" s="1"/>
      <c r="NTL78" s="1"/>
      <c r="NTM78" s="1"/>
      <c r="NTN78" s="1"/>
      <c r="NTO78" s="1"/>
      <c r="NTP78" s="1"/>
      <c r="NTQ78" s="1"/>
      <c r="NTR78" s="1"/>
      <c r="NTS78" s="1"/>
      <c r="NTT78" s="1"/>
      <c r="NTU78" s="1"/>
      <c r="NTV78" s="1"/>
      <c r="NTW78" s="1"/>
      <c r="NTX78" s="1"/>
      <c r="NTY78" s="1"/>
      <c r="NTZ78" s="1"/>
      <c r="NUA78" s="1"/>
      <c r="NUB78" s="1"/>
      <c r="NUC78" s="1"/>
      <c r="NUD78" s="1"/>
      <c r="NUE78" s="1"/>
      <c r="NUF78" s="1"/>
      <c r="NUG78" s="1"/>
      <c r="NUH78" s="1"/>
      <c r="NUI78" s="1"/>
      <c r="NUJ78" s="1"/>
      <c r="NUK78" s="1"/>
      <c r="NUL78" s="1"/>
      <c r="NUM78" s="1"/>
      <c r="NUN78" s="1"/>
      <c r="NUO78" s="1"/>
      <c r="NUP78" s="1"/>
      <c r="NUQ78" s="1"/>
      <c r="NUR78" s="1"/>
      <c r="NUS78" s="1"/>
      <c r="NUT78" s="1"/>
      <c r="NUU78" s="1"/>
      <c r="NUV78" s="1"/>
      <c r="NUW78" s="1"/>
      <c r="NUX78" s="1"/>
      <c r="NUY78" s="1"/>
      <c r="NUZ78" s="1"/>
      <c r="NVA78" s="1"/>
      <c r="NVB78" s="1"/>
      <c r="NVC78" s="1"/>
      <c r="NVD78" s="1"/>
      <c r="NVE78" s="1"/>
      <c r="NVF78" s="1"/>
      <c r="NVG78" s="1"/>
      <c r="NVH78" s="1"/>
      <c r="NVI78" s="1"/>
      <c r="NVJ78" s="1"/>
      <c r="NVK78" s="1"/>
      <c r="NVL78" s="1"/>
      <c r="NVM78" s="1"/>
      <c r="NVN78" s="1"/>
      <c r="NVO78" s="1"/>
      <c r="NVP78" s="1"/>
      <c r="NVQ78" s="1"/>
      <c r="NVR78" s="1"/>
      <c r="NVS78" s="1"/>
      <c r="NVT78" s="1"/>
      <c r="NVU78" s="1"/>
      <c r="NVV78" s="1"/>
      <c r="NVW78" s="1"/>
      <c r="NVX78" s="1"/>
      <c r="NVY78" s="1"/>
      <c r="NVZ78" s="1"/>
      <c r="NWA78" s="1"/>
      <c r="NWB78" s="1"/>
      <c r="NWC78" s="1"/>
      <c r="NWD78" s="1"/>
      <c r="NWE78" s="1"/>
      <c r="NWF78" s="1"/>
      <c r="NWG78" s="1"/>
      <c r="NWH78" s="1"/>
      <c r="NWI78" s="1"/>
      <c r="NWJ78" s="1"/>
      <c r="NWK78" s="1"/>
      <c r="NWL78" s="1"/>
      <c r="NWM78" s="1"/>
      <c r="NWN78" s="1"/>
      <c r="NWO78" s="1"/>
      <c r="NWP78" s="1"/>
      <c r="NWQ78" s="1"/>
      <c r="NWR78" s="1"/>
      <c r="NWS78" s="1"/>
      <c r="NWT78" s="1"/>
      <c r="NWU78" s="1"/>
      <c r="NWV78" s="1"/>
      <c r="NWW78" s="1"/>
      <c r="NWX78" s="1"/>
      <c r="NWY78" s="1"/>
      <c r="NWZ78" s="1"/>
      <c r="NXA78" s="1"/>
      <c r="NXB78" s="1"/>
      <c r="NXC78" s="1"/>
      <c r="NXD78" s="1"/>
      <c r="NXE78" s="1"/>
      <c r="NXF78" s="1"/>
      <c r="NXG78" s="1"/>
      <c r="NXH78" s="1"/>
      <c r="NXI78" s="1"/>
      <c r="NXJ78" s="1"/>
      <c r="NXK78" s="1"/>
      <c r="NXL78" s="1"/>
      <c r="NXM78" s="1"/>
      <c r="NXN78" s="1"/>
      <c r="NXO78" s="1"/>
      <c r="NXP78" s="1"/>
      <c r="NXQ78" s="1"/>
      <c r="NXR78" s="1"/>
      <c r="NXS78" s="1"/>
      <c r="NXT78" s="1"/>
      <c r="NXU78" s="1"/>
      <c r="NXV78" s="1"/>
      <c r="NXW78" s="1"/>
      <c r="NXX78" s="1"/>
      <c r="NXY78" s="1"/>
      <c r="NXZ78" s="1"/>
      <c r="NYA78" s="1"/>
      <c r="NYB78" s="1"/>
      <c r="NYC78" s="1"/>
      <c r="NYD78" s="1"/>
      <c r="NYE78" s="1"/>
      <c r="NYF78" s="1"/>
      <c r="NYG78" s="1"/>
      <c r="NYH78" s="1"/>
      <c r="NYI78" s="1"/>
      <c r="NYJ78" s="1"/>
      <c r="NYK78" s="1"/>
      <c r="NYL78" s="1"/>
      <c r="NYM78" s="1"/>
      <c r="NYN78" s="1"/>
      <c r="NYO78" s="1"/>
      <c r="NYP78" s="1"/>
      <c r="NYQ78" s="1"/>
      <c r="NYR78" s="1"/>
      <c r="NYS78" s="1"/>
      <c r="NYT78" s="1"/>
      <c r="NYU78" s="1"/>
      <c r="NYV78" s="1"/>
      <c r="NYW78" s="1"/>
      <c r="NYX78" s="1"/>
      <c r="NYY78" s="1"/>
      <c r="NYZ78" s="1"/>
      <c r="NZA78" s="1"/>
      <c r="NZB78" s="1"/>
      <c r="NZC78" s="1"/>
      <c r="NZD78" s="1"/>
      <c r="NZE78" s="1"/>
      <c r="NZF78" s="1"/>
      <c r="NZG78" s="1"/>
      <c r="NZH78" s="1"/>
      <c r="NZI78" s="1"/>
      <c r="NZJ78" s="1"/>
      <c r="NZK78" s="1"/>
      <c r="NZL78" s="1"/>
      <c r="NZM78" s="1"/>
      <c r="NZN78" s="1"/>
      <c r="NZO78" s="1"/>
      <c r="NZP78" s="1"/>
      <c r="NZQ78" s="1"/>
      <c r="NZR78" s="1"/>
      <c r="NZS78" s="1"/>
      <c r="NZT78" s="1"/>
      <c r="NZU78" s="1"/>
      <c r="NZV78" s="1"/>
      <c r="NZW78" s="1"/>
      <c r="NZX78" s="1"/>
      <c r="NZY78" s="1"/>
      <c r="NZZ78" s="1"/>
      <c r="OAA78" s="1"/>
      <c r="OAB78" s="1"/>
      <c r="OAC78" s="1"/>
      <c r="OAD78" s="1"/>
      <c r="OAE78" s="1"/>
      <c r="OAF78" s="1"/>
      <c r="OAG78" s="1"/>
      <c r="OAH78" s="1"/>
      <c r="OAI78" s="1"/>
      <c r="OAJ78" s="1"/>
      <c r="OAK78" s="1"/>
      <c r="OAL78" s="1"/>
      <c r="OAM78" s="1"/>
      <c r="OAN78" s="1"/>
      <c r="OAO78" s="1"/>
      <c r="OAP78" s="1"/>
      <c r="OAQ78" s="1"/>
      <c r="OAR78" s="1"/>
      <c r="OAS78" s="1"/>
      <c r="OAT78" s="1"/>
      <c r="OAU78" s="1"/>
      <c r="OAV78" s="1"/>
      <c r="OAW78" s="1"/>
      <c r="OAX78" s="1"/>
      <c r="OAY78" s="1"/>
      <c r="OAZ78" s="1"/>
      <c r="OBA78" s="1"/>
      <c r="OBB78" s="1"/>
      <c r="OBC78" s="1"/>
      <c r="OBD78" s="1"/>
      <c r="OBE78" s="1"/>
      <c r="OBF78" s="1"/>
      <c r="OBG78" s="1"/>
      <c r="OBH78" s="1"/>
      <c r="OBI78" s="1"/>
      <c r="OBJ78" s="1"/>
      <c r="OBK78" s="1"/>
      <c r="OBL78" s="1"/>
      <c r="OBM78" s="1"/>
      <c r="OBN78" s="1"/>
      <c r="OBO78" s="1"/>
      <c r="OBP78" s="1"/>
      <c r="OBQ78" s="1"/>
      <c r="OBR78" s="1"/>
      <c r="OBS78" s="1"/>
      <c r="OBT78" s="1"/>
      <c r="OBU78" s="1"/>
      <c r="OBV78" s="1"/>
      <c r="OBW78" s="1"/>
      <c r="OBX78" s="1"/>
      <c r="OBY78" s="1"/>
      <c r="OBZ78" s="1"/>
      <c r="OCA78" s="1"/>
      <c r="OCB78" s="1"/>
      <c r="OCC78" s="1"/>
      <c r="OCD78" s="1"/>
      <c r="OCE78" s="1"/>
      <c r="OCF78" s="1"/>
      <c r="OCG78" s="1"/>
      <c r="OCH78" s="1"/>
      <c r="OCI78" s="1"/>
      <c r="OCJ78" s="1"/>
      <c r="OCK78" s="1"/>
      <c r="OCL78" s="1"/>
      <c r="OCM78" s="1"/>
      <c r="OCN78" s="1"/>
      <c r="OCO78" s="1"/>
      <c r="OCP78" s="1"/>
      <c r="OCQ78" s="1"/>
      <c r="OCR78" s="1"/>
      <c r="OCS78" s="1"/>
      <c r="OCT78" s="1"/>
      <c r="OCU78" s="1"/>
      <c r="OCV78" s="1"/>
      <c r="OCW78" s="1"/>
      <c r="OCX78" s="1"/>
      <c r="OCY78" s="1"/>
      <c r="OCZ78" s="1"/>
      <c r="ODA78" s="1"/>
      <c r="ODB78" s="1"/>
      <c r="ODC78" s="1"/>
      <c r="ODD78" s="1"/>
      <c r="ODE78" s="1"/>
      <c r="ODF78" s="1"/>
      <c r="ODG78" s="1"/>
      <c r="ODH78" s="1"/>
      <c r="ODI78" s="1"/>
      <c r="ODJ78" s="1"/>
      <c r="ODK78" s="1"/>
      <c r="ODL78" s="1"/>
      <c r="ODM78" s="1"/>
      <c r="ODN78" s="1"/>
      <c r="ODO78" s="1"/>
      <c r="ODP78" s="1"/>
      <c r="ODQ78" s="1"/>
      <c r="ODR78" s="1"/>
      <c r="ODS78" s="1"/>
      <c r="ODT78" s="1"/>
      <c r="ODU78" s="1"/>
      <c r="ODV78" s="1"/>
      <c r="ODW78" s="1"/>
      <c r="ODX78" s="1"/>
      <c r="ODY78" s="1"/>
      <c r="ODZ78" s="1"/>
      <c r="OEA78" s="1"/>
      <c r="OEB78" s="1"/>
      <c r="OEC78" s="1"/>
      <c r="OED78" s="1"/>
      <c r="OEE78" s="1"/>
      <c r="OEF78" s="1"/>
      <c r="OEG78" s="1"/>
      <c r="OEH78" s="1"/>
      <c r="OEI78" s="1"/>
      <c r="OEJ78" s="1"/>
      <c r="OEK78" s="1"/>
      <c r="OEL78" s="1"/>
      <c r="OEM78" s="1"/>
      <c r="OEN78" s="1"/>
      <c r="OEO78" s="1"/>
      <c r="OEP78" s="1"/>
      <c r="OEQ78" s="1"/>
      <c r="OER78" s="1"/>
      <c r="OES78" s="1"/>
      <c r="OET78" s="1"/>
      <c r="OEU78" s="1"/>
      <c r="OEV78" s="1"/>
      <c r="OEW78" s="1"/>
      <c r="OEX78" s="1"/>
      <c r="OEY78" s="1"/>
      <c r="OEZ78" s="1"/>
      <c r="OFA78" s="1"/>
      <c r="OFB78" s="1"/>
      <c r="OFC78" s="1"/>
      <c r="OFD78" s="1"/>
      <c r="OFE78" s="1"/>
      <c r="OFF78" s="1"/>
      <c r="OFG78" s="1"/>
      <c r="OFH78" s="1"/>
      <c r="OFI78" s="1"/>
      <c r="OFJ78" s="1"/>
      <c r="OFK78" s="1"/>
      <c r="OFL78" s="1"/>
      <c r="OFM78" s="1"/>
      <c r="OFN78" s="1"/>
      <c r="OFO78" s="1"/>
      <c r="OFP78" s="1"/>
      <c r="OFQ78" s="1"/>
      <c r="OFR78" s="1"/>
      <c r="OFS78" s="1"/>
      <c r="OFT78" s="1"/>
      <c r="OFU78" s="1"/>
      <c r="OFV78" s="1"/>
      <c r="OFW78" s="1"/>
      <c r="OFX78" s="1"/>
      <c r="OFY78" s="1"/>
      <c r="OFZ78" s="1"/>
      <c r="OGA78" s="1"/>
      <c r="OGB78" s="1"/>
      <c r="OGC78" s="1"/>
      <c r="OGD78" s="1"/>
      <c r="OGE78" s="1"/>
      <c r="OGF78" s="1"/>
      <c r="OGG78" s="1"/>
      <c r="OGH78" s="1"/>
      <c r="OGI78" s="1"/>
      <c r="OGJ78" s="1"/>
      <c r="OGK78" s="1"/>
      <c r="OGL78" s="1"/>
      <c r="OGM78" s="1"/>
      <c r="OGN78" s="1"/>
      <c r="OGO78" s="1"/>
      <c r="OGP78" s="1"/>
      <c r="OGQ78" s="1"/>
      <c r="OGR78" s="1"/>
      <c r="OGS78" s="1"/>
      <c r="OGT78" s="1"/>
      <c r="OGU78" s="1"/>
      <c r="OGV78" s="1"/>
      <c r="OGW78" s="1"/>
      <c r="OGX78" s="1"/>
      <c r="OGY78" s="1"/>
      <c r="OGZ78" s="1"/>
      <c r="OHA78" s="1"/>
      <c r="OHB78" s="1"/>
      <c r="OHC78" s="1"/>
      <c r="OHD78" s="1"/>
      <c r="OHE78" s="1"/>
      <c r="OHF78" s="1"/>
      <c r="OHG78" s="1"/>
      <c r="OHH78" s="1"/>
      <c r="OHI78" s="1"/>
      <c r="OHJ78" s="1"/>
      <c r="OHK78" s="1"/>
      <c r="OHL78" s="1"/>
      <c r="OHM78" s="1"/>
      <c r="OHN78" s="1"/>
      <c r="OHO78" s="1"/>
      <c r="OHP78" s="1"/>
      <c r="OHQ78" s="1"/>
      <c r="OHR78" s="1"/>
      <c r="OHS78" s="1"/>
      <c r="OHT78" s="1"/>
      <c r="OHU78" s="1"/>
      <c r="OHV78" s="1"/>
      <c r="OHW78" s="1"/>
      <c r="OHX78" s="1"/>
      <c r="OHY78" s="1"/>
      <c r="OHZ78" s="1"/>
      <c r="OIA78" s="1"/>
      <c r="OIB78" s="1"/>
      <c r="OIC78" s="1"/>
      <c r="OID78" s="1"/>
      <c r="OIE78" s="1"/>
      <c r="OIF78" s="1"/>
      <c r="OIG78" s="1"/>
      <c r="OIH78" s="1"/>
      <c r="OII78" s="1"/>
      <c r="OIJ78" s="1"/>
      <c r="OIK78" s="1"/>
      <c r="OIL78" s="1"/>
      <c r="OIM78" s="1"/>
      <c r="OIN78" s="1"/>
      <c r="OIO78" s="1"/>
      <c r="OIP78" s="1"/>
      <c r="OIQ78" s="1"/>
      <c r="OIR78" s="1"/>
      <c r="OIS78" s="1"/>
      <c r="OIT78" s="1"/>
      <c r="OIU78" s="1"/>
      <c r="OIV78" s="1"/>
      <c r="OIW78" s="1"/>
      <c r="OIX78" s="1"/>
      <c r="OIY78" s="1"/>
      <c r="OIZ78" s="1"/>
      <c r="OJA78" s="1"/>
      <c r="OJB78" s="1"/>
      <c r="OJC78" s="1"/>
      <c r="OJD78" s="1"/>
      <c r="OJE78" s="1"/>
      <c r="OJF78" s="1"/>
      <c r="OJG78" s="1"/>
      <c r="OJH78" s="1"/>
      <c r="OJI78" s="1"/>
      <c r="OJJ78" s="1"/>
      <c r="OJK78" s="1"/>
      <c r="OJL78" s="1"/>
      <c r="OJM78" s="1"/>
      <c r="OJN78" s="1"/>
      <c r="OJO78" s="1"/>
      <c r="OJP78" s="1"/>
      <c r="OJQ78" s="1"/>
      <c r="OJR78" s="1"/>
      <c r="OJS78" s="1"/>
      <c r="OJT78" s="1"/>
      <c r="OJU78" s="1"/>
      <c r="OJV78" s="1"/>
      <c r="OJW78" s="1"/>
      <c r="OJX78" s="1"/>
      <c r="OJY78" s="1"/>
      <c r="OJZ78" s="1"/>
      <c r="OKA78" s="1"/>
      <c r="OKB78" s="1"/>
      <c r="OKC78" s="1"/>
      <c r="OKD78" s="1"/>
      <c r="OKE78" s="1"/>
      <c r="OKF78" s="1"/>
      <c r="OKG78" s="1"/>
      <c r="OKH78" s="1"/>
      <c r="OKI78" s="1"/>
      <c r="OKJ78" s="1"/>
      <c r="OKK78" s="1"/>
      <c r="OKL78" s="1"/>
      <c r="OKM78" s="1"/>
      <c r="OKN78" s="1"/>
      <c r="OKO78" s="1"/>
      <c r="OKP78" s="1"/>
      <c r="OKQ78" s="1"/>
      <c r="OKR78" s="1"/>
      <c r="OKS78" s="1"/>
      <c r="OKT78" s="1"/>
      <c r="OKU78" s="1"/>
      <c r="OKV78" s="1"/>
      <c r="OKW78" s="1"/>
      <c r="OKX78" s="1"/>
      <c r="OKY78" s="1"/>
      <c r="OKZ78" s="1"/>
      <c r="OLA78" s="1"/>
      <c r="OLB78" s="1"/>
      <c r="OLC78" s="1"/>
      <c r="OLD78" s="1"/>
      <c r="OLE78" s="1"/>
      <c r="OLF78" s="1"/>
      <c r="OLG78" s="1"/>
      <c r="OLH78" s="1"/>
      <c r="OLI78" s="1"/>
      <c r="OLJ78" s="1"/>
      <c r="OLK78" s="1"/>
      <c r="OLL78" s="1"/>
      <c r="OLM78" s="1"/>
      <c r="OLN78" s="1"/>
      <c r="OLO78" s="1"/>
      <c r="OLP78" s="1"/>
      <c r="OLQ78" s="1"/>
      <c r="OLR78" s="1"/>
      <c r="OLS78" s="1"/>
      <c r="OLT78" s="1"/>
      <c r="OLU78" s="1"/>
      <c r="OLV78" s="1"/>
      <c r="OLW78" s="1"/>
      <c r="OLX78" s="1"/>
      <c r="OLY78" s="1"/>
      <c r="OLZ78" s="1"/>
      <c r="OMA78" s="1"/>
      <c r="OMB78" s="1"/>
      <c r="OMC78" s="1"/>
      <c r="OMD78" s="1"/>
      <c r="OME78" s="1"/>
      <c r="OMF78" s="1"/>
      <c r="OMG78" s="1"/>
      <c r="OMH78" s="1"/>
      <c r="OMI78" s="1"/>
      <c r="OMJ78" s="1"/>
      <c r="OMK78" s="1"/>
      <c r="OML78" s="1"/>
      <c r="OMM78" s="1"/>
      <c r="OMN78" s="1"/>
      <c r="OMO78" s="1"/>
      <c r="OMP78" s="1"/>
      <c r="OMQ78" s="1"/>
      <c r="OMR78" s="1"/>
      <c r="OMS78" s="1"/>
      <c r="OMT78" s="1"/>
      <c r="OMU78" s="1"/>
      <c r="OMV78" s="1"/>
      <c r="OMW78" s="1"/>
      <c r="OMX78" s="1"/>
      <c r="OMY78" s="1"/>
      <c r="OMZ78" s="1"/>
      <c r="ONA78" s="1"/>
      <c r="ONB78" s="1"/>
      <c r="ONC78" s="1"/>
      <c r="OND78" s="1"/>
      <c r="ONE78" s="1"/>
      <c r="ONF78" s="1"/>
      <c r="ONG78" s="1"/>
      <c r="ONH78" s="1"/>
      <c r="ONI78" s="1"/>
      <c r="ONJ78" s="1"/>
      <c r="ONK78" s="1"/>
      <c r="ONL78" s="1"/>
      <c r="ONM78" s="1"/>
      <c r="ONN78" s="1"/>
      <c r="ONO78" s="1"/>
      <c r="ONP78" s="1"/>
      <c r="ONQ78" s="1"/>
      <c r="ONR78" s="1"/>
      <c r="ONS78" s="1"/>
      <c r="ONT78" s="1"/>
      <c r="ONU78" s="1"/>
      <c r="ONV78" s="1"/>
      <c r="ONW78" s="1"/>
      <c r="ONX78" s="1"/>
      <c r="ONY78" s="1"/>
      <c r="ONZ78" s="1"/>
      <c r="OOA78" s="1"/>
      <c r="OOB78" s="1"/>
      <c r="OOC78" s="1"/>
      <c r="OOD78" s="1"/>
      <c r="OOE78" s="1"/>
      <c r="OOF78" s="1"/>
      <c r="OOG78" s="1"/>
      <c r="OOH78" s="1"/>
      <c r="OOI78" s="1"/>
      <c r="OOJ78" s="1"/>
      <c r="OOK78" s="1"/>
      <c r="OOL78" s="1"/>
      <c r="OOM78" s="1"/>
      <c r="OON78" s="1"/>
      <c r="OOO78" s="1"/>
      <c r="OOP78" s="1"/>
      <c r="OOQ78" s="1"/>
      <c r="OOR78" s="1"/>
      <c r="OOS78" s="1"/>
      <c r="OOT78" s="1"/>
      <c r="OOU78" s="1"/>
      <c r="OOV78" s="1"/>
      <c r="OOW78" s="1"/>
      <c r="OOX78" s="1"/>
      <c r="OOY78" s="1"/>
      <c r="OOZ78" s="1"/>
      <c r="OPA78" s="1"/>
      <c r="OPB78" s="1"/>
      <c r="OPC78" s="1"/>
      <c r="OPD78" s="1"/>
      <c r="OPE78" s="1"/>
      <c r="OPF78" s="1"/>
      <c r="OPG78" s="1"/>
      <c r="OPH78" s="1"/>
      <c r="OPI78" s="1"/>
      <c r="OPJ78" s="1"/>
      <c r="OPK78" s="1"/>
      <c r="OPL78" s="1"/>
      <c r="OPM78" s="1"/>
      <c r="OPN78" s="1"/>
      <c r="OPO78" s="1"/>
      <c r="OPP78" s="1"/>
      <c r="OPQ78" s="1"/>
      <c r="OPR78" s="1"/>
      <c r="OPS78" s="1"/>
      <c r="OPT78" s="1"/>
      <c r="OPU78" s="1"/>
      <c r="OPV78" s="1"/>
      <c r="OPW78" s="1"/>
      <c r="OPX78" s="1"/>
      <c r="OPY78" s="1"/>
      <c r="OPZ78" s="1"/>
      <c r="OQA78" s="1"/>
      <c r="OQB78" s="1"/>
      <c r="OQC78" s="1"/>
      <c r="OQD78" s="1"/>
      <c r="OQE78" s="1"/>
      <c r="OQF78" s="1"/>
      <c r="OQG78" s="1"/>
      <c r="OQH78" s="1"/>
      <c r="OQI78" s="1"/>
      <c r="OQJ78" s="1"/>
      <c r="OQK78" s="1"/>
      <c r="OQL78" s="1"/>
      <c r="OQM78" s="1"/>
      <c r="OQN78" s="1"/>
      <c r="OQO78" s="1"/>
      <c r="OQP78" s="1"/>
      <c r="OQQ78" s="1"/>
      <c r="OQR78" s="1"/>
      <c r="OQS78" s="1"/>
      <c r="OQT78" s="1"/>
      <c r="OQU78" s="1"/>
      <c r="OQV78" s="1"/>
      <c r="OQW78" s="1"/>
      <c r="OQX78" s="1"/>
      <c r="OQY78" s="1"/>
      <c r="OQZ78" s="1"/>
      <c r="ORA78" s="1"/>
      <c r="ORB78" s="1"/>
      <c r="ORC78" s="1"/>
      <c r="ORD78" s="1"/>
      <c r="ORE78" s="1"/>
      <c r="ORF78" s="1"/>
      <c r="ORG78" s="1"/>
      <c r="ORH78" s="1"/>
      <c r="ORI78" s="1"/>
      <c r="ORJ78" s="1"/>
      <c r="ORK78" s="1"/>
      <c r="ORL78" s="1"/>
      <c r="ORM78" s="1"/>
      <c r="ORN78" s="1"/>
      <c r="ORO78" s="1"/>
      <c r="ORP78" s="1"/>
      <c r="ORQ78" s="1"/>
      <c r="ORR78" s="1"/>
      <c r="ORS78" s="1"/>
      <c r="ORT78" s="1"/>
      <c r="ORU78" s="1"/>
      <c r="ORV78" s="1"/>
      <c r="ORW78" s="1"/>
      <c r="ORX78" s="1"/>
      <c r="ORY78" s="1"/>
      <c r="ORZ78" s="1"/>
      <c r="OSA78" s="1"/>
      <c r="OSB78" s="1"/>
      <c r="OSC78" s="1"/>
      <c r="OSD78" s="1"/>
      <c r="OSE78" s="1"/>
      <c r="OSF78" s="1"/>
      <c r="OSG78" s="1"/>
      <c r="OSH78" s="1"/>
      <c r="OSI78" s="1"/>
      <c r="OSJ78" s="1"/>
      <c r="OSK78" s="1"/>
      <c r="OSL78" s="1"/>
      <c r="OSM78" s="1"/>
      <c r="OSN78" s="1"/>
      <c r="OSO78" s="1"/>
      <c r="OSP78" s="1"/>
      <c r="OSQ78" s="1"/>
      <c r="OSR78" s="1"/>
      <c r="OSS78" s="1"/>
      <c r="OST78" s="1"/>
      <c r="OSU78" s="1"/>
      <c r="OSV78" s="1"/>
      <c r="OSW78" s="1"/>
      <c r="OSX78" s="1"/>
      <c r="OSY78" s="1"/>
      <c r="OSZ78" s="1"/>
      <c r="OTA78" s="1"/>
      <c r="OTB78" s="1"/>
      <c r="OTC78" s="1"/>
      <c r="OTD78" s="1"/>
      <c r="OTE78" s="1"/>
      <c r="OTF78" s="1"/>
      <c r="OTG78" s="1"/>
      <c r="OTH78" s="1"/>
      <c r="OTI78" s="1"/>
      <c r="OTJ78" s="1"/>
      <c r="OTK78" s="1"/>
      <c r="OTL78" s="1"/>
      <c r="OTM78" s="1"/>
      <c r="OTN78" s="1"/>
      <c r="OTO78" s="1"/>
      <c r="OTP78" s="1"/>
      <c r="OTQ78" s="1"/>
      <c r="OTR78" s="1"/>
      <c r="OTS78" s="1"/>
      <c r="OTT78" s="1"/>
      <c r="OTU78" s="1"/>
      <c r="OTV78" s="1"/>
      <c r="OTW78" s="1"/>
      <c r="OTX78" s="1"/>
      <c r="OTY78" s="1"/>
      <c r="OTZ78" s="1"/>
      <c r="OUA78" s="1"/>
      <c r="OUB78" s="1"/>
      <c r="OUC78" s="1"/>
      <c r="OUD78" s="1"/>
      <c r="OUE78" s="1"/>
      <c r="OUF78" s="1"/>
      <c r="OUG78" s="1"/>
      <c r="OUH78" s="1"/>
      <c r="OUI78" s="1"/>
      <c r="OUJ78" s="1"/>
      <c r="OUK78" s="1"/>
      <c r="OUL78" s="1"/>
      <c r="OUM78" s="1"/>
      <c r="OUN78" s="1"/>
      <c r="OUO78" s="1"/>
      <c r="OUP78" s="1"/>
      <c r="OUQ78" s="1"/>
      <c r="OUR78" s="1"/>
      <c r="OUS78" s="1"/>
      <c r="OUT78" s="1"/>
      <c r="OUU78" s="1"/>
      <c r="OUV78" s="1"/>
      <c r="OUW78" s="1"/>
      <c r="OUX78" s="1"/>
      <c r="OUY78" s="1"/>
      <c r="OUZ78" s="1"/>
      <c r="OVA78" s="1"/>
      <c r="OVB78" s="1"/>
      <c r="OVC78" s="1"/>
      <c r="OVD78" s="1"/>
      <c r="OVE78" s="1"/>
      <c r="OVF78" s="1"/>
      <c r="OVG78" s="1"/>
      <c r="OVH78" s="1"/>
      <c r="OVI78" s="1"/>
      <c r="OVJ78" s="1"/>
      <c r="OVK78" s="1"/>
      <c r="OVL78" s="1"/>
      <c r="OVM78" s="1"/>
      <c r="OVN78" s="1"/>
      <c r="OVO78" s="1"/>
      <c r="OVP78" s="1"/>
      <c r="OVQ78" s="1"/>
      <c r="OVR78" s="1"/>
      <c r="OVS78" s="1"/>
      <c r="OVT78" s="1"/>
      <c r="OVU78" s="1"/>
      <c r="OVV78" s="1"/>
      <c r="OVW78" s="1"/>
      <c r="OVX78" s="1"/>
      <c r="OVY78" s="1"/>
      <c r="OVZ78" s="1"/>
      <c r="OWA78" s="1"/>
      <c r="OWB78" s="1"/>
      <c r="OWC78" s="1"/>
      <c r="OWD78" s="1"/>
      <c r="OWE78" s="1"/>
      <c r="OWF78" s="1"/>
      <c r="OWG78" s="1"/>
      <c r="OWH78" s="1"/>
      <c r="OWI78" s="1"/>
      <c r="OWJ78" s="1"/>
      <c r="OWK78" s="1"/>
      <c r="OWL78" s="1"/>
      <c r="OWM78" s="1"/>
      <c r="OWN78" s="1"/>
      <c r="OWO78" s="1"/>
      <c r="OWP78" s="1"/>
      <c r="OWQ78" s="1"/>
      <c r="OWR78" s="1"/>
      <c r="OWS78" s="1"/>
      <c r="OWT78" s="1"/>
      <c r="OWU78" s="1"/>
      <c r="OWV78" s="1"/>
      <c r="OWW78" s="1"/>
      <c r="OWX78" s="1"/>
      <c r="OWY78" s="1"/>
      <c r="OWZ78" s="1"/>
      <c r="OXA78" s="1"/>
      <c r="OXB78" s="1"/>
      <c r="OXC78" s="1"/>
      <c r="OXD78" s="1"/>
      <c r="OXE78" s="1"/>
      <c r="OXF78" s="1"/>
      <c r="OXG78" s="1"/>
      <c r="OXH78" s="1"/>
      <c r="OXI78" s="1"/>
      <c r="OXJ78" s="1"/>
      <c r="OXK78" s="1"/>
      <c r="OXL78" s="1"/>
      <c r="OXM78" s="1"/>
      <c r="OXN78" s="1"/>
      <c r="OXO78" s="1"/>
      <c r="OXP78" s="1"/>
      <c r="OXQ78" s="1"/>
      <c r="OXR78" s="1"/>
      <c r="OXS78" s="1"/>
      <c r="OXT78" s="1"/>
      <c r="OXU78" s="1"/>
      <c r="OXV78" s="1"/>
      <c r="OXW78" s="1"/>
      <c r="OXX78" s="1"/>
      <c r="OXY78" s="1"/>
      <c r="OXZ78" s="1"/>
      <c r="OYA78" s="1"/>
      <c r="OYB78" s="1"/>
      <c r="OYC78" s="1"/>
      <c r="OYD78" s="1"/>
      <c r="OYE78" s="1"/>
      <c r="OYF78" s="1"/>
      <c r="OYG78" s="1"/>
      <c r="OYH78" s="1"/>
      <c r="OYI78" s="1"/>
      <c r="OYJ78" s="1"/>
      <c r="OYK78" s="1"/>
      <c r="OYL78" s="1"/>
      <c r="OYM78" s="1"/>
      <c r="OYN78" s="1"/>
      <c r="OYO78" s="1"/>
      <c r="OYP78" s="1"/>
      <c r="OYQ78" s="1"/>
      <c r="OYR78" s="1"/>
      <c r="OYS78" s="1"/>
      <c r="OYT78" s="1"/>
      <c r="OYU78" s="1"/>
      <c r="OYV78" s="1"/>
      <c r="OYW78" s="1"/>
      <c r="OYX78" s="1"/>
      <c r="OYY78" s="1"/>
      <c r="OYZ78" s="1"/>
      <c r="OZA78" s="1"/>
      <c r="OZB78" s="1"/>
      <c r="OZC78" s="1"/>
      <c r="OZD78" s="1"/>
      <c r="OZE78" s="1"/>
      <c r="OZF78" s="1"/>
      <c r="OZG78" s="1"/>
      <c r="OZH78" s="1"/>
      <c r="OZI78" s="1"/>
      <c r="OZJ78" s="1"/>
      <c r="OZK78" s="1"/>
      <c r="OZL78" s="1"/>
      <c r="OZM78" s="1"/>
      <c r="OZN78" s="1"/>
      <c r="OZO78" s="1"/>
      <c r="OZP78" s="1"/>
      <c r="OZQ78" s="1"/>
      <c r="OZR78" s="1"/>
      <c r="OZS78" s="1"/>
      <c r="OZT78" s="1"/>
      <c r="OZU78" s="1"/>
      <c r="OZV78" s="1"/>
      <c r="OZW78" s="1"/>
      <c r="OZX78" s="1"/>
      <c r="OZY78" s="1"/>
      <c r="OZZ78" s="1"/>
      <c r="PAA78" s="1"/>
      <c r="PAB78" s="1"/>
      <c r="PAC78" s="1"/>
      <c r="PAD78" s="1"/>
      <c r="PAE78" s="1"/>
      <c r="PAF78" s="1"/>
      <c r="PAG78" s="1"/>
      <c r="PAH78" s="1"/>
      <c r="PAI78" s="1"/>
      <c r="PAJ78" s="1"/>
      <c r="PAK78" s="1"/>
      <c r="PAL78" s="1"/>
      <c r="PAM78" s="1"/>
      <c r="PAN78" s="1"/>
      <c r="PAO78" s="1"/>
      <c r="PAP78" s="1"/>
      <c r="PAQ78" s="1"/>
      <c r="PAR78" s="1"/>
      <c r="PAS78" s="1"/>
      <c r="PAT78" s="1"/>
      <c r="PAU78" s="1"/>
      <c r="PAV78" s="1"/>
      <c r="PAW78" s="1"/>
      <c r="PAX78" s="1"/>
      <c r="PAY78" s="1"/>
      <c r="PAZ78" s="1"/>
      <c r="PBA78" s="1"/>
      <c r="PBB78" s="1"/>
      <c r="PBC78" s="1"/>
      <c r="PBD78" s="1"/>
      <c r="PBE78" s="1"/>
      <c r="PBF78" s="1"/>
      <c r="PBG78" s="1"/>
      <c r="PBH78" s="1"/>
      <c r="PBI78" s="1"/>
      <c r="PBJ78" s="1"/>
      <c r="PBK78" s="1"/>
      <c r="PBL78" s="1"/>
      <c r="PBM78" s="1"/>
      <c r="PBN78" s="1"/>
      <c r="PBO78" s="1"/>
      <c r="PBP78" s="1"/>
      <c r="PBQ78" s="1"/>
      <c r="PBR78" s="1"/>
      <c r="PBS78" s="1"/>
      <c r="PBT78" s="1"/>
      <c r="PBU78" s="1"/>
      <c r="PBV78" s="1"/>
      <c r="PBW78" s="1"/>
      <c r="PBX78" s="1"/>
      <c r="PBY78" s="1"/>
      <c r="PBZ78" s="1"/>
      <c r="PCA78" s="1"/>
      <c r="PCB78" s="1"/>
      <c r="PCC78" s="1"/>
      <c r="PCD78" s="1"/>
      <c r="PCE78" s="1"/>
      <c r="PCF78" s="1"/>
      <c r="PCG78" s="1"/>
      <c r="PCH78" s="1"/>
      <c r="PCI78" s="1"/>
      <c r="PCJ78" s="1"/>
      <c r="PCK78" s="1"/>
      <c r="PCL78" s="1"/>
      <c r="PCM78" s="1"/>
      <c r="PCN78" s="1"/>
      <c r="PCO78" s="1"/>
      <c r="PCP78" s="1"/>
      <c r="PCQ78" s="1"/>
      <c r="PCR78" s="1"/>
      <c r="PCS78" s="1"/>
      <c r="PCT78" s="1"/>
      <c r="PCU78" s="1"/>
      <c r="PCV78" s="1"/>
      <c r="PCW78" s="1"/>
      <c r="PCX78" s="1"/>
      <c r="PCY78" s="1"/>
      <c r="PCZ78" s="1"/>
      <c r="PDA78" s="1"/>
      <c r="PDB78" s="1"/>
      <c r="PDC78" s="1"/>
      <c r="PDD78" s="1"/>
      <c r="PDE78" s="1"/>
      <c r="PDF78" s="1"/>
      <c r="PDG78" s="1"/>
      <c r="PDH78" s="1"/>
      <c r="PDI78" s="1"/>
      <c r="PDJ78" s="1"/>
      <c r="PDK78" s="1"/>
      <c r="PDL78" s="1"/>
      <c r="PDM78" s="1"/>
      <c r="PDN78" s="1"/>
      <c r="PDO78" s="1"/>
      <c r="PDP78" s="1"/>
      <c r="PDQ78" s="1"/>
      <c r="PDR78" s="1"/>
      <c r="PDS78" s="1"/>
      <c r="PDT78" s="1"/>
      <c r="PDU78" s="1"/>
      <c r="PDV78" s="1"/>
      <c r="PDW78" s="1"/>
      <c r="PDX78" s="1"/>
      <c r="PDY78" s="1"/>
      <c r="PDZ78" s="1"/>
      <c r="PEA78" s="1"/>
      <c r="PEB78" s="1"/>
      <c r="PEC78" s="1"/>
      <c r="PED78" s="1"/>
      <c r="PEE78" s="1"/>
      <c r="PEF78" s="1"/>
      <c r="PEG78" s="1"/>
      <c r="PEH78" s="1"/>
      <c r="PEI78" s="1"/>
      <c r="PEJ78" s="1"/>
      <c r="PEK78" s="1"/>
      <c r="PEL78" s="1"/>
      <c r="PEM78" s="1"/>
      <c r="PEN78" s="1"/>
      <c r="PEO78" s="1"/>
      <c r="PEP78" s="1"/>
      <c r="PEQ78" s="1"/>
      <c r="PER78" s="1"/>
      <c r="PES78" s="1"/>
      <c r="PET78" s="1"/>
      <c r="PEU78" s="1"/>
      <c r="PEV78" s="1"/>
      <c r="PEW78" s="1"/>
      <c r="PEX78" s="1"/>
      <c r="PEY78" s="1"/>
      <c r="PEZ78" s="1"/>
      <c r="PFA78" s="1"/>
      <c r="PFB78" s="1"/>
      <c r="PFC78" s="1"/>
      <c r="PFD78" s="1"/>
      <c r="PFE78" s="1"/>
      <c r="PFF78" s="1"/>
      <c r="PFG78" s="1"/>
      <c r="PFH78" s="1"/>
      <c r="PFI78" s="1"/>
      <c r="PFJ78" s="1"/>
      <c r="PFK78" s="1"/>
      <c r="PFL78" s="1"/>
      <c r="PFM78" s="1"/>
      <c r="PFN78" s="1"/>
      <c r="PFO78" s="1"/>
      <c r="PFP78" s="1"/>
      <c r="PFQ78" s="1"/>
      <c r="PFR78" s="1"/>
      <c r="PFS78" s="1"/>
      <c r="PFT78" s="1"/>
      <c r="PFU78" s="1"/>
      <c r="PFV78" s="1"/>
      <c r="PFW78" s="1"/>
      <c r="PFX78" s="1"/>
      <c r="PFY78" s="1"/>
      <c r="PFZ78" s="1"/>
      <c r="PGA78" s="1"/>
      <c r="PGB78" s="1"/>
      <c r="PGC78" s="1"/>
      <c r="PGD78" s="1"/>
      <c r="PGE78" s="1"/>
      <c r="PGF78" s="1"/>
      <c r="PGG78" s="1"/>
      <c r="PGH78" s="1"/>
      <c r="PGI78" s="1"/>
      <c r="PGJ78" s="1"/>
      <c r="PGK78" s="1"/>
      <c r="PGL78" s="1"/>
      <c r="PGM78" s="1"/>
      <c r="PGN78" s="1"/>
      <c r="PGO78" s="1"/>
      <c r="PGP78" s="1"/>
      <c r="PGQ78" s="1"/>
      <c r="PGR78" s="1"/>
      <c r="PGS78" s="1"/>
      <c r="PGT78" s="1"/>
      <c r="PGU78" s="1"/>
      <c r="PGV78" s="1"/>
      <c r="PGW78" s="1"/>
      <c r="PGX78" s="1"/>
      <c r="PGY78" s="1"/>
      <c r="PGZ78" s="1"/>
      <c r="PHA78" s="1"/>
      <c r="PHB78" s="1"/>
      <c r="PHC78" s="1"/>
      <c r="PHD78" s="1"/>
      <c r="PHE78" s="1"/>
      <c r="PHF78" s="1"/>
      <c r="PHG78" s="1"/>
      <c r="PHH78" s="1"/>
      <c r="PHI78" s="1"/>
      <c r="PHJ78" s="1"/>
      <c r="PHK78" s="1"/>
      <c r="PHL78" s="1"/>
      <c r="PHM78" s="1"/>
      <c r="PHN78" s="1"/>
      <c r="PHO78" s="1"/>
      <c r="PHP78" s="1"/>
      <c r="PHQ78" s="1"/>
      <c r="PHR78" s="1"/>
      <c r="PHS78" s="1"/>
      <c r="PHT78" s="1"/>
      <c r="PHU78" s="1"/>
      <c r="PHV78" s="1"/>
      <c r="PHW78" s="1"/>
      <c r="PHX78" s="1"/>
      <c r="PHY78" s="1"/>
      <c r="PHZ78" s="1"/>
      <c r="PIA78" s="1"/>
      <c r="PIB78" s="1"/>
      <c r="PIC78" s="1"/>
      <c r="PID78" s="1"/>
      <c r="PIE78" s="1"/>
      <c r="PIF78" s="1"/>
      <c r="PIG78" s="1"/>
      <c r="PIH78" s="1"/>
      <c r="PII78" s="1"/>
      <c r="PIJ78" s="1"/>
      <c r="PIK78" s="1"/>
      <c r="PIL78" s="1"/>
      <c r="PIM78" s="1"/>
      <c r="PIN78" s="1"/>
      <c r="PIO78" s="1"/>
      <c r="PIP78" s="1"/>
      <c r="PIQ78" s="1"/>
      <c r="PIR78" s="1"/>
      <c r="PIS78" s="1"/>
      <c r="PIT78" s="1"/>
      <c r="PIU78" s="1"/>
      <c r="PIV78" s="1"/>
      <c r="PIW78" s="1"/>
      <c r="PIX78" s="1"/>
      <c r="PIY78" s="1"/>
      <c r="PIZ78" s="1"/>
      <c r="PJA78" s="1"/>
      <c r="PJB78" s="1"/>
      <c r="PJC78" s="1"/>
      <c r="PJD78" s="1"/>
      <c r="PJE78" s="1"/>
      <c r="PJF78" s="1"/>
      <c r="PJG78" s="1"/>
      <c r="PJH78" s="1"/>
      <c r="PJI78" s="1"/>
      <c r="PJJ78" s="1"/>
      <c r="PJK78" s="1"/>
      <c r="PJL78" s="1"/>
      <c r="PJM78" s="1"/>
      <c r="PJN78" s="1"/>
      <c r="PJO78" s="1"/>
      <c r="PJP78" s="1"/>
      <c r="PJQ78" s="1"/>
      <c r="PJR78" s="1"/>
      <c r="PJS78" s="1"/>
      <c r="PJT78" s="1"/>
      <c r="PJU78" s="1"/>
      <c r="PJV78" s="1"/>
      <c r="PJW78" s="1"/>
      <c r="PJX78" s="1"/>
      <c r="PJY78" s="1"/>
      <c r="PJZ78" s="1"/>
      <c r="PKA78" s="1"/>
      <c r="PKB78" s="1"/>
      <c r="PKC78" s="1"/>
      <c r="PKD78" s="1"/>
      <c r="PKE78" s="1"/>
      <c r="PKF78" s="1"/>
      <c r="PKG78" s="1"/>
      <c r="PKH78" s="1"/>
      <c r="PKI78" s="1"/>
      <c r="PKJ78" s="1"/>
      <c r="PKK78" s="1"/>
      <c r="PKL78" s="1"/>
      <c r="PKM78" s="1"/>
      <c r="PKN78" s="1"/>
      <c r="PKO78" s="1"/>
      <c r="PKP78" s="1"/>
      <c r="PKQ78" s="1"/>
      <c r="PKR78" s="1"/>
      <c r="PKS78" s="1"/>
      <c r="PKT78" s="1"/>
      <c r="PKU78" s="1"/>
      <c r="PKV78" s="1"/>
      <c r="PKW78" s="1"/>
      <c r="PKX78" s="1"/>
      <c r="PKY78" s="1"/>
      <c r="PKZ78" s="1"/>
      <c r="PLA78" s="1"/>
      <c r="PLB78" s="1"/>
      <c r="PLC78" s="1"/>
      <c r="PLD78" s="1"/>
      <c r="PLE78" s="1"/>
      <c r="PLF78" s="1"/>
      <c r="PLG78" s="1"/>
      <c r="PLH78" s="1"/>
      <c r="PLI78" s="1"/>
      <c r="PLJ78" s="1"/>
      <c r="PLK78" s="1"/>
      <c r="PLL78" s="1"/>
      <c r="PLM78" s="1"/>
      <c r="PLN78" s="1"/>
      <c r="PLO78" s="1"/>
      <c r="PLP78" s="1"/>
      <c r="PLQ78" s="1"/>
      <c r="PLR78" s="1"/>
      <c r="PLS78" s="1"/>
      <c r="PLT78" s="1"/>
      <c r="PLU78" s="1"/>
      <c r="PLV78" s="1"/>
      <c r="PLW78" s="1"/>
      <c r="PLX78" s="1"/>
      <c r="PLY78" s="1"/>
      <c r="PLZ78" s="1"/>
      <c r="PMA78" s="1"/>
      <c r="PMB78" s="1"/>
      <c r="PMC78" s="1"/>
      <c r="PMD78" s="1"/>
      <c r="PME78" s="1"/>
      <c r="PMF78" s="1"/>
      <c r="PMG78" s="1"/>
      <c r="PMH78" s="1"/>
      <c r="PMI78" s="1"/>
      <c r="PMJ78" s="1"/>
      <c r="PMK78" s="1"/>
      <c r="PML78" s="1"/>
      <c r="PMM78" s="1"/>
      <c r="PMN78" s="1"/>
      <c r="PMO78" s="1"/>
      <c r="PMP78" s="1"/>
      <c r="PMQ78" s="1"/>
      <c r="PMR78" s="1"/>
      <c r="PMS78" s="1"/>
      <c r="PMT78" s="1"/>
      <c r="PMU78" s="1"/>
      <c r="PMV78" s="1"/>
      <c r="PMW78" s="1"/>
      <c r="PMX78" s="1"/>
      <c r="PMY78" s="1"/>
      <c r="PMZ78" s="1"/>
      <c r="PNA78" s="1"/>
      <c r="PNB78" s="1"/>
      <c r="PNC78" s="1"/>
      <c r="PND78" s="1"/>
      <c r="PNE78" s="1"/>
      <c r="PNF78" s="1"/>
      <c r="PNG78" s="1"/>
      <c r="PNH78" s="1"/>
      <c r="PNI78" s="1"/>
      <c r="PNJ78" s="1"/>
      <c r="PNK78" s="1"/>
      <c r="PNL78" s="1"/>
      <c r="PNM78" s="1"/>
      <c r="PNN78" s="1"/>
      <c r="PNO78" s="1"/>
      <c r="PNP78" s="1"/>
      <c r="PNQ78" s="1"/>
      <c r="PNR78" s="1"/>
      <c r="PNS78" s="1"/>
      <c r="PNT78" s="1"/>
      <c r="PNU78" s="1"/>
      <c r="PNV78" s="1"/>
      <c r="PNW78" s="1"/>
      <c r="PNX78" s="1"/>
      <c r="PNY78" s="1"/>
      <c r="PNZ78" s="1"/>
      <c r="POA78" s="1"/>
      <c r="POB78" s="1"/>
      <c r="POC78" s="1"/>
      <c r="POD78" s="1"/>
      <c r="POE78" s="1"/>
      <c r="POF78" s="1"/>
      <c r="POG78" s="1"/>
      <c r="POH78" s="1"/>
      <c r="POI78" s="1"/>
      <c r="POJ78" s="1"/>
      <c r="POK78" s="1"/>
      <c r="POL78" s="1"/>
      <c r="POM78" s="1"/>
      <c r="PON78" s="1"/>
      <c r="POO78" s="1"/>
      <c r="POP78" s="1"/>
      <c r="POQ78" s="1"/>
      <c r="POR78" s="1"/>
      <c r="POS78" s="1"/>
      <c r="POT78" s="1"/>
      <c r="POU78" s="1"/>
      <c r="POV78" s="1"/>
      <c r="POW78" s="1"/>
      <c r="POX78" s="1"/>
      <c r="POY78" s="1"/>
      <c r="POZ78" s="1"/>
      <c r="PPA78" s="1"/>
      <c r="PPB78" s="1"/>
      <c r="PPC78" s="1"/>
      <c r="PPD78" s="1"/>
      <c r="PPE78" s="1"/>
      <c r="PPF78" s="1"/>
      <c r="PPG78" s="1"/>
      <c r="PPH78" s="1"/>
      <c r="PPI78" s="1"/>
      <c r="PPJ78" s="1"/>
      <c r="PPK78" s="1"/>
      <c r="PPL78" s="1"/>
      <c r="PPM78" s="1"/>
      <c r="PPN78" s="1"/>
      <c r="PPO78" s="1"/>
      <c r="PPP78" s="1"/>
      <c r="PPQ78" s="1"/>
      <c r="PPR78" s="1"/>
      <c r="PPS78" s="1"/>
      <c r="PPT78" s="1"/>
      <c r="PPU78" s="1"/>
      <c r="PPV78" s="1"/>
      <c r="PPW78" s="1"/>
      <c r="PPX78" s="1"/>
      <c r="PPY78" s="1"/>
      <c r="PPZ78" s="1"/>
      <c r="PQA78" s="1"/>
      <c r="PQB78" s="1"/>
      <c r="PQC78" s="1"/>
      <c r="PQD78" s="1"/>
      <c r="PQE78" s="1"/>
      <c r="PQF78" s="1"/>
      <c r="PQG78" s="1"/>
      <c r="PQH78" s="1"/>
      <c r="PQI78" s="1"/>
      <c r="PQJ78" s="1"/>
      <c r="PQK78" s="1"/>
      <c r="PQL78" s="1"/>
      <c r="PQM78" s="1"/>
      <c r="PQN78" s="1"/>
      <c r="PQO78" s="1"/>
      <c r="PQP78" s="1"/>
      <c r="PQQ78" s="1"/>
      <c r="PQR78" s="1"/>
      <c r="PQS78" s="1"/>
      <c r="PQT78" s="1"/>
      <c r="PQU78" s="1"/>
      <c r="PQV78" s="1"/>
      <c r="PQW78" s="1"/>
      <c r="PQX78" s="1"/>
      <c r="PQY78" s="1"/>
      <c r="PQZ78" s="1"/>
      <c r="PRA78" s="1"/>
      <c r="PRB78" s="1"/>
      <c r="PRC78" s="1"/>
      <c r="PRD78" s="1"/>
      <c r="PRE78" s="1"/>
      <c r="PRF78" s="1"/>
      <c r="PRG78" s="1"/>
      <c r="PRH78" s="1"/>
      <c r="PRI78" s="1"/>
      <c r="PRJ78" s="1"/>
      <c r="PRK78" s="1"/>
      <c r="PRL78" s="1"/>
      <c r="PRM78" s="1"/>
      <c r="PRN78" s="1"/>
      <c r="PRO78" s="1"/>
      <c r="PRP78" s="1"/>
      <c r="PRQ78" s="1"/>
      <c r="PRR78" s="1"/>
      <c r="PRS78" s="1"/>
      <c r="PRT78" s="1"/>
      <c r="PRU78" s="1"/>
      <c r="PRV78" s="1"/>
      <c r="PRW78" s="1"/>
      <c r="PRX78" s="1"/>
      <c r="PRY78" s="1"/>
      <c r="PRZ78" s="1"/>
      <c r="PSA78" s="1"/>
      <c r="PSB78" s="1"/>
      <c r="PSC78" s="1"/>
      <c r="PSD78" s="1"/>
      <c r="PSE78" s="1"/>
      <c r="PSF78" s="1"/>
      <c r="PSG78" s="1"/>
      <c r="PSH78" s="1"/>
      <c r="PSI78" s="1"/>
      <c r="PSJ78" s="1"/>
      <c r="PSK78" s="1"/>
      <c r="PSL78" s="1"/>
      <c r="PSM78" s="1"/>
      <c r="PSN78" s="1"/>
      <c r="PSO78" s="1"/>
      <c r="PSP78" s="1"/>
      <c r="PSQ78" s="1"/>
      <c r="PSR78" s="1"/>
      <c r="PSS78" s="1"/>
      <c r="PST78" s="1"/>
      <c r="PSU78" s="1"/>
      <c r="PSV78" s="1"/>
      <c r="PSW78" s="1"/>
      <c r="PSX78" s="1"/>
      <c r="PSY78" s="1"/>
      <c r="PSZ78" s="1"/>
      <c r="PTA78" s="1"/>
      <c r="PTB78" s="1"/>
      <c r="PTC78" s="1"/>
      <c r="PTD78" s="1"/>
      <c r="PTE78" s="1"/>
      <c r="PTF78" s="1"/>
      <c r="PTG78" s="1"/>
      <c r="PTH78" s="1"/>
      <c r="PTI78" s="1"/>
      <c r="PTJ78" s="1"/>
      <c r="PTK78" s="1"/>
      <c r="PTL78" s="1"/>
      <c r="PTM78" s="1"/>
      <c r="PTN78" s="1"/>
      <c r="PTO78" s="1"/>
      <c r="PTP78" s="1"/>
      <c r="PTQ78" s="1"/>
      <c r="PTR78" s="1"/>
      <c r="PTS78" s="1"/>
      <c r="PTT78" s="1"/>
      <c r="PTU78" s="1"/>
      <c r="PTV78" s="1"/>
      <c r="PTW78" s="1"/>
      <c r="PTX78" s="1"/>
      <c r="PTY78" s="1"/>
      <c r="PTZ78" s="1"/>
      <c r="PUA78" s="1"/>
      <c r="PUB78" s="1"/>
      <c r="PUC78" s="1"/>
      <c r="PUD78" s="1"/>
      <c r="PUE78" s="1"/>
      <c r="PUF78" s="1"/>
      <c r="PUG78" s="1"/>
      <c r="PUH78" s="1"/>
      <c r="PUI78" s="1"/>
      <c r="PUJ78" s="1"/>
      <c r="PUK78" s="1"/>
      <c r="PUL78" s="1"/>
      <c r="PUM78" s="1"/>
      <c r="PUN78" s="1"/>
      <c r="PUO78" s="1"/>
      <c r="PUP78" s="1"/>
      <c r="PUQ78" s="1"/>
      <c r="PUR78" s="1"/>
      <c r="PUS78" s="1"/>
      <c r="PUT78" s="1"/>
      <c r="PUU78" s="1"/>
      <c r="PUV78" s="1"/>
      <c r="PUW78" s="1"/>
      <c r="PUX78" s="1"/>
      <c r="PUY78" s="1"/>
      <c r="PUZ78" s="1"/>
      <c r="PVA78" s="1"/>
      <c r="PVB78" s="1"/>
      <c r="PVC78" s="1"/>
      <c r="PVD78" s="1"/>
      <c r="PVE78" s="1"/>
      <c r="PVF78" s="1"/>
      <c r="PVG78" s="1"/>
      <c r="PVH78" s="1"/>
      <c r="PVI78" s="1"/>
      <c r="PVJ78" s="1"/>
      <c r="PVK78" s="1"/>
      <c r="PVL78" s="1"/>
      <c r="PVM78" s="1"/>
      <c r="PVN78" s="1"/>
      <c r="PVO78" s="1"/>
      <c r="PVP78" s="1"/>
      <c r="PVQ78" s="1"/>
      <c r="PVR78" s="1"/>
      <c r="PVS78" s="1"/>
      <c r="PVT78" s="1"/>
      <c r="PVU78" s="1"/>
      <c r="PVV78" s="1"/>
      <c r="PVW78" s="1"/>
      <c r="PVX78" s="1"/>
      <c r="PVY78" s="1"/>
      <c r="PVZ78" s="1"/>
      <c r="PWA78" s="1"/>
      <c r="PWB78" s="1"/>
      <c r="PWC78" s="1"/>
      <c r="PWD78" s="1"/>
      <c r="PWE78" s="1"/>
      <c r="PWF78" s="1"/>
      <c r="PWG78" s="1"/>
      <c r="PWH78" s="1"/>
      <c r="PWI78" s="1"/>
      <c r="PWJ78" s="1"/>
      <c r="PWK78" s="1"/>
      <c r="PWL78" s="1"/>
      <c r="PWM78" s="1"/>
      <c r="PWN78" s="1"/>
      <c r="PWO78" s="1"/>
      <c r="PWP78" s="1"/>
      <c r="PWQ78" s="1"/>
      <c r="PWR78" s="1"/>
      <c r="PWS78" s="1"/>
      <c r="PWT78" s="1"/>
      <c r="PWU78" s="1"/>
      <c r="PWV78" s="1"/>
      <c r="PWW78" s="1"/>
      <c r="PWX78" s="1"/>
      <c r="PWY78" s="1"/>
      <c r="PWZ78" s="1"/>
      <c r="PXA78" s="1"/>
      <c r="PXB78" s="1"/>
      <c r="PXC78" s="1"/>
      <c r="PXD78" s="1"/>
      <c r="PXE78" s="1"/>
      <c r="PXF78" s="1"/>
      <c r="PXG78" s="1"/>
      <c r="PXH78" s="1"/>
      <c r="PXI78" s="1"/>
      <c r="PXJ78" s="1"/>
      <c r="PXK78" s="1"/>
      <c r="PXL78" s="1"/>
      <c r="PXM78" s="1"/>
      <c r="PXN78" s="1"/>
      <c r="PXO78" s="1"/>
      <c r="PXP78" s="1"/>
      <c r="PXQ78" s="1"/>
      <c r="PXR78" s="1"/>
      <c r="PXS78" s="1"/>
      <c r="PXT78" s="1"/>
      <c r="PXU78" s="1"/>
      <c r="PXV78" s="1"/>
      <c r="PXW78" s="1"/>
      <c r="PXX78" s="1"/>
      <c r="PXY78" s="1"/>
      <c r="PXZ78" s="1"/>
      <c r="PYA78" s="1"/>
      <c r="PYB78" s="1"/>
      <c r="PYC78" s="1"/>
      <c r="PYD78" s="1"/>
      <c r="PYE78" s="1"/>
      <c r="PYF78" s="1"/>
      <c r="PYG78" s="1"/>
      <c r="PYH78" s="1"/>
      <c r="PYI78" s="1"/>
      <c r="PYJ78" s="1"/>
      <c r="PYK78" s="1"/>
      <c r="PYL78" s="1"/>
      <c r="PYM78" s="1"/>
      <c r="PYN78" s="1"/>
      <c r="PYO78" s="1"/>
      <c r="PYP78" s="1"/>
      <c r="PYQ78" s="1"/>
      <c r="PYR78" s="1"/>
      <c r="PYS78" s="1"/>
      <c r="PYT78" s="1"/>
      <c r="PYU78" s="1"/>
      <c r="PYV78" s="1"/>
      <c r="PYW78" s="1"/>
      <c r="PYX78" s="1"/>
      <c r="PYY78" s="1"/>
      <c r="PYZ78" s="1"/>
      <c r="PZA78" s="1"/>
      <c r="PZB78" s="1"/>
      <c r="PZC78" s="1"/>
      <c r="PZD78" s="1"/>
      <c r="PZE78" s="1"/>
      <c r="PZF78" s="1"/>
      <c r="PZG78" s="1"/>
      <c r="PZH78" s="1"/>
      <c r="PZI78" s="1"/>
      <c r="PZJ78" s="1"/>
      <c r="PZK78" s="1"/>
      <c r="PZL78" s="1"/>
      <c r="PZM78" s="1"/>
      <c r="PZN78" s="1"/>
      <c r="PZO78" s="1"/>
      <c r="PZP78" s="1"/>
      <c r="PZQ78" s="1"/>
      <c r="PZR78" s="1"/>
      <c r="PZS78" s="1"/>
      <c r="PZT78" s="1"/>
      <c r="PZU78" s="1"/>
      <c r="PZV78" s="1"/>
      <c r="PZW78" s="1"/>
      <c r="PZX78" s="1"/>
      <c r="PZY78" s="1"/>
      <c r="PZZ78" s="1"/>
      <c r="QAA78" s="1"/>
      <c r="QAB78" s="1"/>
      <c r="QAC78" s="1"/>
      <c r="QAD78" s="1"/>
      <c r="QAE78" s="1"/>
      <c r="QAF78" s="1"/>
      <c r="QAG78" s="1"/>
      <c r="QAH78" s="1"/>
      <c r="QAI78" s="1"/>
      <c r="QAJ78" s="1"/>
      <c r="QAK78" s="1"/>
      <c r="QAL78" s="1"/>
      <c r="QAM78" s="1"/>
      <c r="QAN78" s="1"/>
      <c r="QAO78" s="1"/>
      <c r="QAP78" s="1"/>
      <c r="QAQ78" s="1"/>
      <c r="QAR78" s="1"/>
      <c r="QAS78" s="1"/>
      <c r="QAT78" s="1"/>
      <c r="QAU78" s="1"/>
      <c r="QAV78" s="1"/>
      <c r="QAW78" s="1"/>
      <c r="QAX78" s="1"/>
      <c r="QAY78" s="1"/>
      <c r="QAZ78" s="1"/>
      <c r="QBA78" s="1"/>
      <c r="QBB78" s="1"/>
      <c r="QBC78" s="1"/>
      <c r="QBD78" s="1"/>
      <c r="QBE78" s="1"/>
      <c r="QBF78" s="1"/>
      <c r="QBG78" s="1"/>
      <c r="QBH78" s="1"/>
      <c r="QBI78" s="1"/>
      <c r="QBJ78" s="1"/>
      <c r="QBK78" s="1"/>
      <c r="QBL78" s="1"/>
      <c r="QBM78" s="1"/>
      <c r="QBN78" s="1"/>
      <c r="QBO78" s="1"/>
      <c r="QBP78" s="1"/>
      <c r="QBQ78" s="1"/>
      <c r="QBR78" s="1"/>
      <c r="QBS78" s="1"/>
      <c r="QBT78" s="1"/>
      <c r="QBU78" s="1"/>
      <c r="QBV78" s="1"/>
      <c r="QBW78" s="1"/>
      <c r="QBX78" s="1"/>
      <c r="QBY78" s="1"/>
      <c r="QBZ78" s="1"/>
      <c r="QCA78" s="1"/>
      <c r="QCB78" s="1"/>
      <c r="QCC78" s="1"/>
      <c r="QCD78" s="1"/>
      <c r="QCE78" s="1"/>
      <c r="QCF78" s="1"/>
      <c r="QCG78" s="1"/>
      <c r="QCH78" s="1"/>
      <c r="QCI78" s="1"/>
      <c r="QCJ78" s="1"/>
      <c r="QCK78" s="1"/>
      <c r="QCL78" s="1"/>
      <c r="QCM78" s="1"/>
      <c r="QCN78" s="1"/>
      <c r="QCO78" s="1"/>
      <c r="QCP78" s="1"/>
      <c r="QCQ78" s="1"/>
      <c r="QCR78" s="1"/>
      <c r="QCS78" s="1"/>
      <c r="QCT78" s="1"/>
      <c r="QCU78" s="1"/>
      <c r="QCV78" s="1"/>
      <c r="QCW78" s="1"/>
      <c r="QCX78" s="1"/>
      <c r="QCY78" s="1"/>
      <c r="QCZ78" s="1"/>
      <c r="QDA78" s="1"/>
      <c r="QDB78" s="1"/>
      <c r="QDC78" s="1"/>
      <c r="QDD78" s="1"/>
      <c r="QDE78" s="1"/>
      <c r="QDF78" s="1"/>
      <c r="QDG78" s="1"/>
      <c r="QDH78" s="1"/>
      <c r="QDI78" s="1"/>
      <c r="QDJ78" s="1"/>
      <c r="QDK78" s="1"/>
      <c r="QDL78" s="1"/>
      <c r="QDM78" s="1"/>
      <c r="QDN78" s="1"/>
      <c r="QDO78" s="1"/>
      <c r="QDP78" s="1"/>
      <c r="QDQ78" s="1"/>
      <c r="QDR78" s="1"/>
      <c r="QDS78" s="1"/>
      <c r="QDT78" s="1"/>
      <c r="QDU78" s="1"/>
      <c r="QDV78" s="1"/>
      <c r="QDW78" s="1"/>
      <c r="QDX78" s="1"/>
      <c r="QDY78" s="1"/>
      <c r="QDZ78" s="1"/>
      <c r="QEA78" s="1"/>
      <c r="QEB78" s="1"/>
      <c r="QEC78" s="1"/>
      <c r="QED78" s="1"/>
      <c r="QEE78" s="1"/>
      <c r="QEF78" s="1"/>
      <c r="QEG78" s="1"/>
      <c r="QEH78" s="1"/>
      <c r="QEI78" s="1"/>
      <c r="QEJ78" s="1"/>
      <c r="QEK78" s="1"/>
      <c r="QEL78" s="1"/>
      <c r="QEM78" s="1"/>
      <c r="QEN78" s="1"/>
      <c r="QEO78" s="1"/>
      <c r="QEP78" s="1"/>
      <c r="QEQ78" s="1"/>
      <c r="QER78" s="1"/>
      <c r="QES78" s="1"/>
      <c r="QET78" s="1"/>
      <c r="QEU78" s="1"/>
      <c r="QEV78" s="1"/>
      <c r="QEW78" s="1"/>
      <c r="QEX78" s="1"/>
      <c r="QEY78" s="1"/>
      <c r="QEZ78" s="1"/>
      <c r="QFA78" s="1"/>
      <c r="QFB78" s="1"/>
      <c r="QFC78" s="1"/>
      <c r="QFD78" s="1"/>
      <c r="QFE78" s="1"/>
      <c r="QFF78" s="1"/>
      <c r="QFG78" s="1"/>
      <c r="QFH78" s="1"/>
      <c r="QFI78" s="1"/>
      <c r="QFJ78" s="1"/>
      <c r="QFK78" s="1"/>
      <c r="QFL78" s="1"/>
      <c r="QFM78" s="1"/>
      <c r="QFN78" s="1"/>
      <c r="QFO78" s="1"/>
      <c r="QFP78" s="1"/>
      <c r="QFQ78" s="1"/>
      <c r="QFR78" s="1"/>
      <c r="QFS78" s="1"/>
      <c r="QFT78" s="1"/>
      <c r="QFU78" s="1"/>
      <c r="QFV78" s="1"/>
      <c r="QFW78" s="1"/>
      <c r="QFX78" s="1"/>
      <c r="QFY78" s="1"/>
      <c r="QFZ78" s="1"/>
      <c r="QGA78" s="1"/>
      <c r="QGB78" s="1"/>
      <c r="QGC78" s="1"/>
      <c r="QGD78" s="1"/>
      <c r="QGE78" s="1"/>
      <c r="QGF78" s="1"/>
      <c r="QGG78" s="1"/>
      <c r="QGH78" s="1"/>
      <c r="QGI78" s="1"/>
      <c r="QGJ78" s="1"/>
      <c r="QGK78" s="1"/>
      <c r="QGL78" s="1"/>
      <c r="QGM78" s="1"/>
      <c r="QGN78" s="1"/>
      <c r="QGO78" s="1"/>
      <c r="QGP78" s="1"/>
      <c r="QGQ78" s="1"/>
      <c r="QGR78" s="1"/>
      <c r="QGS78" s="1"/>
      <c r="QGT78" s="1"/>
      <c r="QGU78" s="1"/>
      <c r="QGV78" s="1"/>
      <c r="QGW78" s="1"/>
      <c r="QGX78" s="1"/>
      <c r="QGY78" s="1"/>
      <c r="QGZ78" s="1"/>
      <c r="QHA78" s="1"/>
      <c r="QHB78" s="1"/>
      <c r="QHC78" s="1"/>
      <c r="QHD78" s="1"/>
      <c r="QHE78" s="1"/>
      <c r="QHF78" s="1"/>
      <c r="QHG78" s="1"/>
      <c r="QHH78" s="1"/>
      <c r="QHI78" s="1"/>
      <c r="QHJ78" s="1"/>
      <c r="QHK78" s="1"/>
      <c r="QHL78" s="1"/>
      <c r="QHM78" s="1"/>
      <c r="QHN78" s="1"/>
      <c r="QHO78" s="1"/>
      <c r="QHP78" s="1"/>
      <c r="QHQ78" s="1"/>
      <c r="QHR78" s="1"/>
      <c r="QHS78" s="1"/>
      <c r="QHT78" s="1"/>
      <c r="QHU78" s="1"/>
      <c r="QHV78" s="1"/>
      <c r="QHW78" s="1"/>
      <c r="QHX78" s="1"/>
      <c r="QHY78" s="1"/>
      <c r="QHZ78" s="1"/>
      <c r="QIA78" s="1"/>
      <c r="QIB78" s="1"/>
      <c r="QIC78" s="1"/>
      <c r="QID78" s="1"/>
      <c r="QIE78" s="1"/>
      <c r="QIF78" s="1"/>
      <c r="QIG78" s="1"/>
      <c r="QIH78" s="1"/>
      <c r="QII78" s="1"/>
      <c r="QIJ78" s="1"/>
      <c r="QIK78" s="1"/>
      <c r="QIL78" s="1"/>
      <c r="QIM78" s="1"/>
      <c r="QIN78" s="1"/>
      <c r="QIO78" s="1"/>
      <c r="QIP78" s="1"/>
      <c r="QIQ78" s="1"/>
      <c r="QIR78" s="1"/>
      <c r="QIS78" s="1"/>
      <c r="QIT78" s="1"/>
      <c r="QIU78" s="1"/>
      <c r="QIV78" s="1"/>
      <c r="QIW78" s="1"/>
      <c r="QIX78" s="1"/>
      <c r="QIY78" s="1"/>
      <c r="QIZ78" s="1"/>
      <c r="QJA78" s="1"/>
      <c r="QJB78" s="1"/>
      <c r="QJC78" s="1"/>
      <c r="QJD78" s="1"/>
      <c r="QJE78" s="1"/>
      <c r="QJF78" s="1"/>
      <c r="QJG78" s="1"/>
      <c r="QJH78" s="1"/>
      <c r="QJI78" s="1"/>
      <c r="QJJ78" s="1"/>
      <c r="QJK78" s="1"/>
      <c r="QJL78" s="1"/>
      <c r="QJM78" s="1"/>
      <c r="QJN78" s="1"/>
      <c r="QJO78" s="1"/>
      <c r="QJP78" s="1"/>
      <c r="QJQ78" s="1"/>
      <c r="QJR78" s="1"/>
      <c r="QJS78" s="1"/>
      <c r="QJT78" s="1"/>
      <c r="QJU78" s="1"/>
      <c r="QJV78" s="1"/>
      <c r="QJW78" s="1"/>
      <c r="QJX78" s="1"/>
      <c r="QJY78" s="1"/>
      <c r="QJZ78" s="1"/>
      <c r="QKA78" s="1"/>
      <c r="QKB78" s="1"/>
      <c r="QKC78" s="1"/>
      <c r="QKD78" s="1"/>
      <c r="QKE78" s="1"/>
      <c r="QKF78" s="1"/>
      <c r="QKG78" s="1"/>
      <c r="QKH78" s="1"/>
      <c r="QKI78" s="1"/>
      <c r="QKJ78" s="1"/>
      <c r="QKK78" s="1"/>
      <c r="QKL78" s="1"/>
      <c r="QKM78" s="1"/>
      <c r="QKN78" s="1"/>
      <c r="QKO78" s="1"/>
      <c r="QKP78" s="1"/>
      <c r="QKQ78" s="1"/>
      <c r="QKR78" s="1"/>
      <c r="QKS78" s="1"/>
      <c r="QKT78" s="1"/>
      <c r="QKU78" s="1"/>
      <c r="QKV78" s="1"/>
      <c r="QKW78" s="1"/>
      <c r="QKX78" s="1"/>
      <c r="QKY78" s="1"/>
      <c r="QKZ78" s="1"/>
      <c r="QLA78" s="1"/>
      <c r="QLB78" s="1"/>
      <c r="QLC78" s="1"/>
      <c r="QLD78" s="1"/>
      <c r="QLE78" s="1"/>
      <c r="QLF78" s="1"/>
      <c r="QLG78" s="1"/>
      <c r="QLH78" s="1"/>
      <c r="QLI78" s="1"/>
      <c r="QLJ78" s="1"/>
      <c r="QLK78" s="1"/>
      <c r="QLL78" s="1"/>
      <c r="QLM78" s="1"/>
      <c r="QLN78" s="1"/>
      <c r="QLO78" s="1"/>
      <c r="QLP78" s="1"/>
      <c r="QLQ78" s="1"/>
      <c r="QLR78" s="1"/>
      <c r="QLS78" s="1"/>
      <c r="QLT78" s="1"/>
      <c r="QLU78" s="1"/>
      <c r="QLV78" s="1"/>
      <c r="QLW78" s="1"/>
      <c r="QLX78" s="1"/>
      <c r="QLY78" s="1"/>
      <c r="QLZ78" s="1"/>
      <c r="QMA78" s="1"/>
      <c r="QMB78" s="1"/>
      <c r="QMC78" s="1"/>
      <c r="QMD78" s="1"/>
      <c r="QME78" s="1"/>
      <c r="QMF78" s="1"/>
      <c r="QMG78" s="1"/>
      <c r="QMH78" s="1"/>
      <c r="QMI78" s="1"/>
      <c r="QMJ78" s="1"/>
      <c r="QMK78" s="1"/>
      <c r="QML78" s="1"/>
      <c r="QMM78" s="1"/>
      <c r="QMN78" s="1"/>
      <c r="QMO78" s="1"/>
      <c r="QMP78" s="1"/>
      <c r="QMQ78" s="1"/>
      <c r="QMR78" s="1"/>
      <c r="QMS78" s="1"/>
      <c r="QMT78" s="1"/>
      <c r="QMU78" s="1"/>
      <c r="QMV78" s="1"/>
      <c r="QMW78" s="1"/>
      <c r="QMX78" s="1"/>
      <c r="QMY78" s="1"/>
      <c r="QMZ78" s="1"/>
      <c r="QNA78" s="1"/>
      <c r="QNB78" s="1"/>
      <c r="QNC78" s="1"/>
      <c r="QND78" s="1"/>
      <c r="QNE78" s="1"/>
      <c r="QNF78" s="1"/>
      <c r="QNG78" s="1"/>
      <c r="QNH78" s="1"/>
      <c r="QNI78" s="1"/>
      <c r="QNJ78" s="1"/>
      <c r="QNK78" s="1"/>
      <c r="QNL78" s="1"/>
      <c r="QNM78" s="1"/>
      <c r="QNN78" s="1"/>
      <c r="QNO78" s="1"/>
      <c r="QNP78" s="1"/>
      <c r="QNQ78" s="1"/>
      <c r="QNR78" s="1"/>
      <c r="QNS78" s="1"/>
      <c r="QNT78" s="1"/>
      <c r="QNU78" s="1"/>
      <c r="QNV78" s="1"/>
      <c r="QNW78" s="1"/>
      <c r="QNX78" s="1"/>
      <c r="QNY78" s="1"/>
      <c r="QNZ78" s="1"/>
      <c r="QOA78" s="1"/>
      <c r="QOB78" s="1"/>
      <c r="QOC78" s="1"/>
      <c r="QOD78" s="1"/>
      <c r="QOE78" s="1"/>
      <c r="QOF78" s="1"/>
      <c r="QOG78" s="1"/>
      <c r="QOH78" s="1"/>
      <c r="QOI78" s="1"/>
      <c r="QOJ78" s="1"/>
      <c r="QOK78" s="1"/>
      <c r="QOL78" s="1"/>
      <c r="QOM78" s="1"/>
      <c r="QON78" s="1"/>
      <c r="QOO78" s="1"/>
      <c r="QOP78" s="1"/>
      <c r="QOQ78" s="1"/>
      <c r="QOR78" s="1"/>
      <c r="QOS78" s="1"/>
      <c r="QOT78" s="1"/>
      <c r="QOU78" s="1"/>
      <c r="QOV78" s="1"/>
      <c r="QOW78" s="1"/>
      <c r="QOX78" s="1"/>
      <c r="QOY78" s="1"/>
      <c r="QOZ78" s="1"/>
      <c r="QPA78" s="1"/>
      <c r="QPB78" s="1"/>
      <c r="QPC78" s="1"/>
      <c r="QPD78" s="1"/>
      <c r="QPE78" s="1"/>
      <c r="QPF78" s="1"/>
      <c r="QPG78" s="1"/>
      <c r="QPH78" s="1"/>
      <c r="QPI78" s="1"/>
      <c r="QPJ78" s="1"/>
      <c r="QPK78" s="1"/>
      <c r="QPL78" s="1"/>
      <c r="QPM78" s="1"/>
      <c r="QPN78" s="1"/>
      <c r="QPO78" s="1"/>
      <c r="QPP78" s="1"/>
      <c r="QPQ78" s="1"/>
      <c r="QPR78" s="1"/>
      <c r="QPS78" s="1"/>
      <c r="QPT78" s="1"/>
      <c r="QPU78" s="1"/>
      <c r="QPV78" s="1"/>
      <c r="QPW78" s="1"/>
      <c r="QPX78" s="1"/>
      <c r="QPY78" s="1"/>
      <c r="QPZ78" s="1"/>
      <c r="QQA78" s="1"/>
      <c r="QQB78" s="1"/>
      <c r="QQC78" s="1"/>
      <c r="QQD78" s="1"/>
      <c r="QQE78" s="1"/>
      <c r="QQF78" s="1"/>
      <c r="QQG78" s="1"/>
      <c r="QQH78" s="1"/>
      <c r="QQI78" s="1"/>
      <c r="QQJ78" s="1"/>
      <c r="QQK78" s="1"/>
      <c r="QQL78" s="1"/>
      <c r="QQM78" s="1"/>
      <c r="QQN78" s="1"/>
      <c r="QQO78" s="1"/>
      <c r="QQP78" s="1"/>
      <c r="QQQ78" s="1"/>
      <c r="QQR78" s="1"/>
      <c r="QQS78" s="1"/>
      <c r="QQT78" s="1"/>
      <c r="QQU78" s="1"/>
      <c r="QQV78" s="1"/>
      <c r="QQW78" s="1"/>
      <c r="QQX78" s="1"/>
      <c r="QQY78" s="1"/>
      <c r="QQZ78" s="1"/>
      <c r="QRA78" s="1"/>
      <c r="QRB78" s="1"/>
      <c r="QRC78" s="1"/>
      <c r="QRD78" s="1"/>
      <c r="QRE78" s="1"/>
      <c r="QRF78" s="1"/>
      <c r="QRG78" s="1"/>
      <c r="QRH78" s="1"/>
      <c r="QRI78" s="1"/>
      <c r="QRJ78" s="1"/>
      <c r="QRK78" s="1"/>
      <c r="QRL78" s="1"/>
      <c r="QRM78" s="1"/>
      <c r="QRN78" s="1"/>
      <c r="QRO78" s="1"/>
      <c r="QRP78" s="1"/>
      <c r="QRQ78" s="1"/>
      <c r="QRR78" s="1"/>
      <c r="QRS78" s="1"/>
      <c r="QRT78" s="1"/>
      <c r="QRU78" s="1"/>
      <c r="QRV78" s="1"/>
      <c r="QRW78" s="1"/>
      <c r="QRX78" s="1"/>
      <c r="QRY78" s="1"/>
      <c r="QRZ78" s="1"/>
      <c r="QSA78" s="1"/>
      <c r="QSB78" s="1"/>
      <c r="QSC78" s="1"/>
      <c r="QSD78" s="1"/>
      <c r="QSE78" s="1"/>
      <c r="QSF78" s="1"/>
      <c r="QSG78" s="1"/>
      <c r="QSH78" s="1"/>
      <c r="QSI78" s="1"/>
      <c r="QSJ78" s="1"/>
      <c r="QSK78" s="1"/>
      <c r="QSL78" s="1"/>
      <c r="QSM78" s="1"/>
      <c r="QSN78" s="1"/>
      <c r="QSO78" s="1"/>
      <c r="QSP78" s="1"/>
      <c r="QSQ78" s="1"/>
      <c r="QSR78" s="1"/>
      <c r="QSS78" s="1"/>
      <c r="QST78" s="1"/>
      <c r="QSU78" s="1"/>
      <c r="QSV78" s="1"/>
      <c r="QSW78" s="1"/>
      <c r="QSX78" s="1"/>
      <c r="QSY78" s="1"/>
      <c r="QSZ78" s="1"/>
      <c r="QTA78" s="1"/>
      <c r="QTB78" s="1"/>
      <c r="QTC78" s="1"/>
      <c r="QTD78" s="1"/>
      <c r="QTE78" s="1"/>
      <c r="QTF78" s="1"/>
      <c r="QTG78" s="1"/>
      <c r="QTH78" s="1"/>
      <c r="QTI78" s="1"/>
      <c r="QTJ78" s="1"/>
      <c r="QTK78" s="1"/>
      <c r="QTL78" s="1"/>
      <c r="QTM78" s="1"/>
      <c r="QTN78" s="1"/>
      <c r="QTO78" s="1"/>
      <c r="QTP78" s="1"/>
      <c r="QTQ78" s="1"/>
      <c r="QTR78" s="1"/>
      <c r="QTS78" s="1"/>
      <c r="QTT78" s="1"/>
      <c r="QTU78" s="1"/>
      <c r="QTV78" s="1"/>
      <c r="QTW78" s="1"/>
      <c r="QTX78" s="1"/>
      <c r="QTY78" s="1"/>
      <c r="QTZ78" s="1"/>
      <c r="QUA78" s="1"/>
      <c r="QUB78" s="1"/>
      <c r="QUC78" s="1"/>
      <c r="QUD78" s="1"/>
      <c r="QUE78" s="1"/>
      <c r="QUF78" s="1"/>
      <c r="QUG78" s="1"/>
      <c r="QUH78" s="1"/>
      <c r="QUI78" s="1"/>
      <c r="QUJ78" s="1"/>
      <c r="QUK78" s="1"/>
      <c r="QUL78" s="1"/>
      <c r="QUM78" s="1"/>
      <c r="QUN78" s="1"/>
      <c r="QUO78" s="1"/>
      <c r="QUP78" s="1"/>
      <c r="QUQ78" s="1"/>
      <c r="QUR78" s="1"/>
      <c r="QUS78" s="1"/>
      <c r="QUT78" s="1"/>
      <c r="QUU78" s="1"/>
      <c r="QUV78" s="1"/>
      <c r="QUW78" s="1"/>
      <c r="QUX78" s="1"/>
      <c r="QUY78" s="1"/>
      <c r="QUZ78" s="1"/>
      <c r="QVA78" s="1"/>
      <c r="QVB78" s="1"/>
      <c r="QVC78" s="1"/>
      <c r="QVD78" s="1"/>
      <c r="QVE78" s="1"/>
      <c r="QVF78" s="1"/>
      <c r="QVG78" s="1"/>
      <c r="QVH78" s="1"/>
      <c r="QVI78" s="1"/>
      <c r="QVJ78" s="1"/>
      <c r="QVK78" s="1"/>
      <c r="QVL78" s="1"/>
      <c r="QVM78" s="1"/>
      <c r="QVN78" s="1"/>
      <c r="QVO78" s="1"/>
      <c r="QVP78" s="1"/>
      <c r="QVQ78" s="1"/>
      <c r="QVR78" s="1"/>
      <c r="QVS78" s="1"/>
      <c r="QVT78" s="1"/>
      <c r="QVU78" s="1"/>
      <c r="QVV78" s="1"/>
      <c r="QVW78" s="1"/>
      <c r="QVX78" s="1"/>
      <c r="QVY78" s="1"/>
      <c r="QVZ78" s="1"/>
      <c r="QWA78" s="1"/>
      <c r="QWB78" s="1"/>
      <c r="QWC78" s="1"/>
      <c r="QWD78" s="1"/>
      <c r="QWE78" s="1"/>
      <c r="QWF78" s="1"/>
      <c r="QWG78" s="1"/>
      <c r="QWH78" s="1"/>
      <c r="QWI78" s="1"/>
      <c r="QWJ78" s="1"/>
      <c r="QWK78" s="1"/>
      <c r="QWL78" s="1"/>
      <c r="QWM78" s="1"/>
      <c r="QWN78" s="1"/>
      <c r="QWO78" s="1"/>
      <c r="QWP78" s="1"/>
      <c r="QWQ78" s="1"/>
      <c r="QWR78" s="1"/>
      <c r="QWS78" s="1"/>
      <c r="QWT78" s="1"/>
      <c r="QWU78" s="1"/>
      <c r="QWV78" s="1"/>
      <c r="QWW78" s="1"/>
      <c r="QWX78" s="1"/>
      <c r="QWY78" s="1"/>
      <c r="QWZ78" s="1"/>
      <c r="QXA78" s="1"/>
      <c r="QXB78" s="1"/>
      <c r="QXC78" s="1"/>
      <c r="QXD78" s="1"/>
      <c r="QXE78" s="1"/>
      <c r="QXF78" s="1"/>
      <c r="QXG78" s="1"/>
      <c r="QXH78" s="1"/>
      <c r="QXI78" s="1"/>
      <c r="QXJ78" s="1"/>
      <c r="QXK78" s="1"/>
      <c r="QXL78" s="1"/>
      <c r="QXM78" s="1"/>
      <c r="QXN78" s="1"/>
      <c r="QXO78" s="1"/>
      <c r="QXP78" s="1"/>
      <c r="QXQ78" s="1"/>
      <c r="QXR78" s="1"/>
      <c r="QXS78" s="1"/>
      <c r="QXT78" s="1"/>
      <c r="QXU78" s="1"/>
      <c r="QXV78" s="1"/>
      <c r="QXW78" s="1"/>
      <c r="QXX78" s="1"/>
      <c r="QXY78" s="1"/>
      <c r="QXZ78" s="1"/>
      <c r="QYA78" s="1"/>
      <c r="QYB78" s="1"/>
      <c r="QYC78" s="1"/>
      <c r="QYD78" s="1"/>
      <c r="QYE78" s="1"/>
      <c r="QYF78" s="1"/>
      <c r="QYG78" s="1"/>
      <c r="QYH78" s="1"/>
      <c r="QYI78" s="1"/>
      <c r="QYJ78" s="1"/>
      <c r="QYK78" s="1"/>
      <c r="QYL78" s="1"/>
      <c r="QYM78" s="1"/>
      <c r="QYN78" s="1"/>
      <c r="QYO78" s="1"/>
      <c r="QYP78" s="1"/>
      <c r="QYQ78" s="1"/>
      <c r="QYR78" s="1"/>
      <c r="QYS78" s="1"/>
      <c r="QYT78" s="1"/>
      <c r="QYU78" s="1"/>
      <c r="QYV78" s="1"/>
      <c r="QYW78" s="1"/>
      <c r="QYX78" s="1"/>
      <c r="QYY78" s="1"/>
      <c r="QYZ78" s="1"/>
      <c r="QZA78" s="1"/>
      <c r="QZB78" s="1"/>
      <c r="QZC78" s="1"/>
      <c r="QZD78" s="1"/>
      <c r="QZE78" s="1"/>
      <c r="QZF78" s="1"/>
      <c r="QZG78" s="1"/>
      <c r="QZH78" s="1"/>
      <c r="QZI78" s="1"/>
      <c r="QZJ78" s="1"/>
      <c r="QZK78" s="1"/>
      <c r="QZL78" s="1"/>
      <c r="QZM78" s="1"/>
      <c r="QZN78" s="1"/>
      <c r="QZO78" s="1"/>
      <c r="QZP78" s="1"/>
      <c r="QZQ78" s="1"/>
      <c r="QZR78" s="1"/>
      <c r="QZS78" s="1"/>
      <c r="QZT78" s="1"/>
      <c r="QZU78" s="1"/>
      <c r="QZV78" s="1"/>
      <c r="QZW78" s="1"/>
      <c r="QZX78" s="1"/>
      <c r="QZY78" s="1"/>
      <c r="QZZ78" s="1"/>
      <c r="RAA78" s="1"/>
      <c r="RAB78" s="1"/>
      <c r="RAC78" s="1"/>
      <c r="RAD78" s="1"/>
      <c r="RAE78" s="1"/>
      <c r="RAF78" s="1"/>
      <c r="RAG78" s="1"/>
      <c r="RAH78" s="1"/>
      <c r="RAI78" s="1"/>
      <c r="RAJ78" s="1"/>
      <c r="RAK78" s="1"/>
      <c r="RAL78" s="1"/>
      <c r="RAM78" s="1"/>
      <c r="RAN78" s="1"/>
      <c r="RAO78" s="1"/>
      <c r="RAP78" s="1"/>
      <c r="RAQ78" s="1"/>
      <c r="RAR78" s="1"/>
      <c r="RAS78" s="1"/>
      <c r="RAT78" s="1"/>
      <c r="RAU78" s="1"/>
      <c r="RAV78" s="1"/>
      <c r="RAW78" s="1"/>
      <c r="RAX78" s="1"/>
      <c r="RAY78" s="1"/>
      <c r="RAZ78" s="1"/>
      <c r="RBA78" s="1"/>
      <c r="RBB78" s="1"/>
      <c r="RBC78" s="1"/>
      <c r="RBD78" s="1"/>
      <c r="RBE78" s="1"/>
      <c r="RBF78" s="1"/>
      <c r="RBG78" s="1"/>
      <c r="RBH78" s="1"/>
      <c r="RBI78" s="1"/>
      <c r="RBJ78" s="1"/>
      <c r="RBK78" s="1"/>
      <c r="RBL78" s="1"/>
      <c r="RBM78" s="1"/>
      <c r="RBN78" s="1"/>
      <c r="RBO78" s="1"/>
      <c r="RBP78" s="1"/>
      <c r="RBQ78" s="1"/>
      <c r="RBR78" s="1"/>
      <c r="RBS78" s="1"/>
      <c r="RBT78" s="1"/>
      <c r="RBU78" s="1"/>
      <c r="RBV78" s="1"/>
      <c r="RBW78" s="1"/>
      <c r="RBX78" s="1"/>
      <c r="RBY78" s="1"/>
      <c r="RBZ78" s="1"/>
      <c r="RCA78" s="1"/>
      <c r="RCB78" s="1"/>
      <c r="RCC78" s="1"/>
      <c r="RCD78" s="1"/>
      <c r="RCE78" s="1"/>
      <c r="RCF78" s="1"/>
      <c r="RCG78" s="1"/>
      <c r="RCH78" s="1"/>
      <c r="RCI78" s="1"/>
      <c r="RCJ78" s="1"/>
      <c r="RCK78" s="1"/>
      <c r="RCL78" s="1"/>
      <c r="RCM78" s="1"/>
      <c r="RCN78" s="1"/>
      <c r="RCO78" s="1"/>
      <c r="RCP78" s="1"/>
      <c r="RCQ78" s="1"/>
      <c r="RCR78" s="1"/>
      <c r="RCS78" s="1"/>
      <c r="RCT78" s="1"/>
      <c r="RCU78" s="1"/>
      <c r="RCV78" s="1"/>
      <c r="RCW78" s="1"/>
      <c r="RCX78" s="1"/>
      <c r="RCY78" s="1"/>
      <c r="RCZ78" s="1"/>
      <c r="RDA78" s="1"/>
      <c r="RDB78" s="1"/>
      <c r="RDC78" s="1"/>
      <c r="RDD78" s="1"/>
      <c r="RDE78" s="1"/>
      <c r="RDF78" s="1"/>
      <c r="RDG78" s="1"/>
      <c r="RDH78" s="1"/>
      <c r="RDI78" s="1"/>
      <c r="RDJ78" s="1"/>
      <c r="RDK78" s="1"/>
      <c r="RDL78" s="1"/>
      <c r="RDM78" s="1"/>
      <c r="RDN78" s="1"/>
      <c r="RDO78" s="1"/>
      <c r="RDP78" s="1"/>
      <c r="RDQ78" s="1"/>
      <c r="RDR78" s="1"/>
      <c r="RDS78" s="1"/>
      <c r="RDT78" s="1"/>
      <c r="RDU78" s="1"/>
      <c r="RDV78" s="1"/>
      <c r="RDW78" s="1"/>
      <c r="RDX78" s="1"/>
      <c r="RDY78" s="1"/>
      <c r="RDZ78" s="1"/>
      <c r="REA78" s="1"/>
      <c r="REB78" s="1"/>
      <c r="REC78" s="1"/>
      <c r="RED78" s="1"/>
      <c r="REE78" s="1"/>
      <c r="REF78" s="1"/>
      <c r="REG78" s="1"/>
      <c r="REH78" s="1"/>
      <c r="REI78" s="1"/>
      <c r="REJ78" s="1"/>
      <c r="REK78" s="1"/>
      <c r="REL78" s="1"/>
      <c r="REM78" s="1"/>
      <c r="REN78" s="1"/>
      <c r="REO78" s="1"/>
      <c r="REP78" s="1"/>
      <c r="REQ78" s="1"/>
      <c r="RER78" s="1"/>
      <c r="RES78" s="1"/>
      <c r="RET78" s="1"/>
      <c r="REU78" s="1"/>
      <c r="REV78" s="1"/>
      <c r="REW78" s="1"/>
      <c r="REX78" s="1"/>
      <c r="REY78" s="1"/>
      <c r="REZ78" s="1"/>
      <c r="RFA78" s="1"/>
      <c r="RFB78" s="1"/>
      <c r="RFC78" s="1"/>
      <c r="RFD78" s="1"/>
      <c r="RFE78" s="1"/>
      <c r="RFF78" s="1"/>
      <c r="RFG78" s="1"/>
      <c r="RFH78" s="1"/>
      <c r="RFI78" s="1"/>
      <c r="RFJ78" s="1"/>
      <c r="RFK78" s="1"/>
      <c r="RFL78" s="1"/>
      <c r="RFM78" s="1"/>
      <c r="RFN78" s="1"/>
      <c r="RFO78" s="1"/>
      <c r="RFP78" s="1"/>
      <c r="RFQ78" s="1"/>
      <c r="RFR78" s="1"/>
      <c r="RFS78" s="1"/>
      <c r="RFT78" s="1"/>
      <c r="RFU78" s="1"/>
      <c r="RFV78" s="1"/>
      <c r="RFW78" s="1"/>
      <c r="RFX78" s="1"/>
      <c r="RFY78" s="1"/>
      <c r="RFZ78" s="1"/>
      <c r="RGA78" s="1"/>
      <c r="RGB78" s="1"/>
      <c r="RGC78" s="1"/>
      <c r="RGD78" s="1"/>
      <c r="RGE78" s="1"/>
      <c r="RGF78" s="1"/>
      <c r="RGG78" s="1"/>
      <c r="RGH78" s="1"/>
      <c r="RGI78" s="1"/>
      <c r="RGJ78" s="1"/>
      <c r="RGK78" s="1"/>
      <c r="RGL78" s="1"/>
      <c r="RGM78" s="1"/>
      <c r="RGN78" s="1"/>
      <c r="RGO78" s="1"/>
      <c r="RGP78" s="1"/>
      <c r="RGQ78" s="1"/>
      <c r="RGR78" s="1"/>
      <c r="RGS78" s="1"/>
      <c r="RGT78" s="1"/>
      <c r="RGU78" s="1"/>
      <c r="RGV78" s="1"/>
      <c r="RGW78" s="1"/>
      <c r="RGX78" s="1"/>
      <c r="RGY78" s="1"/>
      <c r="RGZ78" s="1"/>
      <c r="RHA78" s="1"/>
      <c r="RHB78" s="1"/>
      <c r="RHC78" s="1"/>
      <c r="RHD78" s="1"/>
      <c r="RHE78" s="1"/>
      <c r="RHF78" s="1"/>
      <c r="RHG78" s="1"/>
      <c r="RHH78" s="1"/>
      <c r="RHI78" s="1"/>
      <c r="RHJ78" s="1"/>
      <c r="RHK78" s="1"/>
      <c r="RHL78" s="1"/>
      <c r="RHM78" s="1"/>
      <c r="RHN78" s="1"/>
      <c r="RHO78" s="1"/>
      <c r="RHP78" s="1"/>
      <c r="RHQ78" s="1"/>
      <c r="RHR78" s="1"/>
      <c r="RHS78" s="1"/>
      <c r="RHT78" s="1"/>
      <c r="RHU78" s="1"/>
      <c r="RHV78" s="1"/>
      <c r="RHW78" s="1"/>
      <c r="RHX78" s="1"/>
      <c r="RHY78" s="1"/>
      <c r="RHZ78" s="1"/>
      <c r="RIA78" s="1"/>
      <c r="RIB78" s="1"/>
      <c r="RIC78" s="1"/>
      <c r="RID78" s="1"/>
      <c r="RIE78" s="1"/>
      <c r="RIF78" s="1"/>
      <c r="RIG78" s="1"/>
      <c r="RIH78" s="1"/>
      <c r="RII78" s="1"/>
      <c r="RIJ78" s="1"/>
      <c r="RIK78" s="1"/>
      <c r="RIL78" s="1"/>
      <c r="RIM78" s="1"/>
      <c r="RIN78" s="1"/>
      <c r="RIO78" s="1"/>
      <c r="RIP78" s="1"/>
      <c r="RIQ78" s="1"/>
      <c r="RIR78" s="1"/>
      <c r="RIS78" s="1"/>
      <c r="RIT78" s="1"/>
      <c r="RIU78" s="1"/>
      <c r="RIV78" s="1"/>
      <c r="RIW78" s="1"/>
      <c r="RIX78" s="1"/>
      <c r="RIY78" s="1"/>
      <c r="RIZ78" s="1"/>
      <c r="RJA78" s="1"/>
      <c r="RJB78" s="1"/>
      <c r="RJC78" s="1"/>
      <c r="RJD78" s="1"/>
      <c r="RJE78" s="1"/>
      <c r="RJF78" s="1"/>
      <c r="RJG78" s="1"/>
      <c r="RJH78" s="1"/>
      <c r="RJI78" s="1"/>
      <c r="RJJ78" s="1"/>
      <c r="RJK78" s="1"/>
      <c r="RJL78" s="1"/>
      <c r="RJM78" s="1"/>
      <c r="RJN78" s="1"/>
      <c r="RJO78" s="1"/>
      <c r="RJP78" s="1"/>
      <c r="RJQ78" s="1"/>
      <c r="RJR78" s="1"/>
      <c r="RJS78" s="1"/>
      <c r="RJT78" s="1"/>
      <c r="RJU78" s="1"/>
      <c r="RJV78" s="1"/>
      <c r="RJW78" s="1"/>
      <c r="RJX78" s="1"/>
      <c r="RJY78" s="1"/>
      <c r="RJZ78" s="1"/>
      <c r="RKA78" s="1"/>
      <c r="RKB78" s="1"/>
      <c r="RKC78" s="1"/>
      <c r="RKD78" s="1"/>
      <c r="RKE78" s="1"/>
      <c r="RKF78" s="1"/>
      <c r="RKG78" s="1"/>
      <c r="RKH78" s="1"/>
      <c r="RKI78" s="1"/>
      <c r="RKJ78" s="1"/>
      <c r="RKK78" s="1"/>
      <c r="RKL78" s="1"/>
      <c r="RKM78" s="1"/>
      <c r="RKN78" s="1"/>
      <c r="RKO78" s="1"/>
      <c r="RKP78" s="1"/>
      <c r="RKQ78" s="1"/>
      <c r="RKR78" s="1"/>
      <c r="RKS78" s="1"/>
      <c r="RKT78" s="1"/>
      <c r="RKU78" s="1"/>
      <c r="RKV78" s="1"/>
      <c r="RKW78" s="1"/>
      <c r="RKX78" s="1"/>
      <c r="RKY78" s="1"/>
      <c r="RKZ78" s="1"/>
      <c r="RLA78" s="1"/>
      <c r="RLB78" s="1"/>
      <c r="RLC78" s="1"/>
      <c r="RLD78" s="1"/>
      <c r="RLE78" s="1"/>
      <c r="RLF78" s="1"/>
      <c r="RLG78" s="1"/>
      <c r="RLH78" s="1"/>
      <c r="RLI78" s="1"/>
      <c r="RLJ78" s="1"/>
      <c r="RLK78" s="1"/>
      <c r="RLL78" s="1"/>
      <c r="RLM78" s="1"/>
      <c r="RLN78" s="1"/>
      <c r="RLO78" s="1"/>
      <c r="RLP78" s="1"/>
      <c r="RLQ78" s="1"/>
      <c r="RLR78" s="1"/>
      <c r="RLS78" s="1"/>
      <c r="RLT78" s="1"/>
      <c r="RLU78" s="1"/>
      <c r="RLV78" s="1"/>
      <c r="RLW78" s="1"/>
      <c r="RLX78" s="1"/>
      <c r="RLY78" s="1"/>
      <c r="RLZ78" s="1"/>
      <c r="RMA78" s="1"/>
      <c r="RMB78" s="1"/>
      <c r="RMC78" s="1"/>
      <c r="RMD78" s="1"/>
      <c r="RME78" s="1"/>
      <c r="RMF78" s="1"/>
      <c r="RMG78" s="1"/>
      <c r="RMH78" s="1"/>
      <c r="RMI78" s="1"/>
      <c r="RMJ78" s="1"/>
      <c r="RMK78" s="1"/>
      <c r="RML78" s="1"/>
      <c r="RMM78" s="1"/>
      <c r="RMN78" s="1"/>
      <c r="RMO78" s="1"/>
      <c r="RMP78" s="1"/>
      <c r="RMQ78" s="1"/>
      <c r="RMR78" s="1"/>
      <c r="RMS78" s="1"/>
      <c r="RMT78" s="1"/>
      <c r="RMU78" s="1"/>
      <c r="RMV78" s="1"/>
      <c r="RMW78" s="1"/>
      <c r="RMX78" s="1"/>
      <c r="RMY78" s="1"/>
      <c r="RMZ78" s="1"/>
      <c r="RNA78" s="1"/>
      <c r="RNB78" s="1"/>
      <c r="RNC78" s="1"/>
      <c r="RND78" s="1"/>
      <c r="RNE78" s="1"/>
      <c r="RNF78" s="1"/>
      <c r="RNG78" s="1"/>
      <c r="RNH78" s="1"/>
      <c r="RNI78" s="1"/>
      <c r="RNJ78" s="1"/>
      <c r="RNK78" s="1"/>
      <c r="RNL78" s="1"/>
      <c r="RNM78" s="1"/>
      <c r="RNN78" s="1"/>
      <c r="RNO78" s="1"/>
      <c r="RNP78" s="1"/>
      <c r="RNQ78" s="1"/>
      <c r="RNR78" s="1"/>
      <c r="RNS78" s="1"/>
      <c r="RNT78" s="1"/>
      <c r="RNU78" s="1"/>
      <c r="RNV78" s="1"/>
      <c r="RNW78" s="1"/>
      <c r="RNX78" s="1"/>
      <c r="RNY78" s="1"/>
      <c r="RNZ78" s="1"/>
      <c r="ROA78" s="1"/>
      <c r="ROB78" s="1"/>
      <c r="ROC78" s="1"/>
      <c r="ROD78" s="1"/>
      <c r="ROE78" s="1"/>
      <c r="ROF78" s="1"/>
      <c r="ROG78" s="1"/>
      <c r="ROH78" s="1"/>
      <c r="ROI78" s="1"/>
      <c r="ROJ78" s="1"/>
      <c r="ROK78" s="1"/>
      <c r="ROL78" s="1"/>
      <c r="ROM78" s="1"/>
      <c r="RON78" s="1"/>
      <c r="ROO78" s="1"/>
      <c r="ROP78" s="1"/>
      <c r="ROQ78" s="1"/>
      <c r="ROR78" s="1"/>
      <c r="ROS78" s="1"/>
      <c r="ROT78" s="1"/>
      <c r="ROU78" s="1"/>
      <c r="ROV78" s="1"/>
      <c r="ROW78" s="1"/>
      <c r="ROX78" s="1"/>
      <c r="ROY78" s="1"/>
      <c r="ROZ78" s="1"/>
      <c r="RPA78" s="1"/>
      <c r="RPB78" s="1"/>
      <c r="RPC78" s="1"/>
      <c r="RPD78" s="1"/>
      <c r="RPE78" s="1"/>
      <c r="RPF78" s="1"/>
      <c r="RPG78" s="1"/>
      <c r="RPH78" s="1"/>
      <c r="RPI78" s="1"/>
      <c r="RPJ78" s="1"/>
      <c r="RPK78" s="1"/>
      <c r="RPL78" s="1"/>
      <c r="RPM78" s="1"/>
      <c r="RPN78" s="1"/>
      <c r="RPO78" s="1"/>
      <c r="RPP78" s="1"/>
      <c r="RPQ78" s="1"/>
      <c r="RPR78" s="1"/>
      <c r="RPS78" s="1"/>
      <c r="RPT78" s="1"/>
      <c r="RPU78" s="1"/>
      <c r="RPV78" s="1"/>
      <c r="RPW78" s="1"/>
      <c r="RPX78" s="1"/>
      <c r="RPY78" s="1"/>
      <c r="RPZ78" s="1"/>
      <c r="RQA78" s="1"/>
      <c r="RQB78" s="1"/>
      <c r="RQC78" s="1"/>
      <c r="RQD78" s="1"/>
      <c r="RQE78" s="1"/>
      <c r="RQF78" s="1"/>
      <c r="RQG78" s="1"/>
      <c r="RQH78" s="1"/>
      <c r="RQI78" s="1"/>
      <c r="RQJ78" s="1"/>
      <c r="RQK78" s="1"/>
      <c r="RQL78" s="1"/>
      <c r="RQM78" s="1"/>
      <c r="RQN78" s="1"/>
      <c r="RQO78" s="1"/>
      <c r="RQP78" s="1"/>
      <c r="RQQ78" s="1"/>
      <c r="RQR78" s="1"/>
      <c r="RQS78" s="1"/>
      <c r="RQT78" s="1"/>
      <c r="RQU78" s="1"/>
      <c r="RQV78" s="1"/>
      <c r="RQW78" s="1"/>
      <c r="RQX78" s="1"/>
      <c r="RQY78" s="1"/>
      <c r="RQZ78" s="1"/>
      <c r="RRA78" s="1"/>
      <c r="RRB78" s="1"/>
      <c r="RRC78" s="1"/>
      <c r="RRD78" s="1"/>
      <c r="RRE78" s="1"/>
      <c r="RRF78" s="1"/>
      <c r="RRG78" s="1"/>
      <c r="RRH78" s="1"/>
      <c r="RRI78" s="1"/>
      <c r="RRJ78" s="1"/>
      <c r="RRK78" s="1"/>
      <c r="RRL78" s="1"/>
      <c r="RRM78" s="1"/>
      <c r="RRN78" s="1"/>
      <c r="RRO78" s="1"/>
      <c r="RRP78" s="1"/>
      <c r="RRQ78" s="1"/>
      <c r="RRR78" s="1"/>
      <c r="RRS78" s="1"/>
      <c r="RRT78" s="1"/>
      <c r="RRU78" s="1"/>
      <c r="RRV78" s="1"/>
      <c r="RRW78" s="1"/>
      <c r="RRX78" s="1"/>
      <c r="RRY78" s="1"/>
      <c r="RRZ78" s="1"/>
      <c r="RSA78" s="1"/>
      <c r="RSB78" s="1"/>
      <c r="RSC78" s="1"/>
      <c r="RSD78" s="1"/>
      <c r="RSE78" s="1"/>
      <c r="RSF78" s="1"/>
      <c r="RSG78" s="1"/>
      <c r="RSH78" s="1"/>
      <c r="RSI78" s="1"/>
      <c r="RSJ78" s="1"/>
      <c r="RSK78" s="1"/>
      <c r="RSL78" s="1"/>
      <c r="RSM78" s="1"/>
      <c r="RSN78" s="1"/>
      <c r="RSO78" s="1"/>
      <c r="RSP78" s="1"/>
      <c r="RSQ78" s="1"/>
      <c r="RSR78" s="1"/>
      <c r="RSS78" s="1"/>
      <c r="RST78" s="1"/>
      <c r="RSU78" s="1"/>
      <c r="RSV78" s="1"/>
      <c r="RSW78" s="1"/>
      <c r="RSX78" s="1"/>
      <c r="RSY78" s="1"/>
      <c r="RSZ78" s="1"/>
      <c r="RTA78" s="1"/>
      <c r="RTB78" s="1"/>
      <c r="RTC78" s="1"/>
      <c r="RTD78" s="1"/>
      <c r="RTE78" s="1"/>
      <c r="RTF78" s="1"/>
      <c r="RTG78" s="1"/>
      <c r="RTH78" s="1"/>
      <c r="RTI78" s="1"/>
      <c r="RTJ78" s="1"/>
      <c r="RTK78" s="1"/>
      <c r="RTL78" s="1"/>
      <c r="RTM78" s="1"/>
      <c r="RTN78" s="1"/>
      <c r="RTO78" s="1"/>
      <c r="RTP78" s="1"/>
      <c r="RTQ78" s="1"/>
      <c r="RTR78" s="1"/>
      <c r="RTS78" s="1"/>
      <c r="RTT78" s="1"/>
      <c r="RTU78" s="1"/>
      <c r="RTV78" s="1"/>
      <c r="RTW78" s="1"/>
      <c r="RTX78" s="1"/>
      <c r="RTY78" s="1"/>
      <c r="RTZ78" s="1"/>
      <c r="RUA78" s="1"/>
      <c r="RUB78" s="1"/>
      <c r="RUC78" s="1"/>
      <c r="RUD78" s="1"/>
      <c r="RUE78" s="1"/>
      <c r="RUF78" s="1"/>
      <c r="RUG78" s="1"/>
      <c r="RUH78" s="1"/>
      <c r="RUI78" s="1"/>
      <c r="RUJ78" s="1"/>
      <c r="RUK78" s="1"/>
      <c r="RUL78" s="1"/>
      <c r="RUM78" s="1"/>
      <c r="RUN78" s="1"/>
      <c r="RUO78" s="1"/>
      <c r="RUP78" s="1"/>
      <c r="RUQ78" s="1"/>
      <c r="RUR78" s="1"/>
      <c r="RUS78" s="1"/>
      <c r="RUT78" s="1"/>
      <c r="RUU78" s="1"/>
      <c r="RUV78" s="1"/>
      <c r="RUW78" s="1"/>
      <c r="RUX78" s="1"/>
      <c r="RUY78" s="1"/>
      <c r="RUZ78" s="1"/>
      <c r="RVA78" s="1"/>
      <c r="RVB78" s="1"/>
      <c r="RVC78" s="1"/>
      <c r="RVD78" s="1"/>
      <c r="RVE78" s="1"/>
      <c r="RVF78" s="1"/>
      <c r="RVG78" s="1"/>
      <c r="RVH78" s="1"/>
      <c r="RVI78" s="1"/>
      <c r="RVJ78" s="1"/>
      <c r="RVK78" s="1"/>
      <c r="RVL78" s="1"/>
      <c r="RVM78" s="1"/>
      <c r="RVN78" s="1"/>
      <c r="RVO78" s="1"/>
      <c r="RVP78" s="1"/>
      <c r="RVQ78" s="1"/>
      <c r="RVR78" s="1"/>
      <c r="RVS78" s="1"/>
      <c r="RVT78" s="1"/>
      <c r="RVU78" s="1"/>
      <c r="RVV78" s="1"/>
      <c r="RVW78" s="1"/>
      <c r="RVX78" s="1"/>
      <c r="RVY78" s="1"/>
      <c r="RVZ78" s="1"/>
      <c r="RWA78" s="1"/>
      <c r="RWB78" s="1"/>
      <c r="RWC78" s="1"/>
      <c r="RWD78" s="1"/>
      <c r="RWE78" s="1"/>
      <c r="RWF78" s="1"/>
      <c r="RWG78" s="1"/>
      <c r="RWH78" s="1"/>
      <c r="RWI78" s="1"/>
      <c r="RWJ78" s="1"/>
      <c r="RWK78" s="1"/>
      <c r="RWL78" s="1"/>
      <c r="RWM78" s="1"/>
      <c r="RWN78" s="1"/>
      <c r="RWO78" s="1"/>
      <c r="RWP78" s="1"/>
      <c r="RWQ78" s="1"/>
      <c r="RWR78" s="1"/>
      <c r="RWS78" s="1"/>
      <c r="RWT78" s="1"/>
      <c r="RWU78" s="1"/>
      <c r="RWV78" s="1"/>
      <c r="RWW78" s="1"/>
      <c r="RWX78" s="1"/>
      <c r="RWY78" s="1"/>
      <c r="RWZ78" s="1"/>
      <c r="RXA78" s="1"/>
      <c r="RXB78" s="1"/>
      <c r="RXC78" s="1"/>
      <c r="RXD78" s="1"/>
      <c r="RXE78" s="1"/>
      <c r="RXF78" s="1"/>
      <c r="RXG78" s="1"/>
      <c r="RXH78" s="1"/>
      <c r="RXI78" s="1"/>
      <c r="RXJ78" s="1"/>
      <c r="RXK78" s="1"/>
      <c r="RXL78" s="1"/>
      <c r="RXM78" s="1"/>
      <c r="RXN78" s="1"/>
      <c r="RXO78" s="1"/>
      <c r="RXP78" s="1"/>
      <c r="RXQ78" s="1"/>
      <c r="RXR78" s="1"/>
      <c r="RXS78" s="1"/>
      <c r="RXT78" s="1"/>
      <c r="RXU78" s="1"/>
      <c r="RXV78" s="1"/>
      <c r="RXW78" s="1"/>
      <c r="RXX78" s="1"/>
      <c r="RXY78" s="1"/>
      <c r="RXZ78" s="1"/>
      <c r="RYA78" s="1"/>
      <c r="RYB78" s="1"/>
      <c r="RYC78" s="1"/>
      <c r="RYD78" s="1"/>
      <c r="RYE78" s="1"/>
      <c r="RYF78" s="1"/>
      <c r="RYG78" s="1"/>
      <c r="RYH78" s="1"/>
      <c r="RYI78" s="1"/>
      <c r="RYJ78" s="1"/>
      <c r="RYK78" s="1"/>
      <c r="RYL78" s="1"/>
      <c r="RYM78" s="1"/>
      <c r="RYN78" s="1"/>
      <c r="RYO78" s="1"/>
      <c r="RYP78" s="1"/>
      <c r="RYQ78" s="1"/>
      <c r="RYR78" s="1"/>
      <c r="RYS78" s="1"/>
      <c r="RYT78" s="1"/>
      <c r="RYU78" s="1"/>
      <c r="RYV78" s="1"/>
      <c r="RYW78" s="1"/>
      <c r="RYX78" s="1"/>
      <c r="RYY78" s="1"/>
      <c r="RYZ78" s="1"/>
      <c r="RZA78" s="1"/>
      <c r="RZB78" s="1"/>
      <c r="RZC78" s="1"/>
      <c r="RZD78" s="1"/>
      <c r="RZE78" s="1"/>
      <c r="RZF78" s="1"/>
      <c r="RZG78" s="1"/>
      <c r="RZH78" s="1"/>
      <c r="RZI78" s="1"/>
      <c r="RZJ78" s="1"/>
      <c r="RZK78" s="1"/>
      <c r="RZL78" s="1"/>
      <c r="RZM78" s="1"/>
      <c r="RZN78" s="1"/>
      <c r="RZO78" s="1"/>
      <c r="RZP78" s="1"/>
      <c r="RZQ78" s="1"/>
      <c r="RZR78" s="1"/>
      <c r="RZS78" s="1"/>
      <c r="RZT78" s="1"/>
      <c r="RZU78" s="1"/>
      <c r="RZV78" s="1"/>
      <c r="RZW78" s="1"/>
      <c r="RZX78" s="1"/>
      <c r="RZY78" s="1"/>
      <c r="RZZ78" s="1"/>
      <c r="SAA78" s="1"/>
      <c r="SAB78" s="1"/>
      <c r="SAC78" s="1"/>
      <c r="SAD78" s="1"/>
      <c r="SAE78" s="1"/>
      <c r="SAF78" s="1"/>
      <c r="SAG78" s="1"/>
      <c r="SAH78" s="1"/>
      <c r="SAI78" s="1"/>
      <c r="SAJ78" s="1"/>
      <c r="SAK78" s="1"/>
      <c r="SAL78" s="1"/>
      <c r="SAM78" s="1"/>
      <c r="SAN78" s="1"/>
      <c r="SAO78" s="1"/>
      <c r="SAP78" s="1"/>
      <c r="SAQ78" s="1"/>
      <c r="SAR78" s="1"/>
      <c r="SAS78" s="1"/>
      <c r="SAT78" s="1"/>
      <c r="SAU78" s="1"/>
      <c r="SAV78" s="1"/>
      <c r="SAW78" s="1"/>
      <c r="SAX78" s="1"/>
      <c r="SAY78" s="1"/>
      <c r="SAZ78" s="1"/>
      <c r="SBA78" s="1"/>
      <c r="SBB78" s="1"/>
      <c r="SBC78" s="1"/>
      <c r="SBD78" s="1"/>
      <c r="SBE78" s="1"/>
      <c r="SBF78" s="1"/>
      <c r="SBG78" s="1"/>
      <c r="SBH78" s="1"/>
      <c r="SBI78" s="1"/>
      <c r="SBJ78" s="1"/>
      <c r="SBK78" s="1"/>
      <c r="SBL78" s="1"/>
      <c r="SBM78" s="1"/>
      <c r="SBN78" s="1"/>
      <c r="SBO78" s="1"/>
      <c r="SBP78" s="1"/>
      <c r="SBQ78" s="1"/>
      <c r="SBR78" s="1"/>
      <c r="SBS78" s="1"/>
      <c r="SBT78" s="1"/>
      <c r="SBU78" s="1"/>
      <c r="SBV78" s="1"/>
      <c r="SBW78" s="1"/>
      <c r="SBX78" s="1"/>
      <c r="SBY78" s="1"/>
      <c r="SBZ78" s="1"/>
      <c r="SCA78" s="1"/>
      <c r="SCB78" s="1"/>
      <c r="SCC78" s="1"/>
      <c r="SCD78" s="1"/>
      <c r="SCE78" s="1"/>
      <c r="SCF78" s="1"/>
      <c r="SCG78" s="1"/>
      <c r="SCH78" s="1"/>
      <c r="SCI78" s="1"/>
      <c r="SCJ78" s="1"/>
      <c r="SCK78" s="1"/>
      <c r="SCL78" s="1"/>
      <c r="SCM78" s="1"/>
      <c r="SCN78" s="1"/>
      <c r="SCO78" s="1"/>
      <c r="SCP78" s="1"/>
      <c r="SCQ78" s="1"/>
      <c r="SCR78" s="1"/>
      <c r="SCS78" s="1"/>
      <c r="SCT78" s="1"/>
      <c r="SCU78" s="1"/>
      <c r="SCV78" s="1"/>
      <c r="SCW78" s="1"/>
      <c r="SCX78" s="1"/>
      <c r="SCY78" s="1"/>
      <c r="SCZ78" s="1"/>
      <c r="SDA78" s="1"/>
      <c r="SDB78" s="1"/>
      <c r="SDC78" s="1"/>
      <c r="SDD78" s="1"/>
      <c r="SDE78" s="1"/>
      <c r="SDF78" s="1"/>
      <c r="SDG78" s="1"/>
      <c r="SDH78" s="1"/>
      <c r="SDI78" s="1"/>
      <c r="SDJ78" s="1"/>
      <c r="SDK78" s="1"/>
      <c r="SDL78" s="1"/>
      <c r="SDM78" s="1"/>
      <c r="SDN78" s="1"/>
      <c r="SDO78" s="1"/>
      <c r="SDP78" s="1"/>
      <c r="SDQ78" s="1"/>
      <c r="SDR78" s="1"/>
      <c r="SDS78" s="1"/>
      <c r="SDT78" s="1"/>
      <c r="SDU78" s="1"/>
      <c r="SDV78" s="1"/>
      <c r="SDW78" s="1"/>
      <c r="SDX78" s="1"/>
      <c r="SDY78" s="1"/>
      <c r="SDZ78" s="1"/>
      <c r="SEA78" s="1"/>
      <c r="SEB78" s="1"/>
      <c r="SEC78" s="1"/>
      <c r="SED78" s="1"/>
      <c r="SEE78" s="1"/>
      <c r="SEF78" s="1"/>
      <c r="SEG78" s="1"/>
      <c r="SEH78" s="1"/>
      <c r="SEI78" s="1"/>
      <c r="SEJ78" s="1"/>
      <c r="SEK78" s="1"/>
      <c r="SEL78" s="1"/>
      <c r="SEM78" s="1"/>
      <c r="SEN78" s="1"/>
      <c r="SEO78" s="1"/>
      <c r="SEP78" s="1"/>
      <c r="SEQ78" s="1"/>
      <c r="SER78" s="1"/>
      <c r="SES78" s="1"/>
      <c r="SET78" s="1"/>
      <c r="SEU78" s="1"/>
      <c r="SEV78" s="1"/>
      <c r="SEW78" s="1"/>
      <c r="SEX78" s="1"/>
      <c r="SEY78" s="1"/>
      <c r="SEZ78" s="1"/>
      <c r="SFA78" s="1"/>
      <c r="SFB78" s="1"/>
      <c r="SFC78" s="1"/>
      <c r="SFD78" s="1"/>
      <c r="SFE78" s="1"/>
      <c r="SFF78" s="1"/>
      <c r="SFG78" s="1"/>
      <c r="SFH78" s="1"/>
      <c r="SFI78" s="1"/>
      <c r="SFJ78" s="1"/>
      <c r="SFK78" s="1"/>
      <c r="SFL78" s="1"/>
      <c r="SFM78" s="1"/>
      <c r="SFN78" s="1"/>
      <c r="SFO78" s="1"/>
      <c r="SFP78" s="1"/>
      <c r="SFQ78" s="1"/>
      <c r="SFR78" s="1"/>
      <c r="SFS78" s="1"/>
      <c r="SFT78" s="1"/>
      <c r="SFU78" s="1"/>
      <c r="SFV78" s="1"/>
      <c r="SFW78" s="1"/>
      <c r="SFX78" s="1"/>
      <c r="SFY78" s="1"/>
      <c r="SFZ78" s="1"/>
      <c r="SGA78" s="1"/>
      <c r="SGB78" s="1"/>
      <c r="SGC78" s="1"/>
      <c r="SGD78" s="1"/>
      <c r="SGE78" s="1"/>
      <c r="SGF78" s="1"/>
      <c r="SGG78" s="1"/>
      <c r="SGH78" s="1"/>
      <c r="SGI78" s="1"/>
      <c r="SGJ78" s="1"/>
      <c r="SGK78" s="1"/>
      <c r="SGL78" s="1"/>
      <c r="SGM78" s="1"/>
      <c r="SGN78" s="1"/>
      <c r="SGO78" s="1"/>
      <c r="SGP78" s="1"/>
      <c r="SGQ78" s="1"/>
      <c r="SGR78" s="1"/>
      <c r="SGS78" s="1"/>
      <c r="SGT78" s="1"/>
      <c r="SGU78" s="1"/>
      <c r="SGV78" s="1"/>
      <c r="SGW78" s="1"/>
      <c r="SGX78" s="1"/>
      <c r="SGY78" s="1"/>
      <c r="SGZ78" s="1"/>
      <c r="SHA78" s="1"/>
      <c r="SHB78" s="1"/>
      <c r="SHC78" s="1"/>
      <c r="SHD78" s="1"/>
      <c r="SHE78" s="1"/>
      <c r="SHF78" s="1"/>
      <c r="SHG78" s="1"/>
      <c r="SHH78" s="1"/>
      <c r="SHI78" s="1"/>
      <c r="SHJ78" s="1"/>
      <c r="SHK78" s="1"/>
      <c r="SHL78" s="1"/>
      <c r="SHM78" s="1"/>
      <c r="SHN78" s="1"/>
      <c r="SHO78" s="1"/>
      <c r="SHP78" s="1"/>
      <c r="SHQ78" s="1"/>
      <c r="SHR78" s="1"/>
      <c r="SHS78" s="1"/>
      <c r="SHT78" s="1"/>
      <c r="SHU78" s="1"/>
      <c r="SHV78" s="1"/>
      <c r="SHW78" s="1"/>
      <c r="SHX78" s="1"/>
      <c r="SHY78" s="1"/>
      <c r="SHZ78" s="1"/>
      <c r="SIA78" s="1"/>
      <c r="SIB78" s="1"/>
      <c r="SIC78" s="1"/>
      <c r="SID78" s="1"/>
      <c r="SIE78" s="1"/>
      <c r="SIF78" s="1"/>
      <c r="SIG78" s="1"/>
      <c r="SIH78" s="1"/>
      <c r="SII78" s="1"/>
      <c r="SIJ78" s="1"/>
      <c r="SIK78" s="1"/>
      <c r="SIL78" s="1"/>
      <c r="SIM78" s="1"/>
      <c r="SIN78" s="1"/>
      <c r="SIO78" s="1"/>
      <c r="SIP78" s="1"/>
      <c r="SIQ78" s="1"/>
      <c r="SIR78" s="1"/>
      <c r="SIS78" s="1"/>
      <c r="SIT78" s="1"/>
      <c r="SIU78" s="1"/>
      <c r="SIV78" s="1"/>
      <c r="SIW78" s="1"/>
      <c r="SIX78" s="1"/>
      <c r="SIY78" s="1"/>
      <c r="SIZ78" s="1"/>
      <c r="SJA78" s="1"/>
      <c r="SJB78" s="1"/>
      <c r="SJC78" s="1"/>
      <c r="SJD78" s="1"/>
      <c r="SJE78" s="1"/>
      <c r="SJF78" s="1"/>
      <c r="SJG78" s="1"/>
      <c r="SJH78" s="1"/>
      <c r="SJI78" s="1"/>
      <c r="SJJ78" s="1"/>
      <c r="SJK78" s="1"/>
      <c r="SJL78" s="1"/>
      <c r="SJM78" s="1"/>
      <c r="SJN78" s="1"/>
      <c r="SJO78" s="1"/>
      <c r="SJP78" s="1"/>
      <c r="SJQ78" s="1"/>
      <c r="SJR78" s="1"/>
      <c r="SJS78" s="1"/>
      <c r="SJT78" s="1"/>
      <c r="SJU78" s="1"/>
      <c r="SJV78" s="1"/>
      <c r="SJW78" s="1"/>
      <c r="SJX78" s="1"/>
      <c r="SJY78" s="1"/>
      <c r="SJZ78" s="1"/>
      <c r="SKA78" s="1"/>
      <c r="SKB78" s="1"/>
      <c r="SKC78" s="1"/>
      <c r="SKD78" s="1"/>
      <c r="SKE78" s="1"/>
      <c r="SKF78" s="1"/>
      <c r="SKG78" s="1"/>
      <c r="SKH78" s="1"/>
      <c r="SKI78" s="1"/>
      <c r="SKJ78" s="1"/>
      <c r="SKK78" s="1"/>
      <c r="SKL78" s="1"/>
      <c r="SKM78" s="1"/>
      <c r="SKN78" s="1"/>
      <c r="SKO78" s="1"/>
      <c r="SKP78" s="1"/>
      <c r="SKQ78" s="1"/>
      <c r="SKR78" s="1"/>
      <c r="SKS78" s="1"/>
      <c r="SKT78" s="1"/>
      <c r="SKU78" s="1"/>
      <c r="SKV78" s="1"/>
      <c r="SKW78" s="1"/>
      <c r="SKX78" s="1"/>
      <c r="SKY78" s="1"/>
      <c r="SKZ78" s="1"/>
      <c r="SLA78" s="1"/>
      <c r="SLB78" s="1"/>
      <c r="SLC78" s="1"/>
      <c r="SLD78" s="1"/>
      <c r="SLE78" s="1"/>
      <c r="SLF78" s="1"/>
      <c r="SLG78" s="1"/>
      <c r="SLH78" s="1"/>
      <c r="SLI78" s="1"/>
      <c r="SLJ78" s="1"/>
      <c r="SLK78" s="1"/>
      <c r="SLL78" s="1"/>
      <c r="SLM78" s="1"/>
      <c r="SLN78" s="1"/>
      <c r="SLO78" s="1"/>
      <c r="SLP78" s="1"/>
      <c r="SLQ78" s="1"/>
      <c r="SLR78" s="1"/>
      <c r="SLS78" s="1"/>
      <c r="SLT78" s="1"/>
      <c r="SLU78" s="1"/>
      <c r="SLV78" s="1"/>
      <c r="SLW78" s="1"/>
      <c r="SLX78" s="1"/>
      <c r="SLY78" s="1"/>
      <c r="SLZ78" s="1"/>
      <c r="SMA78" s="1"/>
      <c r="SMB78" s="1"/>
      <c r="SMC78" s="1"/>
      <c r="SMD78" s="1"/>
      <c r="SME78" s="1"/>
      <c r="SMF78" s="1"/>
      <c r="SMG78" s="1"/>
      <c r="SMH78" s="1"/>
      <c r="SMI78" s="1"/>
      <c r="SMJ78" s="1"/>
      <c r="SMK78" s="1"/>
      <c r="SML78" s="1"/>
      <c r="SMM78" s="1"/>
      <c r="SMN78" s="1"/>
      <c r="SMO78" s="1"/>
      <c r="SMP78" s="1"/>
      <c r="SMQ78" s="1"/>
      <c r="SMR78" s="1"/>
      <c r="SMS78" s="1"/>
      <c r="SMT78" s="1"/>
      <c r="SMU78" s="1"/>
      <c r="SMV78" s="1"/>
      <c r="SMW78" s="1"/>
      <c r="SMX78" s="1"/>
      <c r="SMY78" s="1"/>
      <c r="SMZ78" s="1"/>
      <c r="SNA78" s="1"/>
      <c r="SNB78" s="1"/>
      <c r="SNC78" s="1"/>
      <c r="SND78" s="1"/>
      <c r="SNE78" s="1"/>
      <c r="SNF78" s="1"/>
      <c r="SNG78" s="1"/>
      <c r="SNH78" s="1"/>
      <c r="SNI78" s="1"/>
      <c r="SNJ78" s="1"/>
      <c r="SNK78" s="1"/>
      <c r="SNL78" s="1"/>
      <c r="SNM78" s="1"/>
      <c r="SNN78" s="1"/>
      <c r="SNO78" s="1"/>
      <c r="SNP78" s="1"/>
      <c r="SNQ78" s="1"/>
      <c r="SNR78" s="1"/>
      <c r="SNS78" s="1"/>
      <c r="SNT78" s="1"/>
      <c r="SNU78" s="1"/>
      <c r="SNV78" s="1"/>
      <c r="SNW78" s="1"/>
      <c r="SNX78" s="1"/>
      <c r="SNY78" s="1"/>
      <c r="SNZ78" s="1"/>
      <c r="SOA78" s="1"/>
      <c r="SOB78" s="1"/>
      <c r="SOC78" s="1"/>
      <c r="SOD78" s="1"/>
      <c r="SOE78" s="1"/>
      <c r="SOF78" s="1"/>
      <c r="SOG78" s="1"/>
      <c r="SOH78" s="1"/>
      <c r="SOI78" s="1"/>
      <c r="SOJ78" s="1"/>
      <c r="SOK78" s="1"/>
      <c r="SOL78" s="1"/>
      <c r="SOM78" s="1"/>
      <c r="SON78" s="1"/>
      <c r="SOO78" s="1"/>
      <c r="SOP78" s="1"/>
      <c r="SOQ78" s="1"/>
      <c r="SOR78" s="1"/>
      <c r="SOS78" s="1"/>
      <c r="SOT78" s="1"/>
      <c r="SOU78" s="1"/>
      <c r="SOV78" s="1"/>
      <c r="SOW78" s="1"/>
      <c r="SOX78" s="1"/>
      <c r="SOY78" s="1"/>
      <c r="SOZ78" s="1"/>
      <c r="SPA78" s="1"/>
      <c r="SPB78" s="1"/>
      <c r="SPC78" s="1"/>
      <c r="SPD78" s="1"/>
      <c r="SPE78" s="1"/>
      <c r="SPF78" s="1"/>
      <c r="SPG78" s="1"/>
      <c r="SPH78" s="1"/>
      <c r="SPI78" s="1"/>
      <c r="SPJ78" s="1"/>
      <c r="SPK78" s="1"/>
      <c r="SPL78" s="1"/>
      <c r="SPM78" s="1"/>
      <c r="SPN78" s="1"/>
      <c r="SPO78" s="1"/>
      <c r="SPP78" s="1"/>
      <c r="SPQ78" s="1"/>
      <c r="SPR78" s="1"/>
      <c r="SPS78" s="1"/>
      <c r="SPT78" s="1"/>
      <c r="SPU78" s="1"/>
      <c r="SPV78" s="1"/>
      <c r="SPW78" s="1"/>
      <c r="SPX78" s="1"/>
      <c r="SPY78" s="1"/>
      <c r="SPZ78" s="1"/>
      <c r="SQA78" s="1"/>
      <c r="SQB78" s="1"/>
      <c r="SQC78" s="1"/>
      <c r="SQD78" s="1"/>
      <c r="SQE78" s="1"/>
      <c r="SQF78" s="1"/>
      <c r="SQG78" s="1"/>
      <c r="SQH78" s="1"/>
      <c r="SQI78" s="1"/>
      <c r="SQJ78" s="1"/>
      <c r="SQK78" s="1"/>
      <c r="SQL78" s="1"/>
      <c r="SQM78" s="1"/>
      <c r="SQN78" s="1"/>
      <c r="SQO78" s="1"/>
      <c r="SQP78" s="1"/>
      <c r="SQQ78" s="1"/>
      <c r="SQR78" s="1"/>
      <c r="SQS78" s="1"/>
      <c r="SQT78" s="1"/>
      <c r="SQU78" s="1"/>
      <c r="SQV78" s="1"/>
      <c r="SQW78" s="1"/>
      <c r="SQX78" s="1"/>
      <c r="SQY78" s="1"/>
      <c r="SQZ78" s="1"/>
      <c r="SRA78" s="1"/>
      <c r="SRB78" s="1"/>
      <c r="SRC78" s="1"/>
      <c r="SRD78" s="1"/>
      <c r="SRE78" s="1"/>
      <c r="SRF78" s="1"/>
      <c r="SRG78" s="1"/>
      <c r="SRH78" s="1"/>
      <c r="SRI78" s="1"/>
      <c r="SRJ78" s="1"/>
      <c r="SRK78" s="1"/>
      <c r="SRL78" s="1"/>
      <c r="SRM78" s="1"/>
      <c r="SRN78" s="1"/>
      <c r="SRO78" s="1"/>
      <c r="SRP78" s="1"/>
      <c r="SRQ78" s="1"/>
      <c r="SRR78" s="1"/>
      <c r="SRS78" s="1"/>
      <c r="SRT78" s="1"/>
      <c r="SRU78" s="1"/>
      <c r="SRV78" s="1"/>
      <c r="SRW78" s="1"/>
      <c r="SRX78" s="1"/>
      <c r="SRY78" s="1"/>
      <c r="SRZ78" s="1"/>
      <c r="SSA78" s="1"/>
      <c r="SSB78" s="1"/>
      <c r="SSC78" s="1"/>
      <c r="SSD78" s="1"/>
      <c r="SSE78" s="1"/>
      <c r="SSF78" s="1"/>
      <c r="SSG78" s="1"/>
      <c r="SSH78" s="1"/>
      <c r="SSI78" s="1"/>
      <c r="SSJ78" s="1"/>
      <c r="SSK78" s="1"/>
      <c r="SSL78" s="1"/>
      <c r="SSM78" s="1"/>
      <c r="SSN78" s="1"/>
      <c r="SSO78" s="1"/>
      <c r="SSP78" s="1"/>
      <c r="SSQ78" s="1"/>
      <c r="SSR78" s="1"/>
      <c r="SSS78" s="1"/>
      <c r="SST78" s="1"/>
      <c r="SSU78" s="1"/>
      <c r="SSV78" s="1"/>
      <c r="SSW78" s="1"/>
      <c r="SSX78" s="1"/>
      <c r="SSY78" s="1"/>
      <c r="SSZ78" s="1"/>
      <c r="STA78" s="1"/>
      <c r="STB78" s="1"/>
      <c r="STC78" s="1"/>
      <c r="STD78" s="1"/>
      <c r="STE78" s="1"/>
      <c r="STF78" s="1"/>
      <c r="STG78" s="1"/>
      <c r="STH78" s="1"/>
      <c r="STI78" s="1"/>
      <c r="STJ78" s="1"/>
      <c r="STK78" s="1"/>
      <c r="STL78" s="1"/>
      <c r="STM78" s="1"/>
      <c r="STN78" s="1"/>
      <c r="STO78" s="1"/>
      <c r="STP78" s="1"/>
      <c r="STQ78" s="1"/>
      <c r="STR78" s="1"/>
      <c r="STS78" s="1"/>
      <c r="STT78" s="1"/>
      <c r="STU78" s="1"/>
      <c r="STV78" s="1"/>
      <c r="STW78" s="1"/>
      <c r="STX78" s="1"/>
      <c r="STY78" s="1"/>
      <c r="STZ78" s="1"/>
      <c r="SUA78" s="1"/>
      <c r="SUB78" s="1"/>
      <c r="SUC78" s="1"/>
      <c r="SUD78" s="1"/>
      <c r="SUE78" s="1"/>
      <c r="SUF78" s="1"/>
      <c r="SUG78" s="1"/>
      <c r="SUH78" s="1"/>
      <c r="SUI78" s="1"/>
      <c r="SUJ78" s="1"/>
      <c r="SUK78" s="1"/>
      <c r="SUL78" s="1"/>
      <c r="SUM78" s="1"/>
      <c r="SUN78" s="1"/>
      <c r="SUO78" s="1"/>
      <c r="SUP78" s="1"/>
      <c r="SUQ78" s="1"/>
      <c r="SUR78" s="1"/>
      <c r="SUS78" s="1"/>
      <c r="SUT78" s="1"/>
      <c r="SUU78" s="1"/>
      <c r="SUV78" s="1"/>
      <c r="SUW78" s="1"/>
      <c r="SUX78" s="1"/>
      <c r="SUY78" s="1"/>
      <c r="SUZ78" s="1"/>
      <c r="SVA78" s="1"/>
      <c r="SVB78" s="1"/>
      <c r="SVC78" s="1"/>
      <c r="SVD78" s="1"/>
      <c r="SVE78" s="1"/>
      <c r="SVF78" s="1"/>
      <c r="SVG78" s="1"/>
      <c r="SVH78" s="1"/>
      <c r="SVI78" s="1"/>
      <c r="SVJ78" s="1"/>
      <c r="SVK78" s="1"/>
      <c r="SVL78" s="1"/>
      <c r="SVM78" s="1"/>
      <c r="SVN78" s="1"/>
      <c r="SVO78" s="1"/>
      <c r="SVP78" s="1"/>
      <c r="SVQ78" s="1"/>
      <c r="SVR78" s="1"/>
      <c r="SVS78" s="1"/>
      <c r="SVT78" s="1"/>
      <c r="SVU78" s="1"/>
      <c r="SVV78" s="1"/>
      <c r="SVW78" s="1"/>
      <c r="SVX78" s="1"/>
      <c r="SVY78" s="1"/>
      <c r="SVZ78" s="1"/>
      <c r="SWA78" s="1"/>
      <c r="SWB78" s="1"/>
      <c r="SWC78" s="1"/>
      <c r="SWD78" s="1"/>
      <c r="SWE78" s="1"/>
      <c r="SWF78" s="1"/>
      <c r="SWG78" s="1"/>
      <c r="SWH78" s="1"/>
      <c r="SWI78" s="1"/>
      <c r="SWJ78" s="1"/>
      <c r="SWK78" s="1"/>
      <c r="SWL78" s="1"/>
      <c r="SWM78" s="1"/>
      <c r="SWN78" s="1"/>
      <c r="SWO78" s="1"/>
      <c r="SWP78" s="1"/>
      <c r="SWQ78" s="1"/>
      <c r="SWR78" s="1"/>
      <c r="SWS78" s="1"/>
      <c r="SWT78" s="1"/>
      <c r="SWU78" s="1"/>
      <c r="SWV78" s="1"/>
      <c r="SWW78" s="1"/>
      <c r="SWX78" s="1"/>
      <c r="SWY78" s="1"/>
      <c r="SWZ78" s="1"/>
      <c r="SXA78" s="1"/>
      <c r="SXB78" s="1"/>
      <c r="SXC78" s="1"/>
      <c r="SXD78" s="1"/>
      <c r="SXE78" s="1"/>
      <c r="SXF78" s="1"/>
      <c r="SXG78" s="1"/>
      <c r="SXH78" s="1"/>
      <c r="SXI78" s="1"/>
      <c r="SXJ78" s="1"/>
      <c r="SXK78" s="1"/>
      <c r="SXL78" s="1"/>
      <c r="SXM78" s="1"/>
      <c r="SXN78" s="1"/>
      <c r="SXO78" s="1"/>
      <c r="SXP78" s="1"/>
      <c r="SXQ78" s="1"/>
      <c r="SXR78" s="1"/>
      <c r="SXS78" s="1"/>
      <c r="SXT78" s="1"/>
      <c r="SXU78" s="1"/>
      <c r="SXV78" s="1"/>
      <c r="SXW78" s="1"/>
      <c r="SXX78" s="1"/>
      <c r="SXY78" s="1"/>
      <c r="SXZ78" s="1"/>
      <c r="SYA78" s="1"/>
      <c r="SYB78" s="1"/>
      <c r="SYC78" s="1"/>
      <c r="SYD78" s="1"/>
      <c r="SYE78" s="1"/>
      <c r="SYF78" s="1"/>
      <c r="SYG78" s="1"/>
      <c r="SYH78" s="1"/>
      <c r="SYI78" s="1"/>
      <c r="SYJ78" s="1"/>
      <c r="SYK78" s="1"/>
      <c r="SYL78" s="1"/>
      <c r="SYM78" s="1"/>
      <c r="SYN78" s="1"/>
      <c r="SYO78" s="1"/>
      <c r="SYP78" s="1"/>
      <c r="SYQ78" s="1"/>
      <c r="SYR78" s="1"/>
      <c r="SYS78" s="1"/>
      <c r="SYT78" s="1"/>
      <c r="SYU78" s="1"/>
      <c r="SYV78" s="1"/>
      <c r="SYW78" s="1"/>
      <c r="SYX78" s="1"/>
      <c r="SYY78" s="1"/>
      <c r="SYZ78" s="1"/>
      <c r="SZA78" s="1"/>
      <c r="SZB78" s="1"/>
      <c r="SZC78" s="1"/>
      <c r="SZD78" s="1"/>
      <c r="SZE78" s="1"/>
      <c r="SZF78" s="1"/>
      <c r="SZG78" s="1"/>
      <c r="SZH78" s="1"/>
      <c r="SZI78" s="1"/>
      <c r="SZJ78" s="1"/>
      <c r="SZK78" s="1"/>
      <c r="SZL78" s="1"/>
      <c r="SZM78" s="1"/>
      <c r="SZN78" s="1"/>
      <c r="SZO78" s="1"/>
      <c r="SZP78" s="1"/>
      <c r="SZQ78" s="1"/>
      <c r="SZR78" s="1"/>
      <c r="SZS78" s="1"/>
      <c r="SZT78" s="1"/>
      <c r="SZU78" s="1"/>
      <c r="SZV78" s="1"/>
      <c r="SZW78" s="1"/>
      <c r="SZX78" s="1"/>
      <c r="SZY78" s="1"/>
      <c r="SZZ78" s="1"/>
      <c r="TAA78" s="1"/>
      <c r="TAB78" s="1"/>
      <c r="TAC78" s="1"/>
      <c r="TAD78" s="1"/>
      <c r="TAE78" s="1"/>
      <c r="TAF78" s="1"/>
      <c r="TAG78" s="1"/>
      <c r="TAH78" s="1"/>
      <c r="TAI78" s="1"/>
      <c r="TAJ78" s="1"/>
      <c r="TAK78" s="1"/>
      <c r="TAL78" s="1"/>
      <c r="TAM78" s="1"/>
      <c r="TAN78" s="1"/>
      <c r="TAO78" s="1"/>
      <c r="TAP78" s="1"/>
      <c r="TAQ78" s="1"/>
      <c r="TAR78" s="1"/>
      <c r="TAS78" s="1"/>
      <c r="TAT78" s="1"/>
      <c r="TAU78" s="1"/>
      <c r="TAV78" s="1"/>
      <c r="TAW78" s="1"/>
      <c r="TAX78" s="1"/>
      <c r="TAY78" s="1"/>
      <c r="TAZ78" s="1"/>
      <c r="TBA78" s="1"/>
      <c r="TBB78" s="1"/>
      <c r="TBC78" s="1"/>
      <c r="TBD78" s="1"/>
      <c r="TBE78" s="1"/>
      <c r="TBF78" s="1"/>
      <c r="TBG78" s="1"/>
      <c r="TBH78" s="1"/>
      <c r="TBI78" s="1"/>
      <c r="TBJ78" s="1"/>
      <c r="TBK78" s="1"/>
      <c r="TBL78" s="1"/>
      <c r="TBM78" s="1"/>
      <c r="TBN78" s="1"/>
      <c r="TBO78" s="1"/>
      <c r="TBP78" s="1"/>
      <c r="TBQ78" s="1"/>
      <c r="TBR78" s="1"/>
      <c r="TBS78" s="1"/>
      <c r="TBT78" s="1"/>
      <c r="TBU78" s="1"/>
      <c r="TBV78" s="1"/>
      <c r="TBW78" s="1"/>
      <c r="TBX78" s="1"/>
      <c r="TBY78" s="1"/>
      <c r="TBZ78" s="1"/>
      <c r="TCA78" s="1"/>
      <c r="TCB78" s="1"/>
      <c r="TCC78" s="1"/>
      <c r="TCD78" s="1"/>
      <c r="TCE78" s="1"/>
      <c r="TCF78" s="1"/>
      <c r="TCG78" s="1"/>
      <c r="TCH78" s="1"/>
      <c r="TCI78" s="1"/>
      <c r="TCJ78" s="1"/>
      <c r="TCK78" s="1"/>
      <c r="TCL78" s="1"/>
      <c r="TCM78" s="1"/>
      <c r="TCN78" s="1"/>
      <c r="TCO78" s="1"/>
      <c r="TCP78" s="1"/>
      <c r="TCQ78" s="1"/>
      <c r="TCR78" s="1"/>
      <c r="TCS78" s="1"/>
      <c r="TCT78" s="1"/>
      <c r="TCU78" s="1"/>
      <c r="TCV78" s="1"/>
      <c r="TCW78" s="1"/>
      <c r="TCX78" s="1"/>
      <c r="TCY78" s="1"/>
      <c r="TCZ78" s="1"/>
      <c r="TDA78" s="1"/>
      <c r="TDB78" s="1"/>
      <c r="TDC78" s="1"/>
      <c r="TDD78" s="1"/>
      <c r="TDE78" s="1"/>
      <c r="TDF78" s="1"/>
      <c r="TDG78" s="1"/>
      <c r="TDH78" s="1"/>
      <c r="TDI78" s="1"/>
      <c r="TDJ78" s="1"/>
      <c r="TDK78" s="1"/>
      <c r="TDL78" s="1"/>
      <c r="TDM78" s="1"/>
      <c r="TDN78" s="1"/>
      <c r="TDO78" s="1"/>
      <c r="TDP78" s="1"/>
      <c r="TDQ78" s="1"/>
      <c r="TDR78" s="1"/>
      <c r="TDS78" s="1"/>
      <c r="TDT78" s="1"/>
      <c r="TDU78" s="1"/>
      <c r="TDV78" s="1"/>
      <c r="TDW78" s="1"/>
      <c r="TDX78" s="1"/>
      <c r="TDY78" s="1"/>
      <c r="TDZ78" s="1"/>
      <c r="TEA78" s="1"/>
      <c r="TEB78" s="1"/>
      <c r="TEC78" s="1"/>
      <c r="TED78" s="1"/>
      <c r="TEE78" s="1"/>
      <c r="TEF78" s="1"/>
      <c r="TEG78" s="1"/>
      <c r="TEH78" s="1"/>
      <c r="TEI78" s="1"/>
      <c r="TEJ78" s="1"/>
      <c r="TEK78" s="1"/>
      <c r="TEL78" s="1"/>
      <c r="TEM78" s="1"/>
      <c r="TEN78" s="1"/>
      <c r="TEO78" s="1"/>
      <c r="TEP78" s="1"/>
      <c r="TEQ78" s="1"/>
      <c r="TER78" s="1"/>
      <c r="TES78" s="1"/>
      <c r="TET78" s="1"/>
      <c r="TEU78" s="1"/>
      <c r="TEV78" s="1"/>
      <c r="TEW78" s="1"/>
      <c r="TEX78" s="1"/>
      <c r="TEY78" s="1"/>
      <c r="TEZ78" s="1"/>
      <c r="TFA78" s="1"/>
      <c r="TFB78" s="1"/>
      <c r="TFC78" s="1"/>
      <c r="TFD78" s="1"/>
      <c r="TFE78" s="1"/>
      <c r="TFF78" s="1"/>
      <c r="TFG78" s="1"/>
      <c r="TFH78" s="1"/>
      <c r="TFI78" s="1"/>
      <c r="TFJ78" s="1"/>
      <c r="TFK78" s="1"/>
      <c r="TFL78" s="1"/>
      <c r="TFM78" s="1"/>
      <c r="TFN78" s="1"/>
      <c r="TFO78" s="1"/>
      <c r="TFP78" s="1"/>
      <c r="TFQ78" s="1"/>
      <c r="TFR78" s="1"/>
      <c r="TFS78" s="1"/>
      <c r="TFT78" s="1"/>
      <c r="TFU78" s="1"/>
      <c r="TFV78" s="1"/>
      <c r="TFW78" s="1"/>
      <c r="TFX78" s="1"/>
      <c r="TFY78" s="1"/>
      <c r="TFZ78" s="1"/>
      <c r="TGA78" s="1"/>
      <c r="TGB78" s="1"/>
      <c r="TGC78" s="1"/>
      <c r="TGD78" s="1"/>
      <c r="TGE78" s="1"/>
      <c r="TGF78" s="1"/>
      <c r="TGG78" s="1"/>
      <c r="TGH78" s="1"/>
      <c r="TGI78" s="1"/>
      <c r="TGJ78" s="1"/>
      <c r="TGK78" s="1"/>
      <c r="TGL78" s="1"/>
      <c r="TGM78" s="1"/>
      <c r="TGN78" s="1"/>
      <c r="TGO78" s="1"/>
      <c r="TGP78" s="1"/>
      <c r="TGQ78" s="1"/>
      <c r="TGR78" s="1"/>
      <c r="TGS78" s="1"/>
      <c r="TGT78" s="1"/>
      <c r="TGU78" s="1"/>
      <c r="TGV78" s="1"/>
      <c r="TGW78" s="1"/>
      <c r="TGX78" s="1"/>
      <c r="TGY78" s="1"/>
      <c r="TGZ78" s="1"/>
      <c r="THA78" s="1"/>
      <c r="THB78" s="1"/>
      <c r="THC78" s="1"/>
      <c r="THD78" s="1"/>
      <c r="THE78" s="1"/>
      <c r="THF78" s="1"/>
      <c r="THG78" s="1"/>
      <c r="THH78" s="1"/>
      <c r="THI78" s="1"/>
      <c r="THJ78" s="1"/>
      <c r="THK78" s="1"/>
      <c r="THL78" s="1"/>
      <c r="THM78" s="1"/>
      <c r="THN78" s="1"/>
      <c r="THO78" s="1"/>
      <c r="THP78" s="1"/>
      <c r="THQ78" s="1"/>
      <c r="THR78" s="1"/>
      <c r="THS78" s="1"/>
      <c r="THT78" s="1"/>
      <c r="THU78" s="1"/>
      <c r="THV78" s="1"/>
      <c r="THW78" s="1"/>
      <c r="THX78" s="1"/>
      <c r="THY78" s="1"/>
      <c r="THZ78" s="1"/>
      <c r="TIA78" s="1"/>
      <c r="TIB78" s="1"/>
      <c r="TIC78" s="1"/>
      <c r="TID78" s="1"/>
      <c r="TIE78" s="1"/>
      <c r="TIF78" s="1"/>
      <c r="TIG78" s="1"/>
      <c r="TIH78" s="1"/>
      <c r="TII78" s="1"/>
      <c r="TIJ78" s="1"/>
      <c r="TIK78" s="1"/>
      <c r="TIL78" s="1"/>
      <c r="TIM78" s="1"/>
      <c r="TIN78" s="1"/>
      <c r="TIO78" s="1"/>
      <c r="TIP78" s="1"/>
      <c r="TIQ78" s="1"/>
      <c r="TIR78" s="1"/>
      <c r="TIS78" s="1"/>
      <c r="TIT78" s="1"/>
      <c r="TIU78" s="1"/>
      <c r="TIV78" s="1"/>
      <c r="TIW78" s="1"/>
      <c r="TIX78" s="1"/>
      <c r="TIY78" s="1"/>
      <c r="TIZ78" s="1"/>
      <c r="TJA78" s="1"/>
      <c r="TJB78" s="1"/>
      <c r="TJC78" s="1"/>
      <c r="TJD78" s="1"/>
      <c r="TJE78" s="1"/>
      <c r="TJF78" s="1"/>
      <c r="TJG78" s="1"/>
      <c r="TJH78" s="1"/>
      <c r="TJI78" s="1"/>
      <c r="TJJ78" s="1"/>
      <c r="TJK78" s="1"/>
      <c r="TJL78" s="1"/>
      <c r="TJM78" s="1"/>
      <c r="TJN78" s="1"/>
      <c r="TJO78" s="1"/>
      <c r="TJP78" s="1"/>
      <c r="TJQ78" s="1"/>
      <c r="TJR78" s="1"/>
      <c r="TJS78" s="1"/>
      <c r="TJT78" s="1"/>
      <c r="TJU78" s="1"/>
      <c r="TJV78" s="1"/>
      <c r="TJW78" s="1"/>
      <c r="TJX78" s="1"/>
      <c r="TJY78" s="1"/>
      <c r="TJZ78" s="1"/>
      <c r="TKA78" s="1"/>
      <c r="TKB78" s="1"/>
      <c r="TKC78" s="1"/>
      <c r="TKD78" s="1"/>
      <c r="TKE78" s="1"/>
      <c r="TKF78" s="1"/>
      <c r="TKG78" s="1"/>
      <c r="TKH78" s="1"/>
      <c r="TKI78" s="1"/>
      <c r="TKJ78" s="1"/>
      <c r="TKK78" s="1"/>
      <c r="TKL78" s="1"/>
      <c r="TKM78" s="1"/>
      <c r="TKN78" s="1"/>
      <c r="TKO78" s="1"/>
      <c r="TKP78" s="1"/>
      <c r="TKQ78" s="1"/>
      <c r="TKR78" s="1"/>
      <c r="TKS78" s="1"/>
      <c r="TKT78" s="1"/>
      <c r="TKU78" s="1"/>
      <c r="TKV78" s="1"/>
      <c r="TKW78" s="1"/>
      <c r="TKX78" s="1"/>
      <c r="TKY78" s="1"/>
      <c r="TKZ78" s="1"/>
      <c r="TLA78" s="1"/>
      <c r="TLB78" s="1"/>
      <c r="TLC78" s="1"/>
      <c r="TLD78" s="1"/>
      <c r="TLE78" s="1"/>
      <c r="TLF78" s="1"/>
      <c r="TLG78" s="1"/>
      <c r="TLH78" s="1"/>
      <c r="TLI78" s="1"/>
      <c r="TLJ78" s="1"/>
      <c r="TLK78" s="1"/>
      <c r="TLL78" s="1"/>
      <c r="TLM78" s="1"/>
      <c r="TLN78" s="1"/>
      <c r="TLO78" s="1"/>
      <c r="TLP78" s="1"/>
      <c r="TLQ78" s="1"/>
      <c r="TLR78" s="1"/>
      <c r="TLS78" s="1"/>
      <c r="TLT78" s="1"/>
      <c r="TLU78" s="1"/>
      <c r="TLV78" s="1"/>
      <c r="TLW78" s="1"/>
      <c r="TLX78" s="1"/>
      <c r="TLY78" s="1"/>
      <c r="TLZ78" s="1"/>
      <c r="TMA78" s="1"/>
      <c r="TMB78" s="1"/>
      <c r="TMC78" s="1"/>
      <c r="TMD78" s="1"/>
      <c r="TME78" s="1"/>
      <c r="TMF78" s="1"/>
      <c r="TMG78" s="1"/>
      <c r="TMH78" s="1"/>
      <c r="TMI78" s="1"/>
      <c r="TMJ78" s="1"/>
      <c r="TMK78" s="1"/>
      <c r="TML78" s="1"/>
      <c r="TMM78" s="1"/>
      <c r="TMN78" s="1"/>
      <c r="TMO78" s="1"/>
      <c r="TMP78" s="1"/>
      <c r="TMQ78" s="1"/>
      <c r="TMR78" s="1"/>
      <c r="TMS78" s="1"/>
      <c r="TMT78" s="1"/>
      <c r="TMU78" s="1"/>
      <c r="TMV78" s="1"/>
      <c r="TMW78" s="1"/>
      <c r="TMX78" s="1"/>
      <c r="TMY78" s="1"/>
      <c r="TMZ78" s="1"/>
      <c r="TNA78" s="1"/>
      <c r="TNB78" s="1"/>
      <c r="TNC78" s="1"/>
      <c r="TND78" s="1"/>
      <c r="TNE78" s="1"/>
      <c r="TNF78" s="1"/>
      <c r="TNG78" s="1"/>
      <c r="TNH78" s="1"/>
      <c r="TNI78" s="1"/>
      <c r="TNJ78" s="1"/>
      <c r="TNK78" s="1"/>
      <c r="TNL78" s="1"/>
      <c r="TNM78" s="1"/>
      <c r="TNN78" s="1"/>
      <c r="TNO78" s="1"/>
      <c r="TNP78" s="1"/>
      <c r="TNQ78" s="1"/>
      <c r="TNR78" s="1"/>
      <c r="TNS78" s="1"/>
      <c r="TNT78" s="1"/>
      <c r="TNU78" s="1"/>
      <c r="TNV78" s="1"/>
      <c r="TNW78" s="1"/>
      <c r="TNX78" s="1"/>
      <c r="TNY78" s="1"/>
      <c r="TNZ78" s="1"/>
      <c r="TOA78" s="1"/>
      <c r="TOB78" s="1"/>
      <c r="TOC78" s="1"/>
      <c r="TOD78" s="1"/>
      <c r="TOE78" s="1"/>
      <c r="TOF78" s="1"/>
      <c r="TOG78" s="1"/>
      <c r="TOH78" s="1"/>
      <c r="TOI78" s="1"/>
      <c r="TOJ78" s="1"/>
      <c r="TOK78" s="1"/>
      <c r="TOL78" s="1"/>
      <c r="TOM78" s="1"/>
      <c r="TON78" s="1"/>
      <c r="TOO78" s="1"/>
      <c r="TOP78" s="1"/>
      <c r="TOQ78" s="1"/>
      <c r="TOR78" s="1"/>
      <c r="TOS78" s="1"/>
      <c r="TOT78" s="1"/>
      <c r="TOU78" s="1"/>
      <c r="TOV78" s="1"/>
      <c r="TOW78" s="1"/>
      <c r="TOX78" s="1"/>
      <c r="TOY78" s="1"/>
      <c r="TOZ78" s="1"/>
      <c r="TPA78" s="1"/>
      <c r="TPB78" s="1"/>
      <c r="TPC78" s="1"/>
      <c r="TPD78" s="1"/>
      <c r="TPE78" s="1"/>
      <c r="TPF78" s="1"/>
      <c r="TPG78" s="1"/>
      <c r="TPH78" s="1"/>
      <c r="TPI78" s="1"/>
      <c r="TPJ78" s="1"/>
      <c r="TPK78" s="1"/>
      <c r="TPL78" s="1"/>
      <c r="TPM78" s="1"/>
      <c r="TPN78" s="1"/>
      <c r="TPO78" s="1"/>
      <c r="TPP78" s="1"/>
      <c r="TPQ78" s="1"/>
      <c r="TPR78" s="1"/>
      <c r="TPS78" s="1"/>
      <c r="TPT78" s="1"/>
      <c r="TPU78" s="1"/>
      <c r="TPV78" s="1"/>
      <c r="TPW78" s="1"/>
      <c r="TPX78" s="1"/>
      <c r="TPY78" s="1"/>
      <c r="TPZ78" s="1"/>
      <c r="TQA78" s="1"/>
      <c r="TQB78" s="1"/>
      <c r="TQC78" s="1"/>
      <c r="TQD78" s="1"/>
      <c r="TQE78" s="1"/>
      <c r="TQF78" s="1"/>
      <c r="TQG78" s="1"/>
      <c r="TQH78" s="1"/>
      <c r="TQI78" s="1"/>
      <c r="TQJ78" s="1"/>
      <c r="TQK78" s="1"/>
      <c r="TQL78" s="1"/>
      <c r="TQM78" s="1"/>
      <c r="TQN78" s="1"/>
      <c r="TQO78" s="1"/>
      <c r="TQP78" s="1"/>
      <c r="TQQ78" s="1"/>
      <c r="TQR78" s="1"/>
      <c r="TQS78" s="1"/>
      <c r="TQT78" s="1"/>
      <c r="TQU78" s="1"/>
      <c r="TQV78" s="1"/>
      <c r="TQW78" s="1"/>
      <c r="TQX78" s="1"/>
      <c r="TQY78" s="1"/>
      <c r="TQZ78" s="1"/>
      <c r="TRA78" s="1"/>
      <c r="TRB78" s="1"/>
      <c r="TRC78" s="1"/>
      <c r="TRD78" s="1"/>
      <c r="TRE78" s="1"/>
      <c r="TRF78" s="1"/>
      <c r="TRG78" s="1"/>
      <c r="TRH78" s="1"/>
      <c r="TRI78" s="1"/>
      <c r="TRJ78" s="1"/>
      <c r="TRK78" s="1"/>
      <c r="TRL78" s="1"/>
      <c r="TRM78" s="1"/>
      <c r="TRN78" s="1"/>
      <c r="TRO78" s="1"/>
      <c r="TRP78" s="1"/>
      <c r="TRQ78" s="1"/>
      <c r="TRR78" s="1"/>
      <c r="TRS78" s="1"/>
      <c r="TRT78" s="1"/>
      <c r="TRU78" s="1"/>
      <c r="TRV78" s="1"/>
      <c r="TRW78" s="1"/>
      <c r="TRX78" s="1"/>
      <c r="TRY78" s="1"/>
      <c r="TRZ78" s="1"/>
      <c r="TSA78" s="1"/>
      <c r="TSB78" s="1"/>
      <c r="TSC78" s="1"/>
      <c r="TSD78" s="1"/>
      <c r="TSE78" s="1"/>
      <c r="TSF78" s="1"/>
      <c r="TSG78" s="1"/>
      <c r="TSH78" s="1"/>
      <c r="TSI78" s="1"/>
      <c r="TSJ78" s="1"/>
      <c r="TSK78" s="1"/>
      <c r="TSL78" s="1"/>
      <c r="TSM78" s="1"/>
      <c r="TSN78" s="1"/>
      <c r="TSO78" s="1"/>
      <c r="TSP78" s="1"/>
      <c r="TSQ78" s="1"/>
      <c r="TSR78" s="1"/>
      <c r="TSS78" s="1"/>
      <c r="TST78" s="1"/>
      <c r="TSU78" s="1"/>
      <c r="TSV78" s="1"/>
      <c r="TSW78" s="1"/>
      <c r="TSX78" s="1"/>
      <c r="TSY78" s="1"/>
      <c r="TSZ78" s="1"/>
      <c r="TTA78" s="1"/>
      <c r="TTB78" s="1"/>
      <c r="TTC78" s="1"/>
      <c r="TTD78" s="1"/>
      <c r="TTE78" s="1"/>
      <c r="TTF78" s="1"/>
      <c r="TTG78" s="1"/>
      <c r="TTH78" s="1"/>
      <c r="TTI78" s="1"/>
      <c r="TTJ78" s="1"/>
      <c r="TTK78" s="1"/>
      <c r="TTL78" s="1"/>
      <c r="TTM78" s="1"/>
      <c r="TTN78" s="1"/>
      <c r="TTO78" s="1"/>
      <c r="TTP78" s="1"/>
      <c r="TTQ78" s="1"/>
      <c r="TTR78" s="1"/>
      <c r="TTS78" s="1"/>
      <c r="TTT78" s="1"/>
      <c r="TTU78" s="1"/>
      <c r="TTV78" s="1"/>
      <c r="TTW78" s="1"/>
      <c r="TTX78" s="1"/>
      <c r="TTY78" s="1"/>
      <c r="TTZ78" s="1"/>
      <c r="TUA78" s="1"/>
      <c r="TUB78" s="1"/>
      <c r="TUC78" s="1"/>
      <c r="TUD78" s="1"/>
      <c r="TUE78" s="1"/>
      <c r="TUF78" s="1"/>
      <c r="TUG78" s="1"/>
      <c r="TUH78" s="1"/>
      <c r="TUI78" s="1"/>
      <c r="TUJ78" s="1"/>
      <c r="TUK78" s="1"/>
      <c r="TUL78" s="1"/>
      <c r="TUM78" s="1"/>
      <c r="TUN78" s="1"/>
      <c r="TUO78" s="1"/>
      <c r="TUP78" s="1"/>
      <c r="TUQ78" s="1"/>
      <c r="TUR78" s="1"/>
      <c r="TUS78" s="1"/>
      <c r="TUT78" s="1"/>
      <c r="TUU78" s="1"/>
      <c r="TUV78" s="1"/>
      <c r="TUW78" s="1"/>
      <c r="TUX78" s="1"/>
      <c r="TUY78" s="1"/>
      <c r="TUZ78" s="1"/>
      <c r="TVA78" s="1"/>
      <c r="TVB78" s="1"/>
      <c r="TVC78" s="1"/>
      <c r="TVD78" s="1"/>
      <c r="TVE78" s="1"/>
      <c r="TVF78" s="1"/>
      <c r="TVG78" s="1"/>
      <c r="TVH78" s="1"/>
      <c r="TVI78" s="1"/>
      <c r="TVJ78" s="1"/>
      <c r="TVK78" s="1"/>
      <c r="TVL78" s="1"/>
      <c r="TVM78" s="1"/>
      <c r="TVN78" s="1"/>
      <c r="TVO78" s="1"/>
      <c r="TVP78" s="1"/>
      <c r="TVQ78" s="1"/>
      <c r="TVR78" s="1"/>
      <c r="TVS78" s="1"/>
      <c r="TVT78" s="1"/>
      <c r="TVU78" s="1"/>
      <c r="TVV78" s="1"/>
      <c r="TVW78" s="1"/>
      <c r="TVX78" s="1"/>
      <c r="TVY78" s="1"/>
      <c r="TVZ78" s="1"/>
      <c r="TWA78" s="1"/>
      <c r="TWB78" s="1"/>
      <c r="TWC78" s="1"/>
      <c r="TWD78" s="1"/>
      <c r="TWE78" s="1"/>
      <c r="TWF78" s="1"/>
      <c r="TWG78" s="1"/>
      <c r="TWH78" s="1"/>
      <c r="TWI78" s="1"/>
      <c r="TWJ78" s="1"/>
      <c r="TWK78" s="1"/>
      <c r="TWL78" s="1"/>
      <c r="TWM78" s="1"/>
      <c r="TWN78" s="1"/>
      <c r="TWO78" s="1"/>
      <c r="TWP78" s="1"/>
      <c r="TWQ78" s="1"/>
      <c r="TWR78" s="1"/>
      <c r="TWS78" s="1"/>
      <c r="TWT78" s="1"/>
      <c r="TWU78" s="1"/>
      <c r="TWV78" s="1"/>
      <c r="TWW78" s="1"/>
      <c r="TWX78" s="1"/>
      <c r="TWY78" s="1"/>
      <c r="TWZ78" s="1"/>
      <c r="TXA78" s="1"/>
      <c r="TXB78" s="1"/>
      <c r="TXC78" s="1"/>
      <c r="TXD78" s="1"/>
      <c r="TXE78" s="1"/>
      <c r="TXF78" s="1"/>
      <c r="TXG78" s="1"/>
      <c r="TXH78" s="1"/>
      <c r="TXI78" s="1"/>
      <c r="TXJ78" s="1"/>
      <c r="TXK78" s="1"/>
      <c r="TXL78" s="1"/>
      <c r="TXM78" s="1"/>
      <c r="TXN78" s="1"/>
      <c r="TXO78" s="1"/>
      <c r="TXP78" s="1"/>
      <c r="TXQ78" s="1"/>
      <c r="TXR78" s="1"/>
      <c r="TXS78" s="1"/>
      <c r="TXT78" s="1"/>
      <c r="TXU78" s="1"/>
      <c r="TXV78" s="1"/>
      <c r="TXW78" s="1"/>
      <c r="TXX78" s="1"/>
      <c r="TXY78" s="1"/>
      <c r="TXZ78" s="1"/>
      <c r="TYA78" s="1"/>
      <c r="TYB78" s="1"/>
      <c r="TYC78" s="1"/>
      <c r="TYD78" s="1"/>
      <c r="TYE78" s="1"/>
      <c r="TYF78" s="1"/>
      <c r="TYG78" s="1"/>
      <c r="TYH78" s="1"/>
      <c r="TYI78" s="1"/>
      <c r="TYJ78" s="1"/>
      <c r="TYK78" s="1"/>
      <c r="TYL78" s="1"/>
      <c r="TYM78" s="1"/>
      <c r="TYN78" s="1"/>
      <c r="TYO78" s="1"/>
      <c r="TYP78" s="1"/>
      <c r="TYQ78" s="1"/>
      <c r="TYR78" s="1"/>
      <c r="TYS78" s="1"/>
      <c r="TYT78" s="1"/>
      <c r="TYU78" s="1"/>
      <c r="TYV78" s="1"/>
      <c r="TYW78" s="1"/>
      <c r="TYX78" s="1"/>
      <c r="TYY78" s="1"/>
      <c r="TYZ78" s="1"/>
      <c r="TZA78" s="1"/>
      <c r="TZB78" s="1"/>
      <c r="TZC78" s="1"/>
      <c r="TZD78" s="1"/>
      <c r="TZE78" s="1"/>
      <c r="TZF78" s="1"/>
      <c r="TZG78" s="1"/>
      <c r="TZH78" s="1"/>
      <c r="TZI78" s="1"/>
      <c r="TZJ78" s="1"/>
      <c r="TZK78" s="1"/>
      <c r="TZL78" s="1"/>
      <c r="TZM78" s="1"/>
      <c r="TZN78" s="1"/>
      <c r="TZO78" s="1"/>
      <c r="TZP78" s="1"/>
      <c r="TZQ78" s="1"/>
      <c r="TZR78" s="1"/>
      <c r="TZS78" s="1"/>
      <c r="TZT78" s="1"/>
      <c r="TZU78" s="1"/>
      <c r="TZV78" s="1"/>
      <c r="TZW78" s="1"/>
      <c r="TZX78" s="1"/>
      <c r="TZY78" s="1"/>
      <c r="TZZ78" s="1"/>
      <c r="UAA78" s="1"/>
      <c r="UAB78" s="1"/>
      <c r="UAC78" s="1"/>
      <c r="UAD78" s="1"/>
      <c r="UAE78" s="1"/>
      <c r="UAF78" s="1"/>
      <c r="UAG78" s="1"/>
      <c r="UAH78" s="1"/>
      <c r="UAI78" s="1"/>
      <c r="UAJ78" s="1"/>
      <c r="UAK78" s="1"/>
      <c r="UAL78" s="1"/>
      <c r="UAM78" s="1"/>
      <c r="UAN78" s="1"/>
      <c r="UAO78" s="1"/>
      <c r="UAP78" s="1"/>
      <c r="UAQ78" s="1"/>
      <c r="UAR78" s="1"/>
      <c r="UAS78" s="1"/>
      <c r="UAT78" s="1"/>
      <c r="UAU78" s="1"/>
      <c r="UAV78" s="1"/>
      <c r="UAW78" s="1"/>
      <c r="UAX78" s="1"/>
      <c r="UAY78" s="1"/>
      <c r="UAZ78" s="1"/>
      <c r="UBA78" s="1"/>
      <c r="UBB78" s="1"/>
      <c r="UBC78" s="1"/>
      <c r="UBD78" s="1"/>
      <c r="UBE78" s="1"/>
      <c r="UBF78" s="1"/>
      <c r="UBG78" s="1"/>
      <c r="UBH78" s="1"/>
      <c r="UBI78" s="1"/>
      <c r="UBJ78" s="1"/>
      <c r="UBK78" s="1"/>
      <c r="UBL78" s="1"/>
      <c r="UBM78" s="1"/>
      <c r="UBN78" s="1"/>
      <c r="UBO78" s="1"/>
      <c r="UBP78" s="1"/>
      <c r="UBQ78" s="1"/>
      <c r="UBR78" s="1"/>
      <c r="UBS78" s="1"/>
      <c r="UBT78" s="1"/>
      <c r="UBU78" s="1"/>
      <c r="UBV78" s="1"/>
      <c r="UBW78" s="1"/>
      <c r="UBX78" s="1"/>
      <c r="UBY78" s="1"/>
      <c r="UBZ78" s="1"/>
      <c r="UCA78" s="1"/>
      <c r="UCB78" s="1"/>
      <c r="UCC78" s="1"/>
      <c r="UCD78" s="1"/>
      <c r="UCE78" s="1"/>
      <c r="UCF78" s="1"/>
      <c r="UCG78" s="1"/>
      <c r="UCH78" s="1"/>
      <c r="UCI78" s="1"/>
      <c r="UCJ78" s="1"/>
      <c r="UCK78" s="1"/>
      <c r="UCL78" s="1"/>
      <c r="UCM78" s="1"/>
      <c r="UCN78" s="1"/>
      <c r="UCO78" s="1"/>
      <c r="UCP78" s="1"/>
      <c r="UCQ78" s="1"/>
      <c r="UCR78" s="1"/>
      <c r="UCS78" s="1"/>
      <c r="UCT78" s="1"/>
      <c r="UCU78" s="1"/>
      <c r="UCV78" s="1"/>
      <c r="UCW78" s="1"/>
      <c r="UCX78" s="1"/>
      <c r="UCY78" s="1"/>
      <c r="UCZ78" s="1"/>
      <c r="UDA78" s="1"/>
      <c r="UDB78" s="1"/>
      <c r="UDC78" s="1"/>
      <c r="UDD78" s="1"/>
      <c r="UDE78" s="1"/>
      <c r="UDF78" s="1"/>
      <c r="UDG78" s="1"/>
      <c r="UDH78" s="1"/>
      <c r="UDI78" s="1"/>
      <c r="UDJ78" s="1"/>
      <c r="UDK78" s="1"/>
      <c r="UDL78" s="1"/>
      <c r="UDM78" s="1"/>
      <c r="UDN78" s="1"/>
      <c r="UDO78" s="1"/>
      <c r="UDP78" s="1"/>
      <c r="UDQ78" s="1"/>
      <c r="UDR78" s="1"/>
      <c r="UDS78" s="1"/>
      <c r="UDT78" s="1"/>
      <c r="UDU78" s="1"/>
      <c r="UDV78" s="1"/>
      <c r="UDW78" s="1"/>
      <c r="UDX78" s="1"/>
      <c r="UDY78" s="1"/>
      <c r="UDZ78" s="1"/>
      <c r="UEA78" s="1"/>
      <c r="UEB78" s="1"/>
      <c r="UEC78" s="1"/>
      <c r="UED78" s="1"/>
      <c r="UEE78" s="1"/>
      <c r="UEF78" s="1"/>
      <c r="UEG78" s="1"/>
      <c r="UEH78" s="1"/>
      <c r="UEI78" s="1"/>
      <c r="UEJ78" s="1"/>
      <c r="UEK78" s="1"/>
      <c r="UEL78" s="1"/>
      <c r="UEM78" s="1"/>
      <c r="UEN78" s="1"/>
      <c r="UEO78" s="1"/>
      <c r="UEP78" s="1"/>
      <c r="UEQ78" s="1"/>
      <c r="UER78" s="1"/>
      <c r="UES78" s="1"/>
      <c r="UET78" s="1"/>
      <c r="UEU78" s="1"/>
      <c r="UEV78" s="1"/>
      <c r="UEW78" s="1"/>
      <c r="UEX78" s="1"/>
      <c r="UEY78" s="1"/>
      <c r="UEZ78" s="1"/>
      <c r="UFA78" s="1"/>
      <c r="UFB78" s="1"/>
      <c r="UFC78" s="1"/>
      <c r="UFD78" s="1"/>
      <c r="UFE78" s="1"/>
      <c r="UFF78" s="1"/>
      <c r="UFG78" s="1"/>
      <c r="UFH78" s="1"/>
      <c r="UFI78" s="1"/>
      <c r="UFJ78" s="1"/>
      <c r="UFK78" s="1"/>
      <c r="UFL78" s="1"/>
      <c r="UFM78" s="1"/>
      <c r="UFN78" s="1"/>
      <c r="UFO78" s="1"/>
      <c r="UFP78" s="1"/>
      <c r="UFQ78" s="1"/>
      <c r="UFR78" s="1"/>
      <c r="UFS78" s="1"/>
      <c r="UFT78" s="1"/>
      <c r="UFU78" s="1"/>
      <c r="UFV78" s="1"/>
      <c r="UFW78" s="1"/>
      <c r="UFX78" s="1"/>
      <c r="UFY78" s="1"/>
      <c r="UFZ78" s="1"/>
      <c r="UGA78" s="1"/>
      <c r="UGB78" s="1"/>
      <c r="UGC78" s="1"/>
      <c r="UGD78" s="1"/>
      <c r="UGE78" s="1"/>
      <c r="UGF78" s="1"/>
      <c r="UGG78" s="1"/>
      <c r="UGH78" s="1"/>
      <c r="UGI78" s="1"/>
      <c r="UGJ78" s="1"/>
      <c r="UGK78" s="1"/>
      <c r="UGL78" s="1"/>
      <c r="UGM78" s="1"/>
      <c r="UGN78" s="1"/>
      <c r="UGO78" s="1"/>
      <c r="UGP78" s="1"/>
      <c r="UGQ78" s="1"/>
      <c r="UGR78" s="1"/>
      <c r="UGS78" s="1"/>
      <c r="UGT78" s="1"/>
      <c r="UGU78" s="1"/>
      <c r="UGV78" s="1"/>
      <c r="UGW78" s="1"/>
      <c r="UGX78" s="1"/>
      <c r="UGY78" s="1"/>
      <c r="UGZ78" s="1"/>
      <c r="UHA78" s="1"/>
      <c r="UHB78" s="1"/>
      <c r="UHC78" s="1"/>
      <c r="UHD78" s="1"/>
      <c r="UHE78" s="1"/>
      <c r="UHF78" s="1"/>
      <c r="UHG78" s="1"/>
      <c r="UHH78" s="1"/>
      <c r="UHI78" s="1"/>
      <c r="UHJ78" s="1"/>
      <c r="UHK78" s="1"/>
      <c r="UHL78" s="1"/>
      <c r="UHM78" s="1"/>
      <c r="UHN78" s="1"/>
      <c r="UHO78" s="1"/>
      <c r="UHP78" s="1"/>
      <c r="UHQ78" s="1"/>
      <c r="UHR78" s="1"/>
      <c r="UHS78" s="1"/>
      <c r="UHT78" s="1"/>
      <c r="UHU78" s="1"/>
      <c r="UHV78" s="1"/>
      <c r="UHW78" s="1"/>
      <c r="UHX78" s="1"/>
      <c r="UHY78" s="1"/>
      <c r="UHZ78" s="1"/>
      <c r="UIA78" s="1"/>
      <c r="UIB78" s="1"/>
      <c r="UIC78" s="1"/>
      <c r="UID78" s="1"/>
      <c r="UIE78" s="1"/>
      <c r="UIF78" s="1"/>
      <c r="UIG78" s="1"/>
      <c r="UIH78" s="1"/>
      <c r="UII78" s="1"/>
      <c r="UIJ78" s="1"/>
      <c r="UIK78" s="1"/>
      <c r="UIL78" s="1"/>
      <c r="UIM78" s="1"/>
      <c r="UIN78" s="1"/>
      <c r="UIO78" s="1"/>
      <c r="UIP78" s="1"/>
      <c r="UIQ78" s="1"/>
      <c r="UIR78" s="1"/>
      <c r="UIS78" s="1"/>
      <c r="UIT78" s="1"/>
      <c r="UIU78" s="1"/>
      <c r="UIV78" s="1"/>
      <c r="UIW78" s="1"/>
      <c r="UIX78" s="1"/>
      <c r="UIY78" s="1"/>
      <c r="UIZ78" s="1"/>
      <c r="UJA78" s="1"/>
      <c r="UJB78" s="1"/>
      <c r="UJC78" s="1"/>
      <c r="UJD78" s="1"/>
      <c r="UJE78" s="1"/>
      <c r="UJF78" s="1"/>
      <c r="UJG78" s="1"/>
      <c r="UJH78" s="1"/>
      <c r="UJI78" s="1"/>
      <c r="UJJ78" s="1"/>
      <c r="UJK78" s="1"/>
      <c r="UJL78" s="1"/>
      <c r="UJM78" s="1"/>
      <c r="UJN78" s="1"/>
      <c r="UJO78" s="1"/>
      <c r="UJP78" s="1"/>
      <c r="UJQ78" s="1"/>
      <c r="UJR78" s="1"/>
      <c r="UJS78" s="1"/>
      <c r="UJT78" s="1"/>
      <c r="UJU78" s="1"/>
      <c r="UJV78" s="1"/>
      <c r="UJW78" s="1"/>
      <c r="UJX78" s="1"/>
      <c r="UJY78" s="1"/>
      <c r="UJZ78" s="1"/>
      <c r="UKA78" s="1"/>
      <c r="UKB78" s="1"/>
      <c r="UKC78" s="1"/>
      <c r="UKD78" s="1"/>
      <c r="UKE78" s="1"/>
      <c r="UKF78" s="1"/>
      <c r="UKG78" s="1"/>
      <c r="UKH78" s="1"/>
      <c r="UKI78" s="1"/>
      <c r="UKJ78" s="1"/>
      <c r="UKK78" s="1"/>
      <c r="UKL78" s="1"/>
      <c r="UKM78" s="1"/>
      <c r="UKN78" s="1"/>
      <c r="UKO78" s="1"/>
      <c r="UKP78" s="1"/>
      <c r="UKQ78" s="1"/>
      <c r="UKR78" s="1"/>
      <c r="UKS78" s="1"/>
      <c r="UKT78" s="1"/>
      <c r="UKU78" s="1"/>
      <c r="UKV78" s="1"/>
      <c r="UKW78" s="1"/>
      <c r="UKX78" s="1"/>
      <c r="UKY78" s="1"/>
      <c r="UKZ78" s="1"/>
      <c r="ULA78" s="1"/>
      <c r="ULB78" s="1"/>
      <c r="ULC78" s="1"/>
      <c r="ULD78" s="1"/>
      <c r="ULE78" s="1"/>
      <c r="ULF78" s="1"/>
      <c r="ULG78" s="1"/>
      <c r="ULH78" s="1"/>
      <c r="ULI78" s="1"/>
      <c r="ULJ78" s="1"/>
      <c r="ULK78" s="1"/>
      <c r="ULL78" s="1"/>
      <c r="ULM78" s="1"/>
      <c r="ULN78" s="1"/>
      <c r="ULO78" s="1"/>
      <c r="ULP78" s="1"/>
      <c r="ULQ78" s="1"/>
      <c r="ULR78" s="1"/>
      <c r="ULS78" s="1"/>
      <c r="ULT78" s="1"/>
      <c r="ULU78" s="1"/>
      <c r="ULV78" s="1"/>
      <c r="ULW78" s="1"/>
      <c r="ULX78" s="1"/>
      <c r="ULY78" s="1"/>
      <c r="ULZ78" s="1"/>
      <c r="UMA78" s="1"/>
      <c r="UMB78" s="1"/>
      <c r="UMC78" s="1"/>
      <c r="UMD78" s="1"/>
      <c r="UME78" s="1"/>
      <c r="UMF78" s="1"/>
      <c r="UMG78" s="1"/>
      <c r="UMH78" s="1"/>
      <c r="UMI78" s="1"/>
      <c r="UMJ78" s="1"/>
      <c r="UMK78" s="1"/>
      <c r="UML78" s="1"/>
      <c r="UMM78" s="1"/>
      <c r="UMN78" s="1"/>
      <c r="UMO78" s="1"/>
      <c r="UMP78" s="1"/>
      <c r="UMQ78" s="1"/>
      <c r="UMR78" s="1"/>
      <c r="UMS78" s="1"/>
      <c r="UMT78" s="1"/>
      <c r="UMU78" s="1"/>
      <c r="UMV78" s="1"/>
      <c r="UMW78" s="1"/>
      <c r="UMX78" s="1"/>
      <c r="UMY78" s="1"/>
      <c r="UMZ78" s="1"/>
      <c r="UNA78" s="1"/>
      <c r="UNB78" s="1"/>
      <c r="UNC78" s="1"/>
      <c r="UND78" s="1"/>
      <c r="UNE78" s="1"/>
      <c r="UNF78" s="1"/>
      <c r="UNG78" s="1"/>
      <c r="UNH78" s="1"/>
      <c r="UNI78" s="1"/>
      <c r="UNJ78" s="1"/>
      <c r="UNK78" s="1"/>
      <c r="UNL78" s="1"/>
      <c r="UNM78" s="1"/>
      <c r="UNN78" s="1"/>
      <c r="UNO78" s="1"/>
      <c r="UNP78" s="1"/>
      <c r="UNQ78" s="1"/>
      <c r="UNR78" s="1"/>
      <c r="UNS78" s="1"/>
      <c r="UNT78" s="1"/>
      <c r="UNU78" s="1"/>
      <c r="UNV78" s="1"/>
      <c r="UNW78" s="1"/>
      <c r="UNX78" s="1"/>
      <c r="UNY78" s="1"/>
      <c r="UNZ78" s="1"/>
      <c r="UOA78" s="1"/>
      <c r="UOB78" s="1"/>
      <c r="UOC78" s="1"/>
      <c r="UOD78" s="1"/>
      <c r="UOE78" s="1"/>
      <c r="UOF78" s="1"/>
      <c r="UOG78" s="1"/>
      <c r="UOH78" s="1"/>
      <c r="UOI78" s="1"/>
      <c r="UOJ78" s="1"/>
      <c r="UOK78" s="1"/>
      <c r="UOL78" s="1"/>
      <c r="UOM78" s="1"/>
      <c r="UON78" s="1"/>
      <c r="UOO78" s="1"/>
      <c r="UOP78" s="1"/>
      <c r="UOQ78" s="1"/>
      <c r="UOR78" s="1"/>
      <c r="UOS78" s="1"/>
      <c r="UOT78" s="1"/>
      <c r="UOU78" s="1"/>
      <c r="UOV78" s="1"/>
      <c r="UOW78" s="1"/>
      <c r="UOX78" s="1"/>
      <c r="UOY78" s="1"/>
      <c r="UOZ78" s="1"/>
      <c r="UPA78" s="1"/>
      <c r="UPB78" s="1"/>
      <c r="UPC78" s="1"/>
      <c r="UPD78" s="1"/>
      <c r="UPE78" s="1"/>
      <c r="UPF78" s="1"/>
      <c r="UPG78" s="1"/>
      <c r="UPH78" s="1"/>
      <c r="UPI78" s="1"/>
      <c r="UPJ78" s="1"/>
      <c r="UPK78" s="1"/>
      <c r="UPL78" s="1"/>
      <c r="UPM78" s="1"/>
      <c r="UPN78" s="1"/>
      <c r="UPO78" s="1"/>
      <c r="UPP78" s="1"/>
      <c r="UPQ78" s="1"/>
      <c r="UPR78" s="1"/>
      <c r="UPS78" s="1"/>
      <c r="UPT78" s="1"/>
      <c r="UPU78" s="1"/>
      <c r="UPV78" s="1"/>
      <c r="UPW78" s="1"/>
      <c r="UPX78" s="1"/>
      <c r="UPY78" s="1"/>
      <c r="UPZ78" s="1"/>
      <c r="UQA78" s="1"/>
      <c r="UQB78" s="1"/>
      <c r="UQC78" s="1"/>
      <c r="UQD78" s="1"/>
      <c r="UQE78" s="1"/>
      <c r="UQF78" s="1"/>
      <c r="UQG78" s="1"/>
      <c r="UQH78" s="1"/>
      <c r="UQI78" s="1"/>
      <c r="UQJ78" s="1"/>
      <c r="UQK78" s="1"/>
      <c r="UQL78" s="1"/>
      <c r="UQM78" s="1"/>
      <c r="UQN78" s="1"/>
      <c r="UQO78" s="1"/>
      <c r="UQP78" s="1"/>
      <c r="UQQ78" s="1"/>
      <c r="UQR78" s="1"/>
      <c r="UQS78" s="1"/>
      <c r="UQT78" s="1"/>
      <c r="UQU78" s="1"/>
      <c r="UQV78" s="1"/>
      <c r="UQW78" s="1"/>
      <c r="UQX78" s="1"/>
      <c r="UQY78" s="1"/>
      <c r="UQZ78" s="1"/>
      <c r="URA78" s="1"/>
      <c r="URB78" s="1"/>
      <c r="URC78" s="1"/>
      <c r="URD78" s="1"/>
      <c r="URE78" s="1"/>
      <c r="URF78" s="1"/>
      <c r="URG78" s="1"/>
      <c r="URH78" s="1"/>
      <c r="URI78" s="1"/>
      <c r="URJ78" s="1"/>
      <c r="URK78" s="1"/>
      <c r="URL78" s="1"/>
      <c r="URM78" s="1"/>
      <c r="URN78" s="1"/>
      <c r="URO78" s="1"/>
      <c r="URP78" s="1"/>
      <c r="URQ78" s="1"/>
      <c r="URR78" s="1"/>
      <c r="URS78" s="1"/>
      <c r="URT78" s="1"/>
      <c r="URU78" s="1"/>
      <c r="URV78" s="1"/>
      <c r="URW78" s="1"/>
      <c r="URX78" s="1"/>
      <c r="URY78" s="1"/>
      <c r="URZ78" s="1"/>
      <c r="USA78" s="1"/>
      <c r="USB78" s="1"/>
      <c r="USC78" s="1"/>
      <c r="USD78" s="1"/>
      <c r="USE78" s="1"/>
      <c r="USF78" s="1"/>
      <c r="USG78" s="1"/>
      <c r="USH78" s="1"/>
      <c r="USI78" s="1"/>
      <c r="USJ78" s="1"/>
      <c r="USK78" s="1"/>
      <c r="USL78" s="1"/>
      <c r="USM78" s="1"/>
      <c r="USN78" s="1"/>
      <c r="USO78" s="1"/>
      <c r="USP78" s="1"/>
      <c r="USQ78" s="1"/>
      <c r="USR78" s="1"/>
      <c r="USS78" s="1"/>
      <c r="UST78" s="1"/>
      <c r="USU78" s="1"/>
      <c r="USV78" s="1"/>
      <c r="USW78" s="1"/>
      <c r="USX78" s="1"/>
      <c r="USY78" s="1"/>
      <c r="USZ78" s="1"/>
      <c r="UTA78" s="1"/>
      <c r="UTB78" s="1"/>
      <c r="UTC78" s="1"/>
      <c r="UTD78" s="1"/>
      <c r="UTE78" s="1"/>
      <c r="UTF78" s="1"/>
      <c r="UTG78" s="1"/>
      <c r="UTH78" s="1"/>
      <c r="UTI78" s="1"/>
      <c r="UTJ78" s="1"/>
      <c r="UTK78" s="1"/>
      <c r="UTL78" s="1"/>
      <c r="UTM78" s="1"/>
      <c r="UTN78" s="1"/>
      <c r="UTO78" s="1"/>
      <c r="UTP78" s="1"/>
      <c r="UTQ78" s="1"/>
      <c r="UTR78" s="1"/>
      <c r="UTS78" s="1"/>
      <c r="UTT78" s="1"/>
      <c r="UTU78" s="1"/>
      <c r="UTV78" s="1"/>
      <c r="UTW78" s="1"/>
      <c r="UTX78" s="1"/>
      <c r="UTY78" s="1"/>
      <c r="UTZ78" s="1"/>
      <c r="UUA78" s="1"/>
      <c r="UUB78" s="1"/>
      <c r="UUC78" s="1"/>
      <c r="UUD78" s="1"/>
      <c r="UUE78" s="1"/>
      <c r="UUF78" s="1"/>
      <c r="UUG78" s="1"/>
      <c r="UUH78" s="1"/>
      <c r="UUI78" s="1"/>
      <c r="UUJ78" s="1"/>
      <c r="UUK78" s="1"/>
      <c r="UUL78" s="1"/>
      <c r="UUM78" s="1"/>
      <c r="UUN78" s="1"/>
      <c r="UUO78" s="1"/>
      <c r="UUP78" s="1"/>
      <c r="UUQ78" s="1"/>
      <c r="UUR78" s="1"/>
      <c r="UUS78" s="1"/>
      <c r="UUT78" s="1"/>
      <c r="UUU78" s="1"/>
      <c r="UUV78" s="1"/>
      <c r="UUW78" s="1"/>
      <c r="UUX78" s="1"/>
      <c r="UUY78" s="1"/>
      <c r="UUZ78" s="1"/>
      <c r="UVA78" s="1"/>
      <c r="UVB78" s="1"/>
      <c r="UVC78" s="1"/>
      <c r="UVD78" s="1"/>
      <c r="UVE78" s="1"/>
      <c r="UVF78" s="1"/>
      <c r="UVG78" s="1"/>
      <c r="UVH78" s="1"/>
      <c r="UVI78" s="1"/>
      <c r="UVJ78" s="1"/>
      <c r="UVK78" s="1"/>
      <c r="UVL78" s="1"/>
      <c r="UVM78" s="1"/>
      <c r="UVN78" s="1"/>
      <c r="UVO78" s="1"/>
      <c r="UVP78" s="1"/>
      <c r="UVQ78" s="1"/>
      <c r="UVR78" s="1"/>
      <c r="UVS78" s="1"/>
      <c r="UVT78" s="1"/>
      <c r="UVU78" s="1"/>
      <c r="UVV78" s="1"/>
      <c r="UVW78" s="1"/>
      <c r="UVX78" s="1"/>
      <c r="UVY78" s="1"/>
      <c r="UVZ78" s="1"/>
      <c r="UWA78" s="1"/>
      <c r="UWB78" s="1"/>
      <c r="UWC78" s="1"/>
      <c r="UWD78" s="1"/>
      <c r="UWE78" s="1"/>
      <c r="UWF78" s="1"/>
      <c r="UWG78" s="1"/>
      <c r="UWH78" s="1"/>
      <c r="UWI78" s="1"/>
      <c r="UWJ78" s="1"/>
      <c r="UWK78" s="1"/>
      <c r="UWL78" s="1"/>
      <c r="UWM78" s="1"/>
      <c r="UWN78" s="1"/>
      <c r="UWO78" s="1"/>
      <c r="UWP78" s="1"/>
      <c r="UWQ78" s="1"/>
      <c r="UWR78" s="1"/>
      <c r="UWS78" s="1"/>
      <c r="UWT78" s="1"/>
      <c r="UWU78" s="1"/>
      <c r="UWV78" s="1"/>
      <c r="UWW78" s="1"/>
      <c r="UWX78" s="1"/>
      <c r="UWY78" s="1"/>
      <c r="UWZ78" s="1"/>
      <c r="UXA78" s="1"/>
      <c r="UXB78" s="1"/>
      <c r="UXC78" s="1"/>
      <c r="UXD78" s="1"/>
      <c r="UXE78" s="1"/>
      <c r="UXF78" s="1"/>
      <c r="UXG78" s="1"/>
      <c r="UXH78" s="1"/>
      <c r="UXI78" s="1"/>
      <c r="UXJ78" s="1"/>
      <c r="UXK78" s="1"/>
      <c r="UXL78" s="1"/>
      <c r="UXM78" s="1"/>
      <c r="UXN78" s="1"/>
      <c r="UXO78" s="1"/>
      <c r="UXP78" s="1"/>
      <c r="UXQ78" s="1"/>
      <c r="UXR78" s="1"/>
      <c r="UXS78" s="1"/>
      <c r="UXT78" s="1"/>
      <c r="UXU78" s="1"/>
      <c r="UXV78" s="1"/>
      <c r="UXW78" s="1"/>
      <c r="UXX78" s="1"/>
      <c r="UXY78" s="1"/>
      <c r="UXZ78" s="1"/>
      <c r="UYA78" s="1"/>
      <c r="UYB78" s="1"/>
      <c r="UYC78" s="1"/>
      <c r="UYD78" s="1"/>
      <c r="UYE78" s="1"/>
      <c r="UYF78" s="1"/>
      <c r="UYG78" s="1"/>
      <c r="UYH78" s="1"/>
      <c r="UYI78" s="1"/>
      <c r="UYJ78" s="1"/>
      <c r="UYK78" s="1"/>
      <c r="UYL78" s="1"/>
      <c r="UYM78" s="1"/>
      <c r="UYN78" s="1"/>
      <c r="UYO78" s="1"/>
      <c r="UYP78" s="1"/>
      <c r="UYQ78" s="1"/>
      <c r="UYR78" s="1"/>
      <c r="UYS78" s="1"/>
      <c r="UYT78" s="1"/>
      <c r="UYU78" s="1"/>
      <c r="UYV78" s="1"/>
      <c r="UYW78" s="1"/>
      <c r="UYX78" s="1"/>
      <c r="UYY78" s="1"/>
      <c r="UYZ78" s="1"/>
      <c r="UZA78" s="1"/>
      <c r="UZB78" s="1"/>
      <c r="UZC78" s="1"/>
      <c r="UZD78" s="1"/>
      <c r="UZE78" s="1"/>
      <c r="UZF78" s="1"/>
      <c r="UZG78" s="1"/>
      <c r="UZH78" s="1"/>
      <c r="UZI78" s="1"/>
      <c r="UZJ78" s="1"/>
      <c r="UZK78" s="1"/>
      <c r="UZL78" s="1"/>
      <c r="UZM78" s="1"/>
      <c r="UZN78" s="1"/>
      <c r="UZO78" s="1"/>
      <c r="UZP78" s="1"/>
      <c r="UZQ78" s="1"/>
      <c r="UZR78" s="1"/>
      <c r="UZS78" s="1"/>
      <c r="UZT78" s="1"/>
      <c r="UZU78" s="1"/>
      <c r="UZV78" s="1"/>
      <c r="UZW78" s="1"/>
      <c r="UZX78" s="1"/>
      <c r="UZY78" s="1"/>
      <c r="UZZ78" s="1"/>
      <c r="VAA78" s="1"/>
      <c r="VAB78" s="1"/>
      <c r="VAC78" s="1"/>
      <c r="VAD78" s="1"/>
      <c r="VAE78" s="1"/>
      <c r="VAF78" s="1"/>
      <c r="VAG78" s="1"/>
      <c r="VAH78" s="1"/>
      <c r="VAI78" s="1"/>
      <c r="VAJ78" s="1"/>
      <c r="VAK78" s="1"/>
      <c r="VAL78" s="1"/>
      <c r="VAM78" s="1"/>
      <c r="VAN78" s="1"/>
      <c r="VAO78" s="1"/>
      <c r="VAP78" s="1"/>
      <c r="VAQ78" s="1"/>
      <c r="VAR78" s="1"/>
      <c r="VAS78" s="1"/>
      <c r="VAT78" s="1"/>
      <c r="VAU78" s="1"/>
      <c r="VAV78" s="1"/>
      <c r="VAW78" s="1"/>
      <c r="VAX78" s="1"/>
      <c r="VAY78" s="1"/>
      <c r="VAZ78" s="1"/>
      <c r="VBA78" s="1"/>
      <c r="VBB78" s="1"/>
      <c r="VBC78" s="1"/>
      <c r="VBD78" s="1"/>
      <c r="VBE78" s="1"/>
      <c r="VBF78" s="1"/>
      <c r="VBG78" s="1"/>
      <c r="VBH78" s="1"/>
      <c r="VBI78" s="1"/>
      <c r="VBJ78" s="1"/>
      <c r="VBK78" s="1"/>
      <c r="VBL78" s="1"/>
      <c r="VBM78" s="1"/>
      <c r="VBN78" s="1"/>
      <c r="VBO78" s="1"/>
      <c r="VBP78" s="1"/>
      <c r="VBQ78" s="1"/>
      <c r="VBR78" s="1"/>
      <c r="VBS78" s="1"/>
      <c r="VBT78" s="1"/>
      <c r="VBU78" s="1"/>
      <c r="VBV78" s="1"/>
      <c r="VBW78" s="1"/>
      <c r="VBX78" s="1"/>
      <c r="VBY78" s="1"/>
      <c r="VBZ78" s="1"/>
      <c r="VCA78" s="1"/>
      <c r="VCB78" s="1"/>
      <c r="VCC78" s="1"/>
      <c r="VCD78" s="1"/>
      <c r="VCE78" s="1"/>
      <c r="VCF78" s="1"/>
      <c r="VCG78" s="1"/>
      <c r="VCH78" s="1"/>
      <c r="VCI78" s="1"/>
      <c r="VCJ78" s="1"/>
      <c r="VCK78" s="1"/>
      <c r="VCL78" s="1"/>
      <c r="VCM78" s="1"/>
      <c r="VCN78" s="1"/>
      <c r="VCO78" s="1"/>
      <c r="VCP78" s="1"/>
      <c r="VCQ78" s="1"/>
      <c r="VCR78" s="1"/>
      <c r="VCS78" s="1"/>
      <c r="VCT78" s="1"/>
      <c r="VCU78" s="1"/>
      <c r="VCV78" s="1"/>
      <c r="VCW78" s="1"/>
      <c r="VCX78" s="1"/>
      <c r="VCY78" s="1"/>
      <c r="VCZ78" s="1"/>
      <c r="VDA78" s="1"/>
      <c r="VDB78" s="1"/>
      <c r="VDC78" s="1"/>
      <c r="VDD78" s="1"/>
      <c r="VDE78" s="1"/>
      <c r="VDF78" s="1"/>
      <c r="VDG78" s="1"/>
      <c r="VDH78" s="1"/>
      <c r="VDI78" s="1"/>
      <c r="VDJ78" s="1"/>
      <c r="VDK78" s="1"/>
      <c r="VDL78" s="1"/>
      <c r="VDM78" s="1"/>
      <c r="VDN78" s="1"/>
      <c r="VDO78" s="1"/>
      <c r="VDP78" s="1"/>
      <c r="VDQ78" s="1"/>
      <c r="VDR78" s="1"/>
      <c r="VDS78" s="1"/>
      <c r="VDT78" s="1"/>
      <c r="VDU78" s="1"/>
      <c r="VDV78" s="1"/>
      <c r="VDW78" s="1"/>
      <c r="VDX78" s="1"/>
      <c r="VDY78" s="1"/>
      <c r="VDZ78" s="1"/>
      <c r="VEA78" s="1"/>
      <c r="VEB78" s="1"/>
      <c r="VEC78" s="1"/>
      <c r="VED78" s="1"/>
      <c r="VEE78" s="1"/>
      <c r="VEF78" s="1"/>
      <c r="VEG78" s="1"/>
      <c r="VEH78" s="1"/>
      <c r="VEI78" s="1"/>
      <c r="VEJ78" s="1"/>
      <c r="VEK78" s="1"/>
      <c r="VEL78" s="1"/>
      <c r="VEM78" s="1"/>
      <c r="VEN78" s="1"/>
      <c r="VEO78" s="1"/>
      <c r="VEP78" s="1"/>
      <c r="VEQ78" s="1"/>
      <c r="VER78" s="1"/>
      <c r="VES78" s="1"/>
      <c r="VET78" s="1"/>
      <c r="VEU78" s="1"/>
      <c r="VEV78" s="1"/>
      <c r="VEW78" s="1"/>
      <c r="VEX78" s="1"/>
      <c r="VEY78" s="1"/>
      <c r="VEZ78" s="1"/>
      <c r="VFA78" s="1"/>
      <c r="VFB78" s="1"/>
      <c r="VFC78" s="1"/>
      <c r="VFD78" s="1"/>
      <c r="VFE78" s="1"/>
      <c r="VFF78" s="1"/>
      <c r="VFG78" s="1"/>
      <c r="VFH78" s="1"/>
      <c r="VFI78" s="1"/>
      <c r="VFJ78" s="1"/>
      <c r="VFK78" s="1"/>
      <c r="VFL78" s="1"/>
      <c r="VFM78" s="1"/>
      <c r="VFN78" s="1"/>
      <c r="VFO78" s="1"/>
      <c r="VFP78" s="1"/>
      <c r="VFQ78" s="1"/>
      <c r="VFR78" s="1"/>
      <c r="VFS78" s="1"/>
      <c r="VFT78" s="1"/>
      <c r="VFU78" s="1"/>
      <c r="VFV78" s="1"/>
      <c r="VFW78" s="1"/>
      <c r="VFX78" s="1"/>
      <c r="VFY78" s="1"/>
      <c r="VFZ78" s="1"/>
      <c r="VGA78" s="1"/>
      <c r="VGB78" s="1"/>
      <c r="VGC78" s="1"/>
      <c r="VGD78" s="1"/>
      <c r="VGE78" s="1"/>
      <c r="VGF78" s="1"/>
      <c r="VGG78" s="1"/>
      <c r="VGH78" s="1"/>
      <c r="VGI78" s="1"/>
      <c r="VGJ78" s="1"/>
      <c r="VGK78" s="1"/>
      <c r="VGL78" s="1"/>
      <c r="VGM78" s="1"/>
      <c r="VGN78" s="1"/>
      <c r="VGO78" s="1"/>
      <c r="VGP78" s="1"/>
      <c r="VGQ78" s="1"/>
      <c r="VGR78" s="1"/>
      <c r="VGS78" s="1"/>
      <c r="VGT78" s="1"/>
      <c r="VGU78" s="1"/>
      <c r="VGV78" s="1"/>
      <c r="VGW78" s="1"/>
      <c r="VGX78" s="1"/>
      <c r="VGY78" s="1"/>
      <c r="VGZ78" s="1"/>
      <c r="VHA78" s="1"/>
      <c r="VHB78" s="1"/>
      <c r="VHC78" s="1"/>
      <c r="VHD78" s="1"/>
      <c r="VHE78" s="1"/>
      <c r="VHF78" s="1"/>
      <c r="VHG78" s="1"/>
      <c r="VHH78" s="1"/>
      <c r="VHI78" s="1"/>
      <c r="VHJ78" s="1"/>
      <c r="VHK78" s="1"/>
      <c r="VHL78" s="1"/>
      <c r="VHM78" s="1"/>
      <c r="VHN78" s="1"/>
      <c r="VHO78" s="1"/>
      <c r="VHP78" s="1"/>
      <c r="VHQ78" s="1"/>
      <c r="VHR78" s="1"/>
      <c r="VHS78" s="1"/>
      <c r="VHT78" s="1"/>
      <c r="VHU78" s="1"/>
      <c r="VHV78" s="1"/>
      <c r="VHW78" s="1"/>
      <c r="VHX78" s="1"/>
      <c r="VHY78" s="1"/>
      <c r="VHZ78" s="1"/>
      <c r="VIA78" s="1"/>
      <c r="VIB78" s="1"/>
      <c r="VIC78" s="1"/>
      <c r="VID78" s="1"/>
      <c r="VIE78" s="1"/>
      <c r="VIF78" s="1"/>
      <c r="VIG78" s="1"/>
      <c r="VIH78" s="1"/>
      <c r="VII78" s="1"/>
      <c r="VIJ78" s="1"/>
      <c r="VIK78" s="1"/>
      <c r="VIL78" s="1"/>
      <c r="VIM78" s="1"/>
      <c r="VIN78" s="1"/>
      <c r="VIO78" s="1"/>
      <c r="VIP78" s="1"/>
      <c r="VIQ78" s="1"/>
      <c r="VIR78" s="1"/>
      <c r="VIS78" s="1"/>
      <c r="VIT78" s="1"/>
      <c r="VIU78" s="1"/>
      <c r="VIV78" s="1"/>
      <c r="VIW78" s="1"/>
      <c r="VIX78" s="1"/>
      <c r="VIY78" s="1"/>
      <c r="VIZ78" s="1"/>
      <c r="VJA78" s="1"/>
      <c r="VJB78" s="1"/>
      <c r="VJC78" s="1"/>
      <c r="VJD78" s="1"/>
      <c r="VJE78" s="1"/>
      <c r="VJF78" s="1"/>
      <c r="VJG78" s="1"/>
      <c r="VJH78" s="1"/>
      <c r="VJI78" s="1"/>
      <c r="VJJ78" s="1"/>
      <c r="VJK78" s="1"/>
      <c r="VJL78" s="1"/>
      <c r="VJM78" s="1"/>
      <c r="VJN78" s="1"/>
      <c r="VJO78" s="1"/>
      <c r="VJP78" s="1"/>
      <c r="VJQ78" s="1"/>
      <c r="VJR78" s="1"/>
      <c r="VJS78" s="1"/>
      <c r="VJT78" s="1"/>
      <c r="VJU78" s="1"/>
      <c r="VJV78" s="1"/>
      <c r="VJW78" s="1"/>
      <c r="VJX78" s="1"/>
      <c r="VJY78" s="1"/>
      <c r="VJZ78" s="1"/>
      <c r="VKA78" s="1"/>
      <c r="VKB78" s="1"/>
      <c r="VKC78" s="1"/>
      <c r="VKD78" s="1"/>
      <c r="VKE78" s="1"/>
      <c r="VKF78" s="1"/>
      <c r="VKG78" s="1"/>
      <c r="VKH78" s="1"/>
      <c r="VKI78" s="1"/>
      <c r="VKJ78" s="1"/>
      <c r="VKK78" s="1"/>
      <c r="VKL78" s="1"/>
      <c r="VKM78" s="1"/>
      <c r="VKN78" s="1"/>
      <c r="VKO78" s="1"/>
      <c r="VKP78" s="1"/>
      <c r="VKQ78" s="1"/>
      <c r="VKR78" s="1"/>
      <c r="VKS78" s="1"/>
      <c r="VKT78" s="1"/>
      <c r="VKU78" s="1"/>
      <c r="VKV78" s="1"/>
      <c r="VKW78" s="1"/>
      <c r="VKX78" s="1"/>
      <c r="VKY78" s="1"/>
      <c r="VKZ78" s="1"/>
      <c r="VLA78" s="1"/>
      <c r="VLB78" s="1"/>
      <c r="VLC78" s="1"/>
      <c r="VLD78" s="1"/>
      <c r="VLE78" s="1"/>
      <c r="VLF78" s="1"/>
      <c r="VLG78" s="1"/>
      <c r="VLH78" s="1"/>
      <c r="VLI78" s="1"/>
      <c r="VLJ78" s="1"/>
      <c r="VLK78" s="1"/>
      <c r="VLL78" s="1"/>
      <c r="VLM78" s="1"/>
      <c r="VLN78" s="1"/>
      <c r="VLO78" s="1"/>
      <c r="VLP78" s="1"/>
      <c r="VLQ78" s="1"/>
      <c r="VLR78" s="1"/>
      <c r="VLS78" s="1"/>
      <c r="VLT78" s="1"/>
      <c r="VLU78" s="1"/>
      <c r="VLV78" s="1"/>
      <c r="VLW78" s="1"/>
      <c r="VLX78" s="1"/>
      <c r="VLY78" s="1"/>
      <c r="VLZ78" s="1"/>
      <c r="VMA78" s="1"/>
      <c r="VMB78" s="1"/>
      <c r="VMC78" s="1"/>
      <c r="VMD78" s="1"/>
      <c r="VME78" s="1"/>
      <c r="VMF78" s="1"/>
      <c r="VMG78" s="1"/>
      <c r="VMH78" s="1"/>
      <c r="VMI78" s="1"/>
      <c r="VMJ78" s="1"/>
      <c r="VMK78" s="1"/>
      <c r="VML78" s="1"/>
      <c r="VMM78" s="1"/>
      <c r="VMN78" s="1"/>
      <c r="VMO78" s="1"/>
      <c r="VMP78" s="1"/>
      <c r="VMQ78" s="1"/>
      <c r="VMR78" s="1"/>
      <c r="VMS78" s="1"/>
      <c r="VMT78" s="1"/>
      <c r="VMU78" s="1"/>
      <c r="VMV78" s="1"/>
      <c r="VMW78" s="1"/>
      <c r="VMX78" s="1"/>
      <c r="VMY78" s="1"/>
      <c r="VMZ78" s="1"/>
      <c r="VNA78" s="1"/>
      <c r="VNB78" s="1"/>
      <c r="VNC78" s="1"/>
      <c r="VND78" s="1"/>
      <c r="VNE78" s="1"/>
      <c r="VNF78" s="1"/>
      <c r="VNG78" s="1"/>
      <c r="VNH78" s="1"/>
      <c r="VNI78" s="1"/>
      <c r="VNJ78" s="1"/>
      <c r="VNK78" s="1"/>
      <c r="VNL78" s="1"/>
      <c r="VNM78" s="1"/>
      <c r="VNN78" s="1"/>
      <c r="VNO78" s="1"/>
      <c r="VNP78" s="1"/>
      <c r="VNQ78" s="1"/>
      <c r="VNR78" s="1"/>
      <c r="VNS78" s="1"/>
      <c r="VNT78" s="1"/>
      <c r="VNU78" s="1"/>
      <c r="VNV78" s="1"/>
      <c r="VNW78" s="1"/>
      <c r="VNX78" s="1"/>
      <c r="VNY78" s="1"/>
      <c r="VNZ78" s="1"/>
      <c r="VOA78" s="1"/>
      <c r="VOB78" s="1"/>
      <c r="VOC78" s="1"/>
      <c r="VOD78" s="1"/>
      <c r="VOE78" s="1"/>
      <c r="VOF78" s="1"/>
      <c r="VOG78" s="1"/>
      <c r="VOH78" s="1"/>
      <c r="VOI78" s="1"/>
      <c r="VOJ78" s="1"/>
      <c r="VOK78" s="1"/>
      <c r="VOL78" s="1"/>
      <c r="VOM78" s="1"/>
      <c r="VON78" s="1"/>
      <c r="VOO78" s="1"/>
      <c r="VOP78" s="1"/>
      <c r="VOQ78" s="1"/>
      <c r="VOR78" s="1"/>
      <c r="VOS78" s="1"/>
      <c r="VOT78" s="1"/>
      <c r="VOU78" s="1"/>
      <c r="VOV78" s="1"/>
      <c r="VOW78" s="1"/>
      <c r="VOX78" s="1"/>
      <c r="VOY78" s="1"/>
      <c r="VOZ78" s="1"/>
      <c r="VPA78" s="1"/>
      <c r="VPB78" s="1"/>
      <c r="VPC78" s="1"/>
      <c r="VPD78" s="1"/>
      <c r="VPE78" s="1"/>
      <c r="VPF78" s="1"/>
      <c r="VPG78" s="1"/>
      <c r="VPH78" s="1"/>
      <c r="VPI78" s="1"/>
      <c r="VPJ78" s="1"/>
      <c r="VPK78" s="1"/>
      <c r="VPL78" s="1"/>
      <c r="VPM78" s="1"/>
      <c r="VPN78" s="1"/>
      <c r="VPO78" s="1"/>
      <c r="VPP78" s="1"/>
      <c r="VPQ78" s="1"/>
      <c r="VPR78" s="1"/>
      <c r="VPS78" s="1"/>
      <c r="VPT78" s="1"/>
      <c r="VPU78" s="1"/>
      <c r="VPV78" s="1"/>
      <c r="VPW78" s="1"/>
      <c r="VPX78" s="1"/>
      <c r="VPY78" s="1"/>
      <c r="VPZ78" s="1"/>
      <c r="VQA78" s="1"/>
      <c r="VQB78" s="1"/>
      <c r="VQC78" s="1"/>
      <c r="VQD78" s="1"/>
      <c r="VQE78" s="1"/>
      <c r="VQF78" s="1"/>
      <c r="VQG78" s="1"/>
      <c r="VQH78" s="1"/>
      <c r="VQI78" s="1"/>
      <c r="VQJ78" s="1"/>
      <c r="VQK78" s="1"/>
      <c r="VQL78" s="1"/>
      <c r="VQM78" s="1"/>
      <c r="VQN78" s="1"/>
      <c r="VQO78" s="1"/>
      <c r="VQP78" s="1"/>
      <c r="VQQ78" s="1"/>
      <c r="VQR78" s="1"/>
      <c r="VQS78" s="1"/>
      <c r="VQT78" s="1"/>
      <c r="VQU78" s="1"/>
      <c r="VQV78" s="1"/>
      <c r="VQW78" s="1"/>
      <c r="VQX78" s="1"/>
      <c r="VQY78" s="1"/>
      <c r="VQZ78" s="1"/>
      <c r="VRA78" s="1"/>
      <c r="VRB78" s="1"/>
      <c r="VRC78" s="1"/>
      <c r="VRD78" s="1"/>
      <c r="VRE78" s="1"/>
      <c r="VRF78" s="1"/>
      <c r="VRG78" s="1"/>
      <c r="VRH78" s="1"/>
      <c r="VRI78" s="1"/>
      <c r="VRJ78" s="1"/>
      <c r="VRK78" s="1"/>
      <c r="VRL78" s="1"/>
      <c r="VRM78" s="1"/>
      <c r="VRN78" s="1"/>
      <c r="VRO78" s="1"/>
      <c r="VRP78" s="1"/>
      <c r="VRQ78" s="1"/>
      <c r="VRR78" s="1"/>
      <c r="VRS78" s="1"/>
      <c r="VRT78" s="1"/>
      <c r="VRU78" s="1"/>
      <c r="VRV78" s="1"/>
      <c r="VRW78" s="1"/>
      <c r="VRX78" s="1"/>
      <c r="VRY78" s="1"/>
      <c r="VRZ78" s="1"/>
      <c r="VSA78" s="1"/>
      <c r="VSB78" s="1"/>
      <c r="VSC78" s="1"/>
      <c r="VSD78" s="1"/>
      <c r="VSE78" s="1"/>
      <c r="VSF78" s="1"/>
      <c r="VSG78" s="1"/>
      <c r="VSH78" s="1"/>
      <c r="VSI78" s="1"/>
      <c r="VSJ78" s="1"/>
      <c r="VSK78" s="1"/>
      <c r="VSL78" s="1"/>
      <c r="VSM78" s="1"/>
      <c r="VSN78" s="1"/>
      <c r="VSO78" s="1"/>
      <c r="VSP78" s="1"/>
      <c r="VSQ78" s="1"/>
      <c r="VSR78" s="1"/>
      <c r="VSS78" s="1"/>
      <c r="VST78" s="1"/>
      <c r="VSU78" s="1"/>
      <c r="VSV78" s="1"/>
      <c r="VSW78" s="1"/>
      <c r="VSX78" s="1"/>
      <c r="VSY78" s="1"/>
      <c r="VSZ78" s="1"/>
      <c r="VTA78" s="1"/>
      <c r="VTB78" s="1"/>
      <c r="VTC78" s="1"/>
      <c r="VTD78" s="1"/>
      <c r="VTE78" s="1"/>
      <c r="VTF78" s="1"/>
      <c r="VTG78" s="1"/>
      <c r="VTH78" s="1"/>
      <c r="VTI78" s="1"/>
      <c r="VTJ78" s="1"/>
      <c r="VTK78" s="1"/>
      <c r="VTL78" s="1"/>
      <c r="VTM78" s="1"/>
      <c r="VTN78" s="1"/>
      <c r="VTO78" s="1"/>
      <c r="VTP78" s="1"/>
      <c r="VTQ78" s="1"/>
      <c r="VTR78" s="1"/>
      <c r="VTS78" s="1"/>
      <c r="VTT78" s="1"/>
      <c r="VTU78" s="1"/>
      <c r="VTV78" s="1"/>
      <c r="VTW78" s="1"/>
      <c r="VTX78" s="1"/>
      <c r="VTY78" s="1"/>
      <c r="VTZ78" s="1"/>
      <c r="VUA78" s="1"/>
      <c r="VUB78" s="1"/>
      <c r="VUC78" s="1"/>
      <c r="VUD78" s="1"/>
      <c r="VUE78" s="1"/>
      <c r="VUF78" s="1"/>
      <c r="VUG78" s="1"/>
      <c r="VUH78" s="1"/>
      <c r="VUI78" s="1"/>
      <c r="VUJ78" s="1"/>
      <c r="VUK78" s="1"/>
      <c r="VUL78" s="1"/>
      <c r="VUM78" s="1"/>
      <c r="VUN78" s="1"/>
      <c r="VUO78" s="1"/>
      <c r="VUP78" s="1"/>
      <c r="VUQ78" s="1"/>
      <c r="VUR78" s="1"/>
      <c r="VUS78" s="1"/>
      <c r="VUT78" s="1"/>
      <c r="VUU78" s="1"/>
      <c r="VUV78" s="1"/>
      <c r="VUW78" s="1"/>
      <c r="VUX78" s="1"/>
      <c r="VUY78" s="1"/>
      <c r="VUZ78" s="1"/>
      <c r="VVA78" s="1"/>
      <c r="VVB78" s="1"/>
      <c r="VVC78" s="1"/>
      <c r="VVD78" s="1"/>
      <c r="VVE78" s="1"/>
      <c r="VVF78" s="1"/>
      <c r="VVG78" s="1"/>
      <c r="VVH78" s="1"/>
      <c r="VVI78" s="1"/>
      <c r="VVJ78" s="1"/>
      <c r="VVK78" s="1"/>
      <c r="VVL78" s="1"/>
      <c r="VVM78" s="1"/>
      <c r="VVN78" s="1"/>
      <c r="VVO78" s="1"/>
      <c r="VVP78" s="1"/>
      <c r="VVQ78" s="1"/>
      <c r="VVR78" s="1"/>
      <c r="VVS78" s="1"/>
      <c r="VVT78" s="1"/>
      <c r="VVU78" s="1"/>
      <c r="VVV78" s="1"/>
      <c r="VVW78" s="1"/>
      <c r="VVX78" s="1"/>
      <c r="VVY78" s="1"/>
      <c r="VVZ78" s="1"/>
      <c r="VWA78" s="1"/>
      <c r="VWB78" s="1"/>
      <c r="VWC78" s="1"/>
      <c r="VWD78" s="1"/>
      <c r="VWE78" s="1"/>
      <c r="VWF78" s="1"/>
      <c r="VWG78" s="1"/>
      <c r="VWH78" s="1"/>
      <c r="VWI78" s="1"/>
      <c r="VWJ78" s="1"/>
      <c r="VWK78" s="1"/>
      <c r="VWL78" s="1"/>
      <c r="VWM78" s="1"/>
      <c r="VWN78" s="1"/>
      <c r="VWO78" s="1"/>
      <c r="VWP78" s="1"/>
      <c r="VWQ78" s="1"/>
      <c r="VWR78" s="1"/>
      <c r="VWS78" s="1"/>
      <c r="VWT78" s="1"/>
      <c r="VWU78" s="1"/>
      <c r="VWV78" s="1"/>
      <c r="VWW78" s="1"/>
      <c r="VWX78" s="1"/>
      <c r="VWY78" s="1"/>
      <c r="VWZ78" s="1"/>
      <c r="VXA78" s="1"/>
      <c r="VXB78" s="1"/>
      <c r="VXC78" s="1"/>
      <c r="VXD78" s="1"/>
      <c r="VXE78" s="1"/>
      <c r="VXF78" s="1"/>
      <c r="VXG78" s="1"/>
      <c r="VXH78" s="1"/>
      <c r="VXI78" s="1"/>
      <c r="VXJ78" s="1"/>
      <c r="VXK78" s="1"/>
      <c r="VXL78" s="1"/>
      <c r="VXM78" s="1"/>
      <c r="VXN78" s="1"/>
      <c r="VXO78" s="1"/>
      <c r="VXP78" s="1"/>
      <c r="VXQ78" s="1"/>
      <c r="VXR78" s="1"/>
      <c r="VXS78" s="1"/>
      <c r="VXT78" s="1"/>
      <c r="VXU78" s="1"/>
      <c r="VXV78" s="1"/>
      <c r="VXW78" s="1"/>
      <c r="VXX78" s="1"/>
      <c r="VXY78" s="1"/>
      <c r="VXZ78" s="1"/>
      <c r="VYA78" s="1"/>
      <c r="VYB78" s="1"/>
      <c r="VYC78" s="1"/>
      <c r="VYD78" s="1"/>
      <c r="VYE78" s="1"/>
      <c r="VYF78" s="1"/>
      <c r="VYG78" s="1"/>
      <c r="VYH78" s="1"/>
      <c r="VYI78" s="1"/>
      <c r="VYJ78" s="1"/>
      <c r="VYK78" s="1"/>
      <c r="VYL78" s="1"/>
      <c r="VYM78" s="1"/>
      <c r="VYN78" s="1"/>
      <c r="VYO78" s="1"/>
      <c r="VYP78" s="1"/>
      <c r="VYQ78" s="1"/>
      <c r="VYR78" s="1"/>
      <c r="VYS78" s="1"/>
      <c r="VYT78" s="1"/>
      <c r="VYU78" s="1"/>
      <c r="VYV78" s="1"/>
      <c r="VYW78" s="1"/>
      <c r="VYX78" s="1"/>
      <c r="VYY78" s="1"/>
      <c r="VYZ78" s="1"/>
      <c r="VZA78" s="1"/>
      <c r="VZB78" s="1"/>
      <c r="VZC78" s="1"/>
      <c r="VZD78" s="1"/>
      <c r="VZE78" s="1"/>
      <c r="VZF78" s="1"/>
      <c r="VZG78" s="1"/>
      <c r="VZH78" s="1"/>
      <c r="VZI78" s="1"/>
      <c r="VZJ78" s="1"/>
      <c r="VZK78" s="1"/>
      <c r="VZL78" s="1"/>
      <c r="VZM78" s="1"/>
      <c r="VZN78" s="1"/>
      <c r="VZO78" s="1"/>
      <c r="VZP78" s="1"/>
      <c r="VZQ78" s="1"/>
      <c r="VZR78" s="1"/>
      <c r="VZS78" s="1"/>
      <c r="VZT78" s="1"/>
      <c r="VZU78" s="1"/>
      <c r="VZV78" s="1"/>
      <c r="VZW78" s="1"/>
      <c r="VZX78" s="1"/>
      <c r="VZY78" s="1"/>
      <c r="VZZ78" s="1"/>
      <c r="WAA78" s="1"/>
      <c r="WAB78" s="1"/>
      <c r="WAC78" s="1"/>
      <c r="WAD78" s="1"/>
      <c r="WAE78" s="1"/>
      <c r="WAF78" s="1"/>
      <c r="WAG78" s="1"/>
      <c r="WAH78" s="1"/>
      <c r="WAI78" s="1"/>
      <c r="WAJ78" s="1"/>
      <c r="WAK78" s="1"/>
      <c r="WAL78" s="1"/>
      <c r="WAM78" s="1"/>
      <c r="WAN78" s="1"/>
      <c r="WAO78" s="1"/>
      <c r="WAP78" s="1"/>
      <c r="WAQ78" s="1"/>
      <c r="WAR78" s="1"/>
      <c r="WAS78" s="1"/>
      <c r="WAT78" s="1"/>
      <c r="WAU78" s="1"/>
      <c r="WAV78" s="1"/>
      <c r="WAW78" s="1"/>
      <c r="WAX78" s="1"/>
      <c r="WAY78" s="1"/>
      <c r="WAZ78" s="1"/>
      <c r="WBA78" s="1"/>
      <c r="WBB78" s="1"/>
      <c r="WBC78" s="1"/>
      <c r="WBD78" s="1"/>
      <c r="WBE78" s="1"/>
      <c r="WBF78" s="1"/>
      <c r="WBG78" s="1"/>
      <c r="WBH78" s="1"/>
      <c r="WBI78" s="1"/>
      <c r="WBJ78" s="1"/>
      <c r="WBK78" s="1"/>
      <c r="WBL78" s="1"/>
      <c r="WBM78" s="1"/>
      <c r="WBN78" s="1"/>
      <c r="WBO78" s="1"/>
      <c r="WBP78" s="1"/>
      <c r="WBQ78" s="1"/>
      <c r="WBR78" s="1"/>
      <c r="WBS78" s="1"/>
      <c r="WBT78" s="1"/>
      <c r="WBU78" s="1"/>
      <c r="WBV78" s="1"/>
      <c r="WBW78" s="1"/>
      <c r="WBX78" s="1"/>
      <c r="WBY78" s="1"/>
      <c r="WBZ78" s="1"/>
      <c r="WCA78" s="1"/>
      <c r="WCB78" s="1"/>
      <c r="WCC78" s="1"/>
      <c r="WCD78" s="1"/>
      <c r="WCE78" s="1"/>
      <c r="WCF78" s="1"/>
      <c r="WCG78" s="1"/>
      <c r="WCH78" s="1"/>
      <c r="WCI78" s="1"/>
      <c r="WCJ78" s="1"/>
      <c r="WCK78" s="1"/>
      <c r="WCL78" s="1"/>
      <c r="WCM78" s="1"/>
      <c r="WCN78" s="1"/>
      <c r="WCO78" s="1"/>
      <c r="WCP78" s="1"/>
      <c r="WCQ78" s="1"/>
      <c r="WCR78" s="1"/>
      <c r="WCS78" s="1"/>
      <c r="WCT78" s="1"/>
      <c r="WCU78" s="1"/>
      <c r="WCV78" s="1"/>
      <c r="WCW78" s="1"/>
      <c r="WCX78" s="1"/>
      <c r="WCY78" s="1"/>
      <c r="WCZ78" s="1"/>
      <c r="WDA78" s="1"/>
      <c r="WDB78" s="1"/>
      <c r="WDC78" s="1"/>
      <c r="WDD78" s="1"/>
      <c r="WDE78" s="1"/>
      <c r="WDF78" s="1"/>
      <c r="WDG78" s="1"/>
      <c r="WDH78" s="1"/>
      <c r="WDI78" s="1"/>
      <c r="WDJ78" s="1"/>
      <c r="WDK78" s="1"/>
      <c r="WDL78" s="1"/>
      <c r="WDM78" s="1"/>
      <c r="WDN78" s="1"/>
      <c r="WDO78" s="1"/>
      <c r="WDP78" s="1"/>
      <c r="WDQ78" s="1"/>
      <c r="WDR78" s="1"/>
      <c r="WDS78" s="1"/>
      <c r="WDT78" s="1"/>
      <c r="WDU78" s="1"/>
      <c r="WDV78" s="1"/>
      <c r="WDW78" s="1"/>
      <c r="WDX78" s="1"/>
      <c r="WDY78" s="1"/>
      <c r="WDZ78" s="1"/>
      <c r="WEA78" s="1"/>
      <c r="WEB78" s="1"/>
      <c r="WEC78" s="1"/>
      <c r="WED78" s="1"/>
      <c r="WEE78" s="1"/>
      <c r="WEF78" s="1"/>
      <c r="WEG78" s="1"/>
      <c r="WEH78" s="1"/>
      <c r="WEI78" s="1"/>
      <c r="WEJ78" s="1"/>
      <c r="WEK78" s="1"/>
      <c r="WEL78" s="1"/>
      <c r="WEM78" s="1"/>
      <c r="WEN78" s="1"/>
      <c r="WEO78" s="1"/>
      <c r="WEP78" s="1"/>
      <c r="WEQ78" s="1"/>
      <c r="WER78" s="1"/>
      <c r="WES78" s="1"/>
      <c r="WET78" s="1"/>
      <c r="WEU78" s="1"/>
      <c r="WEV78" s="1"/>
      <c r="WEW78" s="1"/>
      <c r="WEX78" s="1"/>
      <c r="WEY78" s="1"/>
      <c r="WEZ78" s="1"/>
      <c r="WFA78" s="1"/>
      <c r="WFB78" s="1"/>
      <c r="WFC78" s="1"/>
      <c r="WFD78" s="1"/>
      <c r="WFE78" s="1"/>
      <c r="WFF78" s="1"/>
      <c r="WFG78" s="1"/>
      <c r="WFH78" s="1"/>
      <c r="WFI78" s="1"/>
      <c r="WFJ78" s="1"/>
      <c r="WFK78" s="1"/>
      <c r="WFL78" s="1"/>
      <c r="WFM78" s="1"/>
      <c r="WFN78" s="1"/>
      <c r="WFO78" s="1"/>
      <c r="WFP78" s="1"/>
      <c r="WFQ78" s="1"/>
      <c r="WFR78" s="1"/>
      <c r="WFS78" s="1"/>
      <c r="WFT78" s="1"/>
      <c r="WFU78" s="1"/>
      <c r="WFV78" s="1"/>
      <c r="WFW78" s="1"/>
      <c r="WFX78" s="1"/>
      <c r="WFY78" s="1"/>
      <c r="WFZ78" s="1"/>
      <c r="WGA78" s="1"/>
      <c r="WGB78" s="1"/>
      <c r="WGC78" s="1"/>
      <c r="WGD78" s="1"/>
      <c r="WGE78" s="1"/>
      <c r="WGF78" s="1"/>
      <c r="WGG78" s="1"/>
      <c r="WGH78" s="1"/>
      <c r="WGI78" s="1"/>
      <c r="WGJ78" s="1"/>
      <c r="WGK78" s="1"/>
      <c r="WGL78" s="1"/>
      <c r="WGM78" s="1"/>
      <c r="WGN78" s="1"/>
      <c r="WGO78" s="1"/>
      <c r="WGP78" s="1"/>
      <c r="WGQ78" s="1"/>
      <c r="WGR78" s="1"/>
      <c r="WGS78" s="1"/>
      <c r="WGT78" s="1"/>
      <c r="WGU78" s="1"/>
      <c r="WGV78" s="1"/>
      <c r="WGW78" s="1"/>
      <c r="WGX78" s="1"/>
      <c r="WGY78" s="1"/>
      <c r="WGZ78" s="1"/>
      <c r="WHA78" s="1"/>
      <c r="WHB78" s="1"/>
      <c r="WHC78" s="1"/>
      <c r="WHD78" s="1"/>
      <c r="WHE78" s="1"/>
      <c r="WHF78" s="1"/>
      <c r="WHG78" s="1"/>
      <c r="WHH78" s="1"/>
      <c r="WHI78" s="1"/>
      <c r="WHJ78" s="1"/>
      <c r="WHK78" s="1"/>
      <c r="WHL78" s="1"/>
      <c r="WHM78" s="1"/>
      <c r="WHN78" s="1"/>
      <c r="WHO78" s="1"/>
      <c r="WHP78" s="1"/>
      <c r="WHQ78" s="1"/>
      <c r="WHR78" s="1"/>
      <c r="WHS78" s="1"/>
      <c r="WHT78" s="1"/>
      <c r="WHU78" s="1"/>
      <c r="WHV78" s="1"/>
      <c r="WHW78" s="1"/>
      <c r="WHX78" s="1"/>
      <c r="WHY78" s="1"/>
      <c r="WHZ78" s="1"/>
      <c r="WIA78" s="1"/>
      <c r="WIB78" s="1"/>
      <c r="WIC78" s="1"/>
      <c r="WID78" s="1"/>
      <c r="WIE78" s="1"/>
      <c r="WIF78" s="1"/>
      <c r="WIG78" s="1"/>
      <c r="WIH78" s="1"/>
      <c r="WII78" s="1"/>
      <c r="WIJ78" s="1"/>
      <c r="WIK78" s="1"/>
      <c r="WIL78" s="1"/>
      <c r="WIM78" s="1"/>
      <c r="WIN78" s="1"/>
      <c r="WIO78" s="1"/>
      <c r="WIP78" s="1"/>
      <c r="WIQ78" s="1"/>
      <c r="WIR78" s="1"/>
      <c r="WIS78" s="1"/>
      <c r="WIT78" s="1"/>
      <c r="WIU78" s="1"/>
      <c r="WIV78" s="1"/>
      <c r="WIW78" s="1"/>
      <c r="WIX78" s="1"/>
      <c r="WIY78" s="1"/>
      <c r="WIZ78" s="1"/>
      <c r="WJA78" s="1"/>
      <c r="WJB78" s="1"/>
      <c r="WJC78" s="1"/>
      <c r="WJD78" s="1"/>
      <c r="WJE78" s="1"/>
      <c r="WJF78" s="1"/>
      <c r="WJG78" s="1"/>
      <c r="WJH78" s="1"/>
      <c r="WJI78" s="1"/>
      <c r="WJJ78" s="1"/>
      <c r="WJK78" s="1"/>
      <c r="WJL78" s="1"/>
      <c r="WJM78" s="1"/>
      <c r="WJN78" s="1"/>
      <c r="WJO78" s="1"/>
      <c r="WJP78" s="1"/>
      <c r="WJQ78" s="1"/>
      <c r="WJR78" s="1"/>
      <c r="WJS78" s="1"/>
      <c r="WJT78" s="1"/>
      <c r="WJU78" s="1"/>
      <c r="WJV78" s="1"/>
      <c r="WJW78" s="1"/>
      <c r="WJX78" s="1"/>
      <c r="WJY78" s="1"/>
      <c r="WJZ78" s="1"/>
      <c r="WKA78" s="1"/>
      <c r="WKB78" s="1"/>
      <c r="WKC78" s="1"/>
      <c r="WKD78" s="1"/>
      <c r="WKE78" s="1"/>
      <c r="WKF78" s="1"/>
      <c r="WKG78" s="1"/>
      <c r="WKH78" s="1"/>
      <c r="WKI78" s="1"/>
      <c r="WKJ78" s="1"/>
      <c r="WKK78" s="1"/>
      <c r="WKL78" s="1"/>
      <c r="WKM78" s="1"/>
      <c r="WKN78" s="1"/>
      <c r="WKO78" s="1"/>
      <c r="WKP78" s="1"/>
      <c r="WKQ78" s="1"/>
      <c r="WKR78" s="1"/>
      <c r="WKS78" s="1"/>
      <c r="WKT78" s="1"/>
      <c r="WKU78" s="1"/>
      <c r="WKV78" s="1"/>
      <c r="WKW78" s="1"/>
      <c r="WKX78" s="1"/>
      <c r="WKY78" s="1"/>
      <c r="WKZ78" s="1"/>
      <c r="WLA78" s="1"/>
      <c r="WLB78" s="1"/>
      <c r="WLC78" s="1"/>
      <c r="WLD78" s="1"/>
      <c r="WLE78" s="1"/>
      <c r="WLF78" s="1"/>
      <c r="WLG78" s="1"/>
      <c r="WLH78" s="1"/>
      <c r="WLI78" s="1"/>
      <c r="WLJ78" s="1"/>
      <c r="WLK78" s="1"/>
      <c r="WLL78" s="1"/>
      <c r="WLM78" s="1"/>
      <c r="WLN78" s="1"/>
      <c r="WLO78" s="1"/>
      <c r="WLP78" s="1"/>
      <c r="WLQ78" s="1"/>
      <c r="WLR78" s="1"/>
      <c r="WLS78" s="1"/>
      <c r="WLT78" s="1"/>
      <c r="WLU78" s="1"/>
      <c r="WLV78" s="1"/>
      <c r="WLW78" s="1"/>
      <c r="WLX78" s="1"/>
      <c r="WLY78" s="1"/>
      <c r="WLZ78" s="1"/>
      <c r="WMA78" s="1"/>
      <c r="WMB78" s="1"/>
      <c r="WMC78" s="1"/>
      <c r="WMD78" s="1"/>
      <c r="WME78" s="1"/>
      <c r="WMF78" s="1"/>
      <c r="WMG78" s="1"/>
      <c r="WMH78" s="1"/>
      <c r="WMI78" s="1"/>
      <c r="WMJ78" s="1"/>
      <c r="WMK78" s="1"/>
      <c r="WML78" s="1"/>
      <c r="WMM78" s="1"/>
      <c r="WMN78" s="1"/>
      <c r="WMO78" s="1"/>
      <c r="WMP78" s="1"/>
      <c r="WMQ78" s="1"/>
      <c r="WMR78" s="1"/>
      <c r="WMS78" s="1"/>
      <c r="WMT78" s="1"/>
      <c r="WMU78" s="1"/>
      <c r="WMV78" s="1"/>
      <c r="WMW78" s="1"/>
      <c r="WMX78" s="1"/>
      <c r="WMY78" s="1"/>
      <c r="WMZ78" s="1"/>
      <c r="WNA78" s="1"/>
      <c r="WNB78" s="1"/>
      <c r="WNC78" s="1"/>
      <c r="WND78" s="1"/>
      <c r="WNE78" s="1"/>
      <c r="WNF78" s="1"/>
      <c r="WNG78" s="1"/>
      <c r="WNH78" s="1"/>
      <c r="WNI78" s="1"/>
      <c r="WNJ78" s="1"/>
      <c r="WNK78" s="1"/>
      <c r="WNL78" s="1"/>
      <c r="WNM78" s="1"/>
      <c r="WNN78" s="1"/>
      <c r="WNO78" s="1"/>
      <c r="WNP78" s="1"/>
      <c r="WNQ78" s="1"/>
      <c r="WNR78" s="1"/>
      <c r="WNS78" s="1"/>
      <c r="WNT78" s="1"/>
      <c r="WNU78" s="1"/>
      <c r="WNV78" s="1"/>
      <c r="WNW78" s="1"/>
      <c r="WNX78" s="1"/>
      <c r="WNY78" s="1"/>
      <c r="WNZ78" s="1"/>
      <c r="WOA78" s="1"/>
      <c r="WOB78" s="1"/>
      <c r="WOC78" s="1"/>
      <c r="WOD78" s="1"/>
      <c r="WOE78" s="1"/>
      <c r="WOF78" s="1"/>
      <c r="WOG78" s="1"/>
      <c r="WOH78" s="1"/>
      <c r="WOI78" s="1"/>
      <c r="WOJ78" s="1"/>
      <c r="WOK78" s="1"/>
      <c r="WOL78" s="1"/>
      <c r="WOM78" s="1"/>
      <c r="WON78" s="1"/>
      <c r="WOO78" s="1"/>
      <c r="WOP78" s="1"/>
      <c r="WOQ78" s="1"/>
      <c r="WOR78" s="1"/>
      <c r="WOS78" s="1"/>
      <c r="WOT78" s="1"/>
      <c r="WOU78" s="1"/>
      <c r="WOV78" s="1"/>
      <c r="WOW78" s="1"/>
      <c r="WOX78" s="1"/>
      <c r="WOY78" s="1"/>
      <c r="WOZ78" s="1"/>
      <c r="WPA78" s="1"/>
      <c r="WPB78" s="1"/>
      <c r="WPC78" s="1"/>
      <c r="WPD78" s="1"/>
      <c r="WPE78" s="1"/>
      <c r="WPF78" s="1"/>
      <c r="WPG78" s="1"/>
      <c r="WPH78" s="1"/>
      <c r="WPI78" s="1"/>
      <c r="WPJ78" s="1"/>
      <c r="WPK78" s="1"/>
      <c r="WPL78" s="1"/>
      <c r="WPM78" s="1"/>
      <c r="WPN78" s="1"/>
      <c r="WPO78" s="1"/>
      <c r="WPP78" s="1"/>
      <c r="WPQ78" s="1"/>
      <c r="WPR78" s="1"/>
      <c r="WPS78" s="1"/>
      <c r="WPT78" s="1"/>
      <c r="WPU78" s="1"/>
      <c r="WPV78" s="1"/>
      <c r="WPW78" s="1"/>
      <c r="WPX78" s="1"/>
      <c r="WPY78" s="1"/>
      <c r="WPZ78" s="1"/>
      <c r="WQA78" s="1"/>
      <c r="WQB78" s="1"/>
      <c r="WQC78" s="1"/>
      <c r="WQD78" s="1"/>
      <c r="WQE78" s="1"/>
      <c r="WQF78" s="1"/>
      <c r="WQG78" s="1"/>
      <c r="WQH78" s="1"/>
      <c r="WQI78" s="1"/>
      <c r="WQJ78" s="1"/>
      <c r="WQK78" s="1"/>
      <c r="WQL78" s="1"/>
      <c r="WQM78" s="1"/>
      <c r="WQN78" s="1"/>
      <c r="WQO78" s="1"/>
      <c r="WQP78" s="1"/>
      <c r="WQQ78" s="1"/>
      <c r="WQR78" s="1"/>
      <c r="WQS78" s="1"/>
      <c r="WQT78" s="1"/>
      <c r="WQU78" s="1"/>
      <c r="WQV78" s="1"/>
      <c r="WQW78" s="1"/>
      <c r="WQX78" s="1"/>
      <c r="WQY78" s="1"/>
      <c r="WQZ78" s="1"/>
      <c r="WRA78" s="1"/>
      <c r="WRB78" s="1"/>
      <c r="WRC78" s="1"/>
      <c r="WRD78" s="1"/>
      <c r="WRE78" s="1"/>
      <c r="WRF78" s="1"/>
      <c r="WRG78" s="1"/>
      <c r="WRH78" s="1"/>
      <c r="WRI78" s="1"/>
      <c r="WRJ78" s="1"/>
      <c r="WRK78" s="1"/>
      <c r="WRL78" s="1"/>
      <c r="WRM78" s="1"/>
      <c r="WRN78" s="1"/>
      <c r="WRO78" s="1"/>
      <c r="WRP78" s="1"/>
      <c r="WRQ78" s="1"/>
      <c r="WRR78" s="1"/>
      <c r="WRS78" s="1"/>
      <c r="WRT78" s="1"/>
      <c r="WRU78" s="1"/>
      <c r="WRV78" s="1"/>
      <c r="WRW78" s="1"/>
      <c r="WRX78" s="1"/>
      <c r="WRY78" s="1"/>
      <c r="WRZ78" s="1"/>
      <c r="WSA78" s="1"/>
      <c r="WSB78" s="1"/>
      <c r="WSC78" s="1"/>
      <c r="WSD78" s="1"/>
      <c r="WSE78" s="1"/>
      <c r="WSF78" s="1"/>
      <c r="WSG78" s="1"/>
      <c r="WSH78" s="1"/>
      <c r="WSI78" s="1"/>
      <c r="WSJ78" s="1"/>
      <c r="WSK78" s="1"/>
      <c r="WSL78" s="1"/>
      <c r="WSM78" s="1"/>
      <c r="WSN78" s="1"/>
      <c r="WSO78" s="1"/>
      <c r="WSP78" s="1"/>
      <c r="WSQ78" s="1"/>
      <c r="WSR78" s="1"/>
      <c r="WSS78" s="1"/>
      <c r="WST78" s="1"/>
      <c r="WSU78" s="1"/>
      <c r="WSV78" s="1"/>
      <c r="WSW78" s="1"/>
      <c r="WSX78" s="1"/>
      <c r="WSY78" s="1"/>
      <c r="WSZ78" s="1"/>
      <c r="WTA78" s="1"/>
      <c r="WTB78" s="1"/>
      <c r="WTC78" s="1"/>
      <c r="WTD78" s="1"/>
      <c r="WTE78" s="1"/>
      <c r="WTF78" s="1"/>
      <c r="WTG78" s="1"/>
      <c r="WTH78" s="1"/>
      <c r="WTI78" s="1"/>
      <c r="WTJ78" s="1"/>
      <c r="WTK78" s="1"/>
      <c r="WTL78" s="1"/>
      <c r="WTM78" s="1"/>
      <c r="WTN78" s="1"/>
      <c r="WTO78" s="1"/>
      <c r="WTP78" s="1"/>
      <c r="WTQ78" s="1"/>
      <c r="WTR78" s="1"/>
      <c r="WTS78" s="1"/>
      <c r="WTT78" s="1"/>
      <c r="WTU78" s="1"/>
      <c r="WTV78" s="1"/>
      <c r="WTW78" s="1"/>
      <c r="WTX78" s="1"/>
      <c r="WTY78" s="1"/>
      <c r="WTZ78" s="1"/>
      <c r="WUA78" s="1"/>
      <c r="WUB78" s="1"/>
      <c r="WUC78" s="1"/>
      <c r="WUD78" s="1"/>
      <c r="WUE78" s="1"/>
      <c r="WUF78" s="1"/>
      <c r="WUG78" s="1"/>
      <c r="WUH78" s="1"/>
      <c r="WUI78" s="1"/>
      <c r="WUJ78" s="1"/>
      <c r="WUK78" s="1"/>
      <c r="WUL78" s="1"/>
      <c r="WUM78" s="1"/>
      <c r="WUN78" s="1"/>
      <c r="WUO78" s="1"/>
      <c r="WUP78" s="1"/>
      <c r="WUQ78" s="1"/>
      <c r="WUR78" s="1"/>
      <c r="WUS78" s="1"/>
      <c r="WUT78" s="1"/>
      <c r="WUU78" s="1"/>
      <c r="WUV78" s="1"/>
      <c r="WUW78" s="1"/>
      <c r="WUX78" s="1"/>
      <c r="WUY78" s="1"/>
      <c r="WUZ78" s="1"/>
      <c r="WVA78" s="1"/>
      <c r="WVB78" s="1"/>
      <c r="WVC78" s="1"/>
      <c r="WVD78" s="1"/>
      <c r="WVE78" s="1"/>
      <c r="WVF78" s="1"/>
      <c r="WVG78" s="1"/>
      <c r="WVH78" s="1"/>
      <c r="WVI78" s="1"/>
      <c r="WVJ78" s="1"/>
      <c r="WVK78" s="1"/>
      <c r="WVL78" s="1"/>
      <c r="WVM78" s="1"/>
      <c r="WVN78" s="1"/>
      <c r="WVO78" s="1"/>
      <c r="WVP78" s="1"/>
      <c r="WVQ78" s="1"/>
      <c r="WVR78" s="1"/>
      <c r="WVS78" s="1"/>
      <c r="WVT78" s="1"/>
      <c r="WVU78" s="1"/>
      <c r="WVV78" s="1"/>
      <c r="WVW78" s="1"/>
      <c r="WVX78" s="1"/>
      <c r="WVY78" s="1"/>
      <c r="WVZ78" s="1"/>
      <c r="WWA78" s="1"/>
      <c r="WWB78" s="1"/>
      <c r="WWC78" s="1"/>
      <c r="WWD78" s="1"/>
      <c r="WWE78" s="1"/>
      <c r="WWF78" s="1"/>
      <c r="WWG78" s="1"/>
      <c r="WWH78" s="1"/>
      <c r="WWI78" s="1"/>
      <c r="WWJ78" s="1"/>
      <c r="WWK78" s="1"/>
      <c r="WWL78" s="1"/>
      <c r="WWM78" s="1"/>
      <c r="WWN78" s="1"/>
      <c r="WWO78" s="1"/>
      <c r="WWP78" s="1"/>
      <c r="WWQ78" s="1"/>
      <c r="WWR78" s="1"/>
      <c r="WWS78" s="1"/>
      <c r="WWT78" s="1"/>
      <c r="WWU78" s="1"/>
      <c r="WWV78" s="1"/>
      <c r="WWW78" s="1"/>
      <c r="WWX78" s="1"/>
      <c r="WWY78" s="1"/>
      <c r="WWZ78" s="1"/>
      <c r="WXA78" s="1"/>
      <c r="WXB78" s="1"/>
      <c r="WXC78" s="1"/>
      <c r="WXD78" s="1"/>
      <c r="WXE78" s="1"/>
      <c r="WXF78" s="1"/>
      <c r="WXG78" s="1"/>
      <c r="WXH78" s="1"/>
      <c r="WXI78" s="1"/>
      <c r="WXJ78" s="1"/>
      <c r="WXK78" s="1"/>
      <c r="WXL78" s="1"/>
      <c r="WXM78" s="1"/>
      <c r="WXN78" s="1"/>
      <c r="WXO78" s="1"/>
      <c r="WXP78" s="1"/>
      <c r="WXQ78" s="1"/>
      <c r="WXR78" s="1"/>
      <c r="WXS78" s="1"/>
      <c r="WXT78" s="1"/>
      <c r="WXU78" s="1"/>
      <c r="WXV78" s="1"/>
      <c r="WXW78" s="1"/>
      <c r="WXX78" s="1"/>
      <c r="WXY78" s="1"/>
      <c r="WXZ78" s="1"/>
      <c r="WYA78" s="1"/>
      <c r="WYB78" s="1"/>
      <c r="WYC78" s="1"/>
      <c r="WYD78" s="1"/>
      <c r="WYE78" s="1"/>
      <c r="WYF78" s="1"/>
      <c r="WYG78" s="1"/>
      <c r="WYH78" s="1"/>
      <c r="WYI78" s="1"/>
      <c r="WYJ78" s="1"/>
      <c r="WYK78" s="1"/>
      <c r="WYL78" s="1"/>
      <c r="WYM78" s="1"/>
      <c r="WYN78" s="1"/>
      <c r="WYO78" s="1"/>
      <c r="WYP78" s="1"/>
      <c r="WYQ78" s="1"/>
      <c r="WYR78" s="1"/>
      <c r="WYS78" s="1"/>
      <c r="WYT78" s="1"/>
      <c r="WYU78" s="1"/>
      <c r="WYV78" s="1"/>
      <c r="WYW78" s="1"/>
      <c r="WYX78" s="1"/>
      <c r="WYY78" s="1"/>
      <c r="WYZ78" s="1"/>
      <c r="WZA78" s="1"/>
      <c r="WZB78" s="1"/>
      <c r="WZC78" s="1"/>
      <c r="WZD78" s="1"/>
      <c r="WZE78" s="1"/>
      <c r="WZF78" s="1"/>
      <c r="WZG78" s="1"/>
      <c r="WZH78" s="1"/>
      <c r="WZI78" s="1"/>
      <c r="WZJ78" s="1"/>
      <c r="WZK78" s="1"/>
      <c r="WZL78" s="1"/>
      <c r="WZM78" s="1"/>
      <c r="WZN78" s="1"/>
      <c r="WZO78" s="1"/>
      <c r="WZP78" s="1"/>
      <c r="WZQ78" s="1"/>
      <c r="WZR78" s="1"/>
      <c r="WZS78" s="1"/>
      <c r="WZT78" s="1"/>
      <c r="WZU78" s="1"/>
      <c r="WZV78" s="1"/>
      <c r="WZW78" s="1"/>
      <c r="WZX78" s="1"/>
      <c r="WZY78" s="1"/>
      <c r="WZZ78" s="1"/>
      <c r="XAA78" s="1"/>
      <c r="XAB78" s="1"/>
      <c r="XAC78" s="1"/>
      <c r="XAD78" s="1"/>
      <c r="XAE78" s="1"/>
      <c r="XAF78" s="1"/>
      <c r="XAG78" s="1"/>
      <c r="XAH78" s="1"/>
      <c r="XAI78" s="1"/>
      <c r="XAJ78" s="1"/>
      <c r="XAK78" s="1"/>
      <c r="XAL78" s="1"/>
      <c r="XAM78" s="1"/>
      <c r="XAN78" s="1"/>
      <c r="XAO78" s="1"/>
      <c r="XAP78" s="1"/>
      <c r="XAQ78" s="1"/>
      <c r="XAR78" s="1"/>
      <c r="XAS78" s="1"/>
      <c r="XAT78" s="1"/>
      <c r="XAU78" s="1"/>
      <c r="XAV78" s="1"/>
      <c r="XAW78" s="1"/>
      <c r="XAX78" s="1"/>
      <c r="XAY78" s="1"/>
      <c r="XAZ78" s="1"/>
      <c r="XBA78" s="1"/>
      <c r="XBB78" s="1"/>
      <c r="XBC78" s="1"/>
      <c r="XBD78" s="1"/>
      <c r="XBE78" s="1"/>
      <c r="XBF78" s="1"/>
      <c r="XBG78" s="1"/>
      <c r="XBH78" s="1"/>
      <c r="XBI78" s="1"/>
      <c r="XBJ78" s="1"/>
      <c r="XBK78" s="1"/>
      <c r="XBL78" s="1"/>
      <c r="XBM78" s="1"/>
      <c r="XBN78" s="1"/>
      <c r="XBO78" s="1"/>
      <c r="XBP78" s="1"/>
      <c r="XBQ78" s="1"/>
      <c r="XBR78" s="1"/>
      <c r="XBS78" s="1"/>
      <c r="XBT78" s="1"/>
      <c r="XBU78" s="1"/>
      <c r="XBV78" s="1"/>
      <c r="XBW78" s="1"/>
      <c r="XBX78" s="1"/>
      <c r="XBY78" s="1"/>
      <c r="XBZ78" s="1"/>
      <c r="XCA78" s="1"/>
      <c r="XCB78" s="1"/>
      <c r="XCC78" s="1"/>
      <c r="XCD78" s="1"/>
      <c r="XCE78" s="1"/>
      <c r="XCF78" s="1"/>
      <c r="XCG78" s="1"/>
      <c r="XCH78" s="1"/>
      <c r="XCI78" s="1"/>
      <c r="XCJ78" s="1"/>
      <c r="XCK78" s="1"/>
      <c r="XCL78" s="1"/>
      <c r="XCM78" s="1"/>
      <c r="XCN78" s="1"/>
      <c r="XCO78" s="1"/>
      <c r="XCP78" s="1"/>
      <c r="XCQ78" s="1"/>
      <c r="XCR78" s="1"/>
      <c r="XCS78" s="1"/>
      <c r="XCT78" s="1"/>
      <c r="XCU78" s="1"/>
      <c r="XCV78" s="1"/>
      <c r="XCW78" s="1"/>
      <c r="XCX78" s="1"/>
      <c r="XCY78" s="1"/>
      <c r="XCZ78" s="1"/>
      <c r="XDA78" s="1"/>
      <c r="XDB78" s="1"/>
      <c r="XDC78" s="1"/>
      <c r="XDD78" s="1"/>
      <c r="XDE78" s="1"/>
      <c r="XDF78" s="1"/>
      <c r="XDG78" s="1"/>
      <c r="XDH78" s="1"/>
      <c r="XDI78" s="1"/>
      <c r="XDJ78" s="1"/>
      <c r="XDK78" s="1"/>
    </row>
    <row r="79" spans="1:16339" x14ac:dyDescent="0.2">
      <c r="A79" s="123">
        <v>130.1</v>
      </c>
      <c r="B79" s="2">
        <v>86</v>
      </c>
      <c r="C79" s="149">
        <v>0.66102997694081478</v>
      </c>
      <c r="D79" s="149">
        <f>TBL_FACTOR[[#This Row],[x/Local]]+0.025</f>
        <v>0.6860299769408148</v>
      </c>
      <c r="N79" s="2">
        <v>106</v>
      </c>
      <c r="O79" s="123">
        <f>ROUNDUP(_xlfn.XLOOKUP(N79,TBL_FACTOR[Bill],TBL_FACTOR[x/Local],,-1)*TBL_PD_RATES[[#This Row],[BILL]],1)</f>
        <v>69.199999999999989</v>
      </c>
      <c r="P79" s="123">
        <f>ROUNDUP(((_xlfn.XLOOKUP(TBL_PD_RATES[[#This Row],[BILL]],TBL_FACTOR[Bill],TBL_FACTOR[x/Local],,-1))+_xlfn.XLOOKUP(TBL_PD_RATES[[#Headers],[AHSA]], TBL_MSP[MSP],TBL_MSP[By/Local]))*TBL_PD_RATES[[#This Row],[BILL]],1)</f>
        <v>70.8</v>
      </c>
      <c r="Q79" s="123">
        <f>ROUNDUP(((_xlfn.XLOOKUP(TBL_PD_RATES[[#This Row],[BILL]],TBL_FACTOR[Bill],TBL_FACTOR[x/Local],,-1))+_xlfn.XLOOKUP(TBL_PD_RATES[[#Headers],[CSU]], TBL_MSP[MSP],TBL_MSP[By/Local]))*TBL_PD_RATES[[#This Row],[BILL]],1)</f>
        <v>69.199999999999989</v>
      </c>
      <c r="R79" s="123">
        <f>ROUNDUP(((_xlfn.XLOOKUP(TBL_PD_RATES[[#This Row],[BILL]],TBL_FACTOR[Bill],TBL_FACTOR[x/Local],,-1))+_xlfn.XLOOKUP(TBL_PD_RATES[[#Headers],[MS]], TBL_MSP[MSP],TBL_MSP[By/Local]))*TBL_PD_RATES[[#This Row],[BILL]],1)</f>
        <v>69.199999999999989</v>
      </c>
      <c r="S79" s="123">
        <f>ROUNDUP(((_xlfn.XLOOKUP(TBL_PD_RATES[[#This Row],[BILL]],TBL_FACTOR[Bill],TBL_FACTOR[x/Local],,-1))+_xlfn.XLOOKUP(TBL_PD_RATES[[#Headers],[RS]], TBL_MSP[MSP],TBL_MSP[By/Local]))*TBL_PD_RATES[[#This Row],[BILL]],1)</f>
        <v>69.199999999999989</v>
      </c>
      <c r="T79" s="123">
        <f>ROUNDUP(((_xlfn.XLOOKUP(TBL_PD_RATES[[#This Row],[BILL]],TBL_FACTOR[Bill],TBL_FACTOR[x/Local],,-1))+_xlfn.XLOOKUP(TBL_PD_RATES[[#Headers],[RS]], TBL_MSP[MSP],TBL_MSP[By/Local]))*TBL_PD_RATES[[#This Row],[BILL]],1)</f>
        <v>69.199999999999989</v>
      </c>
      <c r="V79" s="2">
        <v>106</v>
      </c>
      <c r="W79" s="123">
        <f>ROUNDUP(_xlfn.XLOOKUP(V79,TBL_FACTOR[Bill],TBL_FACTOR[x/Travel],,-1)*TBL_PD_RATES12[[#This Row],[BILL]],1)</f>
        <v>71.899999999999991</v>
      </c>
      <c r="X79" s="123">
        <f>ROUNDUP(((_xlfn.XLOOKUP(TBL_PD_RATES12[[#This Row],[BILL]],TBL_FACTOR[Bill],TBL_FACTOR[x/Travel],,-1))+_xlfn.XLOOKUP(TBL_PD_RATES12[[#Headers],[AHSA]], TBL_MSP[MSP],TBL_MSP[By/Travel]))*TBL_PD_RATES12[[#This Row],[BILL]],1)</f>
        <v>74.5</v>
      </c>
      <c r="Y79" s="123">
        <f>ROUNDUP(((_xlfn.XLOOKUP(TBL_PD_RATES12[[#This Row],[BILL]],TBL_FACTOR[Bill],TBL_FACTOR[x/Travel],,-1))+_xlfn.XLOOKUP(TBL_PD_RATES12[[#Headers],[CSU]], TBL_MSP[MSP],TBL_MSP[By/Travel]))*TBL_PD_RATES12[[#This Row],[BILL]],1)</f>
        <v>71.899999999999991</v>
      </c>
      <c r="Z79" s="123">
        <f>ROUNDUP(((_xlfn.XLOOKUP(TBL_PD_RATES12[[#This Row],[BILL]],TBL_FACTOR[Bill],TBL_FACTOR[x/Travel],,-1))+_xlfn.XLOOKUP(TBL_PD_RATES12[[#Headers],[MS]], TBL_MSP[MSP],TBL_MSP[By/Travel]))*TBL_PD_RATES12[[#This Row],[BILL]],1)</f>
        <v>71.899999999999991</v>
      </c>
      <c r="AA79" s="123">
        <f>ROUNDUP(((_xlfn.XLOOKUP(TBL_PD_RATES12[[#This Row],[BILL]],TBL_FACTOR[Bill],TBL_FACTOR[x/Travel],,-1))+_xlfn.XLOOKUP(TBL_PD_RATES12[[#Headers],[RS]], TBL_MSP[MSP],TBL_MSP[By/Travel]))*TBL_PD_RATES12[[#This Row],[BILL]],1)</f>
        <v>71.899999999999991</v>
      </c>
      <c r="AB79" s="123">
        <f>ROUNDUP(((_xlfn.XLOOKUP(TBL_PD_RATES12[[#This Row],[BILL]],TBL_FACTOR[Bill],TBL_FACTOR[x/Travel],,-1))+_xlfn.XLOOKUP(TBL_PD_RATES12[[#Headers],[RS]], TBL_MSP[MSP],TBL_MSP[By/Travel]))*TBL_PD_RATES12[[#This Row],[BILL]],1)</f>
        <v>71.899999999999991</v>
      </c>
    </row>
    <row r="80" spans="1:16339" x14ac:dyDescent="0.2">
      <c r="A80" s="123">
        <v>131.5</v>
      </c>
      <c r="B80" s="2">
        <v>87</v>
      </c>
      <c r="C80" s="149">
        <v>0.66159695817490494</v>
      </c>
      <c r="D80" s="149">
        <f>TBL_FACTOR[[#This Row],[x/Local]]+0.025</f>
        <v>0.68659695817490496</v>
      </c>
      <c r="N80" s="2">
        <v>107</v>
      </c>
      <c r="O80" s="123">
        <f>ROUNDUP(_xlfn.XLOOKUP(N80,TBL_FACTOR[Bill],TBL_FACTOR[x/Local],,-1)*TBL_PD_RATES[[#This Row],[BILL]],1)</f>
        <v>69.899999999999991</v>
      </c>
      <c r="P80" s="123">
        <f>ROUNDUP(((_xlfn.XLOOKUP(TBL_PD_RATES[[#This Row],[BILL]],TBL_FACTOR[Bill],TBL_FACTOR[x/Local],,-1))+_xlfn.XLOOKUP(TBL_PD_RATES[[#Headers],[AHSA]], TBL_MSP[MSP],TBL_MSP[By/Local]))*TBL_PD_RATES[[#This Row],[BILL]],1)</f>
        <v>71.5</v>
      </c>
      <c r="Q80" s="123">
        <f>ROUNDUP(((_xlfn.XLOOKUP(TBL_PD_RATES[[#This Row],[BILL]],TBL_FACTOR[Bill],TBL_FACTOR[x/Local],,-1))+_xlfn.XLOOKUP(TBL_PD_RATES[[#Headers],[CSU]], TBL_MSP[MSP],TBL_MSP[By/Local]))*TBL_PD_RATES[[#This Row],[BILL]],1)</f>
        <v>69.899999999999991</v>
      </c>
      <c r="R80" s="123">
        <f>ROUNDUP(((_xlfn.XLOOKUP(TBL_PD_RATES[[#This Row],[BILL]],TBL_FACTOR[Bill],TBL_FACTOR[x/Local],,-1))+_xlfn.XLOOKUP(TBL_PD_RATES[[#Headers],[MS]], TBL_MSP[MSP],TBL_MSP[By/Local]))*TBL_PD_RATES[[#This Row],[BILL]],1)</f>
        <v>69.899999999999991</v>
      </c>
      <c r="S80" s="123">
        <f>ROUNDUP(((_xlfn.XLOOKUP(TBL_PD_RATES[[#This Row],[BILL]],TBL_FACTOR[Bill],TBL_FACTOR[x/Local],,-1))+_xlfn.XLOOKUP(TBL_PD_RATES[[#Headers],[RS]], TBL_MSP[MSP],TBL_MSP[By/Local]))*TBL_PD_RATES[[#This Row],[BILL]],1)</f>
        <v>69.899999999999991</v>
      </c>
      <c r="T80" s="123">
        <f>ROUNDUP(((_xlfn.XLOOKUP(TBL_PD_RATES[[#This Row],[BILL]],TBL_FACTOR[Bill],TBL_FACTOR[x/Local],,-1))+_xlfn.XLOOKUP(TBL_PD_RATES[[#Headers],[RS]], TBL_MSP[MSP],TBL_MSP[By/Local]))*TBL_PD_RATES[[#This Row],[BILL]],1)</f>
        <v>69.899999999999991</v>
      </c>
      <c r="V80" s="2">
        <v>107</v>
      </c>
      <c r="W80" s="123">
        <f>ROUNDUP(_xlfn.XLOOKUP(V80,TBL_FACTOR[Bill],TBL_FACTOR[x/Travel],,-1)*TBL_PD_RATES12[[#This Row],[BILL]],1)</f>
        <v>72.5</v>
      </c>
      <c r="X80" s="123">
        <f>ROUNDUP(((_xlfn.XLOOKUP(TBL_PD_RATES12[[#This Row],[BILL]],TBL_FACTOR[Bill],TBL_FACTOR[x/Travel],,-1))+_xlfn.XLOOKUP(TBL_PD_RATES12[[#Headers],[AHSA]], TBL_MSP[MSP],TBL_MSP[By/Travel]))*TBL_PD_RATES12[[#This Row],[BILL]],1)</f>
        <v>75.199999999999989</v>
      </c>
      <c r="Y80" s="123">
        <f>ROUNDUP(((_xlfn.XLOOKUP(TBL_PD_RATES12[[#This Row],[BILL]],TBL_FACTOR[Bill],TBL_FACTOR[x/Travel],,-1))+_xlfn.XLOOKUP(TBL_PD_RATES12[[#Headers],[CSU]], TBL_MSP[MSP],TBL_MSP[By/Travel]))*TBL_PD_RATES12[[#This Row],[BILL]],1)</f>
        <v>72.5</v>
      </c>
      <c r="Z80" s="123">
        <f>ROUNDUP(((_xlfn.XLOOKUP(TBL_PD_RATES12[[#This Row],[BILL]],TBL_FACTOR[Bill],TBL_FACTOR[x/Travel],,-1))+_xlfn.XLOOKUP(TBL_PD_RATES12[[#Headers],[MS]], TBL_MSP[MSP],TBL_MSP[By/Travel]))*TBL_PD_RATES12[[#This Row],[BILL]],1)</f>
        <v>72.5</v>
      </c>
      <c r="AA80" s="123">
        <f>ROUNDUP(((_xlfn.XLOOKUP(TBL_PD_RATES12[[#This Row],[BILL]],TBL_FACTOR[Bill],TBL_FACTOR[x/Travel],,-1))+_xlfn.XLOOKUP(TBL_PD_RATES12[[#Headers],[RS]], TBL_MSP[MSP],TBL_MSP[By/Travel]))*TBL_PD_RATES12[[#This Row],[BILL]],1)</f>
        <v>72.5</v>
      </c>
      <c r="AB80" s="123">
        <f>ROUNDUP(((_xlfn.XLOOKUP(TBL_PD_RATES12[[#This Row],[BILL]],TBL_FACTOR[Bill],TBL_FACTOR[x/Travel],,-1))+_xlfn.XLOOKUP(TBL_PD_RATES12[[#Headers],[RS]], TBL_MSP[MSP],TBL_MSP[By/Travel]))*TBL_PD_RATES12[[#This Row],[BILL]],1)</f>
        <v>72.5</v>
      </c>
    </row>
    <row r="81" spans="1:16339" x14ac:dyDescent="0.2">
      <c r="A81" s="123">
        <v>132.9</v>
      </c>
      <c r="B81" s="2">
        <v>88</v>
      </c>
      <c r="C81" s="149">
        <v>0.66215199398043634</v>
      </c>
      <c r="D81" s="149">
        <f>TBL_FACTOR[[#This Row],[x/Local]]+0.025</f>
        <v>0.68715199398043636</v>
      </c>
      <c r="N81" s="2">
        <v>108</v>
      </c>
      <c r="O81" s="123">
        <f>ROUNDUP(_xlfn.XLOOKUP(N81,TBL_FACTOR[Bill],TBL_FACTOR[x/Local],,-1)*TBL_PD_RATES[[#This Row],[BILL]],1)</f>
        <v>70.5</v>
      </c>
      <c r="P81" s="123">
        <f>ROUNDUP(((_xlfn.XLOOKUP(TBL_PD_RATES[[#This Row],[BILL]],TBL_FACTOR[Bill],TBL_FACTOR[x/Local],,-1))+_xlfn.XLOOKUP(TBL_PD_RATES[[#Headers],[AHSA]], TBL_MSP[MSP],TBL_MSP[By/Local]))*TBL_PD_RATES[[#This Row],[BILL]],1)</f>
        <v>72.199999999999989</v>
      </c>
      <c r="Q81" s="123">
        <f>ROUNDUP(((_xlfn.XLOOKUP(TBL_PD_RATES[[#This Row],[BILL]],TBL_FACTOR[Bill],TBL_FACTOR[x/Local],,-1))+_xlfn.XLOOKUP(TBL_PD_RATES[[#Headers],[CSU]], TBL_MSP[MSP],TBL_MSP[By/Local]))*TBL_PD_RATES[[#This Row],[BILL]],1)</f>
        <v>70.5</v>
      </c>
      <c r="R81" s="123">
        <f>ROUNDUP(((_xlfn.XLOOKUP(TBL_PD_RATES[[#This Row],[BILL]],TBL_FACTOR[Bill],TBL_FACTOR[x/Local],,-1))+_xlfn.XLOOKUP(TBL_PD_RATES[[#Headers],[MS]], TBL_MSP[MSP],TBL_MSP[By/Local]))*TBL_PD_RATES[[#This Row],[BILL]],1)</f>
        <v>70.5</v>
      </c>
      <c r="S81" s="123">
        <f>ROUNDUP(((_xlfn.XLOOKUP(TBL_PD_RATES[[#This Row],[BILL]],TBL_FACTOR[Bill],TBL_FACTOR[x/Local],,-1))+_xlfn.XLOOKUP(TBL_PD_RATES[[#Headers],[RS]], TBL_MSP[MSP],TBL_MSP[By/Local]))*TBL_PD_RATES[[#This Row],[BILL]],1)</f>
        <v>70.5</v>
      </c>
      <c r="T81" s="123">
        <f>ROUNDUP(((_xlfn.XLOOKUP(TBL_PD_RATES[[#This Row],[BILL]],TBL_FACTOR[Bill],TBL_FACTOR[x/Local],,-1))+_xlfn.XLOOKUP(TBL_PD_RATES[[#Headers],[RS]], TBL_MSP[MSP],TBL_MSP[By/Local]))*TBL_PD_RATES[[#This Row],[BILL]],1)</f>
        <v>70.5</v>
      </c>
      <c r="V81" s="2">
        <v>108</v>
      </c>
      <c r="W81" s="123">
        <f>ROUNDUP(_xlfn.XLOOKUP(V81,TBL_FACTOR[Bill],TBL_FACTOR[x/Travel],,-1)*TBL_PD_RATES12[[#This Row],[BILL]],1)</f>
        <v>73.199999999999989</v>
      </c>
      <c r="X81" s="123">
        <f>ROUNDUP(((_xlfn.XLOOKUP(TBL_PD_RATES12[[#This Row],[BILL]],TBL_FACTOR[Bill],TBL_FACTOR[x/Travel],,-1))+_xlfn.XLOOKUP(TBL_PD_RATES12[[#Headers],[AHSA]], TBL_MSP[MSP],TBL_MSP[By/Travel]))*TBL_PD_RATES12[[#This Row],[BILL]],1)</f>
        <v>75.899999999999991</v>
      </c>
      <c r="Y81" s="123">
        <f>ROUNDUP(((_xlfn.XLOOKUP(TBL_PD_RATES12[[#This Row],[BILL]],TBL_FACTOR[Bill],TBL_FACTOR[x/Travel],,-1))+_xlfn.XLOOKUP(TBL_PD_RATES12[[#Headers],[CSU]], TBL_MSP[MSP],TBL_MSP[By/Travel]))*TBL_PD_RATES12[[#This Row],[BILL]],1)</f>
        <v>73.199999999999989</v>
      </c>
      <c r="Z81" s="123">
        <f>ROUNDUP(((_xlfn.XLOOKUP(TBL_PD_RATES12[[#This Row],[BILL]],TBL_FACTOR[Bill],TBL_FACTOR[x/Travel],,-1))+_xlfn.XLOOKUP(TBL_PD_RATES12[[#Headers],[MS]], TBL_MSP[MSP],TBL_MSP[By/Travel]))*TBL_PD_RATES12[[#This Row],[BILL]],1)</f>
        <v>73.199999999999989</v>
      </c>
      <c r="AA81" s="123">
        <f>ROUNDUP(((_xlfn.XLOOKUP(TBL_PD_RATES12[[#This Row],[BILL]],TBL_FACTOR[Bill],TBL_FACTOR[x/Travel],,-1))+_xlfn.XLOOKUP(TBL_PD_RATES12[[#Headers],[RS]], TBL_MSP[MSP],TBL_MSP[By/Travel]))*TBL_PD_RATES12[[#This Row],[BILL]],1)</f>
        <v>73.199999999999989</v>
      </c>
      <c r="AB81" s="123">
        <f>ROUNDUP(((_xlfn.XLOOKUP(TBL_PD_RATES12[[#This Row],[BILL]],TBL_FACTOR[Bill],TBL_FACTOR[x/Travel],,-1))+_xlfn.XLOOKUP(TBL_PD_RATES12[[#Headers],[RS]], TBL_MSP[MSP],TBL_MSP[By/Travel]))*TBL_PD_RATES12[[#This Row],[BILL]],1)</f>
        <v>73.199999999999989</v>
      </c>
    </row>
    <row r="82" spans="1:16339" x14ac:dyDescent="0.2">
      <c r="A82" s="123">
        <v>134.30000000000001</v>
      </c>
      <c r="B82" s="2">
        <v>89</v>
      </c>
      <c r="C82" s="149">
        <v>0.66269545793000739</v>
      </c>
      <c r="D82" s="149">
        <f>TBL_FACTOR[[#This Row],[x/Local]]+0.025</f>
        <v>0.68769545793000741</v>
      </c>
      <c r="N82" s="2">
        <v>109</v>
      </c>
      <c r="O82" s="123">
        <f>ROUNDUP(_xlfn.XLOOKUP(N82,TBL_FACTOR[Bill],TBL_FACTOR[x/Local],,-1)*TBL_PD_RATES[[#This Row],[BILL]],1)</f>
        <v>71.199999999999989</v>
      </c>
      <c r="P82" s="123">
        <f>ROUNDUP(((_xlfn.XLOOKUP(TBL_PD_RATES[[#This Row],[BILL]],TBL_FACTOR[Bill],TBL_FACTOR[x/Local],,-1))+_xlfn.XLOOKUP(TBL_PD_RATES[[#Headers],[AHSA]], TBL_MSP[MSP],TBL_MSP[By/Local]))*TBL_PD_RATES[[#This Row],[BILL]],1)</f>
        <v>72.899999999999991</v>
      </c>
      <c r="Q82" s="123">
        <f>ROUNDUP(((_xlfn.XLOOKUP(TBL_PD_RATES[[#This Row],[BILL]],TBL_FACTOR[Bill],TBL_FACTOR[x/Local],,-1))+_xlfn.XLOOKUP(TBL_PD_RATES[[#Headers],[CSU]], TBL_MSP[MSP],TBL_MSP[By/Local]))*TBL_PD_RATES[[#This Row],[BILL]],1)</f>
        <v>71.199999999999989</v>
      </c>
      <c r="R82" s="123">
        <f>ROUNDUP(((_xlfn.XLOOKUP(TBL_PD_RATES[[#This Row],[BILL]],TBL_FACTOR[Bill],TBL_FACTOR[x/Local],,-1))+_xlfn.XLOOKUP(TBL_PD_RATES[[#Headers],[MS]], TBL_MSP[MSP],TBL_MSP[By/Local]))*TBL_PD_RATES[[#This Row],[BILL]],1)</f>
        <v>71.199999999999989</v>
      </c>
      <c r="S82" s="123">
        <f>ROUNDUP(((_xlfn.XLOOKUP(TBL_PD_RATES[[#This Row],[BILL]],TBL_FACTOR[Bill],TBL_FACTOR[x/Local],,-1))+_xlfn.XLOOKUP(TBL_PD_RATES[[#Headers],[RS]], TBL_MSP[MSP],TBL_MSP[By/Local]))*TBL_PD_RATES[[#This Row],[BILL]],1)</f>
        <v>71.199999999999989</v>
      </c>
      <c r="T82" s="123">
        <f>ROUNDUP(((_xlfn.XLOOKUP(TBL_PD_RATES[[#This Row],[BILL]],TBL_FACTOR[Bill],TBL_FACTOR[x/Local],,-1))+_xlfn.XLOOKUP(TBL_PD_RATES[[#Headers],[RS]], TBL_MSP[MSP],TBL_MSP[By/Local]))*TBL_PD_RATES[[#This Row],[BILL]],1)</f>
        <v>71.199999999999989</v>
      </c>
      <c r="V82" s="2">
        <v>109</v>
      </c>
      <c r="W82" s="123">
        <f>ROUNDUP(_xlfn.XLOOKUP(V82,TBL_FACTOR[Bill],TBL_FACTOR[x/Travel],,-1)*TBL_PD_RATES12[[#This Row],[BILL]],1)</f>
        <v>74</v>
      </c>
      <c r="X82" s="123">
        <f>ROUNDUP(((_xlfn.XLOOKUP(TBL_PD_RATES12[[#This Row],[BILL]],TBL_FACTOR[Bill],TBL_FACTOR[x/Travel],,-1))+_xlfn.XLOOKUP(TBL_PD_RATES12[[#Headers],[AHSA]], TBL_MSP[MSP],TBL_MSP[By/Travel]))*TBL_PD_RATES12[[#This Row],[BILL]],1)</f>
        <v>76.699999999999989</v>
      </c>
      <c r="Y82" s="123">
        <f>ROUNDUP(((_xlfn.XLOOKUP(TBL_PD_RATES12[[#This Row],[BILL]],TBL_FACTOR[Bill],TBL_FACTOR[x/Travel],,-1))+_xlfn.XLOOKUP(TBL_PD_RATES12[[#Headers],[CSU]], TBL_MSP[MSP],TBL_MSP[By/Travel]))*TBL_PD_RATES12[[#This Row],[BILL]],1)</f>
        <v>74</v>
      </c>
      <c r="Z82" s="123">
        <f>ROUNDUP(((_xlfn.XLOOKUP(TBL_PD_RATES12[[#This Row],[BILL]],TBL_FACTOR[Bill],TBL_FACTOR[x/Travel],,-1))+_xlfn.XLOOKUP(TBL_PD_RATES12[[#Headers],[MS]], TBL_MSP[MSP],TBL_MSP[By/Travel]))*TBL_PD_RATES12[[#This Row],[BILL]],1)</f>
        <v>74</v>
      </c>
      <c r="AA82" s="123">
        <f>ROUNDUP(((_xlfn.XLOOKUP(TBL_PD_RATES12[[#This Row],[BILL]],TBL_FACTOR[Bill],TBL_FACTOR[x/Travel],,-1))+_xlfn.XLOOKUP(TBL_PD_RATES12[[#Headers],[RS]], TBL_MSP[MSP],TBL_MSP[By/Travel]))*TBL_PD_RATES12[[#This Row],[BILL]],1)</f>
        <v>74</v>
      </c>
      <c r="AB82" s="123">
        <f>ROUNDUP(((_xlfn.XLOOKUP(TBL_PD_RATES12[[#This Row],[BILL]],TBL_FACTOR[Bill],TBL_FACTOR[x/Travel],,-1))+_xlfn.XLOOKUP(TBL_PD_RATES12[[#Headers],[RS]], TBL_MSP[MSP],TBL_MSP[By/Travel]))*TBL_PD_RATES12[[#This Row],[BILL]],1)</f>
        <v>74</v>
      </c>
    </row>
    <row r="83" spans="1:16339" s="102" customFormat="1" x14ac:dyDescent="0.2">
      <c r="A83" s="123">
        <v>135.65</v>
      </c>
      <c r="B83" s="2">
        <v>90</v>
      </c>
      <c r="C83" s="149">
        <v>0.66347217102838185</v>
      </c>
      <c r="D83" s="149">
        <f>TBL_FACTOR[[#This Row],[x/Local]]+0.025</f>
        <v>0.68847217102838187</v>
      </c>
      <c r="E83" s="1"/>
      <c r="F83" s="1"/>
      <c r="G83" s="1"/>
      <c r="H83" s="1"/>
      <c r="I83" s="1"/>
      <c r="J83" s="1"/>
      <c r="K83" s="1"/>
      <c r="L83" s="1"/>
      <c r="M83" s="1"/>
      <c r="N83" s="2">
        <v>110</v>
      </c>
      <c r="O83" s="123">
        <f>ROUNDUP(_xlfn.XLOOKUP(N83,TBL_FACTOR[Bill],TBL_FACTOR[x/Local],,-1)*TBL_PD_RATES[[#This Row],[BILL]],1)</f>
        <v>71.899999999999991</v>
      </c>
      <c r="P83" s="123">
        <f>ROUNDUP(((_xlfn.XLOOKUP(TBL_PD_RATES[[#This Row],[BILL]],TBL_FACTOR[Bill],TBL_FACTOR[x/Local],,-1))+_xlfn.XLOOKUP(TBL_PD_RATES[[#Headers],[AHSA]], TBL_MSP[MSP],TBL_MSP[By/Local]))*TBL_PD_RATES[[#This Row],[BILL]],1)</f>
        <v>73.5</v>
      </c>
      <c r="Q83" s="123">
        <f>ROUNDUP(((_xlfn.XLOOKUP(TBL_PD_RATES[[#This Row],[BILL]],TBL_FACTOR[Bill],TBL_FACTOR[x/Local],,-1))+_xlfn.XLOOKUP(TBL_PD_RATES[[#Headers],[CSU]], TBL_MSP[MSP],TBL_MSP[By/Local]))*TBL_PD_RATES[[#This Row],[BILL]],1)</f>
        <v>71.899999999999991</v>
      </c>
      <c r="R83" s="123">
        <f>ROUNDUP(((_xlfn.XLOOKUP(TBL_PD_RATES[[#This Row],[BILL]],TBL_FACTOR[Bill],TBL_FACTOR[x/Local],,-1))+_xlfn.XLOOKUP(TBL_PD_RATES[[#Headers],[MS]], TBL_MSP[MSP],TBL_MSP[By/Local]))*TBL_PD_RATES[[#This Row],[BILL]],1)</f>
        <v>71.899999999999991</v>
      </c>
      <c r="S83" s="123">
        <f>ROUNDUP(((_xlfn.XLOOKUP(TBL_PD_RATES[[#This Row],[BILL]],TBL_FACTOR[Bill],TBL_FACTOR[x/Local],,-1))+_xlfn.XLOOKUP(TBL_PD_RATES[[#Headers],[RS]], TBL_MSP[MSP],TBL_MSP[By/Local]))*TBL_PD_RATES[[#This Row],[BILL]],1)</f>
        <v>71.899999999999991</v>
      </c>
      <c r="T83" s="123">
        <f>ROUNDUP(((_xlfn.XLOOKUP(TBL_PD_RATES[[#This Row],[BILL]],TBL_FACTOR[Bill],TBL_FACTOR[x/Local],,-1))+_xlfn.XLOOKUP(TBL_PD_RATES[[#Headers],[RS]], TBL_MSP[MSP],TBL_MSP[By/Local]))*TBL_PD_RATES[[#This Row],[BILL]],1)</f>
        <v>71.899999999999991</v>
      </c>
      <c r="U83" s="1"/>
      <c r="V83" s="2">
        <v>110</v>
      </c>
      <c r="W83" s="123">
        <f>ROUNDUP(_xlfn.XLOOKUP(V83,TBL_FACTOR[Bill],TBL_FACTOR[x/Travel],,-1)*TBL_PD_RATES12[[#This Row],[BILL]],1)</f>
        <v>74.599999999999994</v>
      </c>
      <c r="X83" s="123">
        <f>ROUNDUP(((_xlfn.XLOOKUP(TBL_PD_RATES12[[#This Row],[BILL]],TBL_FACTOR[Bill],TBL_FACTOR[x/Travel],,-1))+_xlfn.XLOOKUP(TBL_PD_RATES12[[#Headers],[AHSA]], TBL_MSP[MSP],TBL_MSP[By/Travel]))*TBL_PD_RATES12[[#This Row],[BILL]],1)</f>
        <v>77.399999999999991</v>
      </c>
      <c r="Y83" s="123">
        <f>ROUNDUP(((_xlfn.XLOOKUP(TBL_PD_RATES12[[#This Row],[BILL]],TBL_FACTOR[Bill],TBL_FACTOR[x/Travel],,-1))+_xlfn.XLOOKUP(TBL_PD_RATES12[[#Headers],[CSU]], TBL_MSP[MSP],TBL_MSP[By/Travel]))*TBL_PD_RATES12[[#This Row],[BILL]],1)</f>
        <v>74.599999999999994</v>
      </c>
      <c r="Z83" s="123">
        <f>ROUNDUP(((_xlfn.XLOOKUP(TBL_PD_RATES12[[#This Row],[BILL]],TBL_FACTOR[Bill],TBL_FACTOR[x/Travel],,-1))+_xlfn.XLOOKUP(TBL_PD_RATES12[[#Headers],[MS]], TBL_MSP[MSP],TBL_MSP[By/Travel]))*TBL_PD_RATES12[[#This Row],[BILL]],1)</f>
        <v>74.599999999999994</v>
      </c>
      <c r="AA83" s="123">
        <f>ROUNDUP(((_xlfn.XLOOKUP(TBL_PD_RATES12[[#This Row],[BILL]],TBL_FACTOR[Bill],TBL_FACTOR[x/Travel],,-1))+_xlfn.XLOOKUP(TBL_PD_RATES12[[#Headers],[RS]], TBL_MSP[MSP],TBL_MSP[By/Travel]))*TBL_PD_RATES12[[#This Row],[BILL]],1)</f>
        <v>74.599999999999994</v>
      </c>
      <c r="AB83" s="123">
        <f>ROUNDUP(((_xlfn.XLOOKUP(TBL_PD_RATES12[[#This Row],[BILL]],TBL_FACTOR[Bill],TBL_FACTOR[x/Travel],,-1))+_xlfn.XLOOKUP(TBL_PD_RATES12[[#Headers],[RS]], TBL_MSP[MSP],TBL_MSP[By/Travel]))*TBL_PD_RATES12[[#This Row],[BILL]],1)</f>
        <v>74.599999999999994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1"/>
      <c r="DXY83" s="1"/>
      <c r="DXZ83" s="1"/>
      <c r="DYA83" s="1"/>
      <c r="DYB83" s="1"/>
      <c r="DYC83" s="1"/>
      <c r="DYD83" s="1"/>
      <c r="DYE83" s="1"/>
      <c r="DYF83" s="1"/>
      <c r="DYG83" s="1"/>
      <c r="DYH83" s="1"/>
      <c r="DYI83" s="1"/>
      <c r="DYJ83" s="1"/>
      <c r="DYK83" s="1"/>
      <c r="DYL83" s="1"/>
      <c r="DYM83" s="1"/>
      <c r="DYN83" s="1"/>
      <c r="DYO83" s="1"/>
      <c r="DYP83" s="1"/>
      <c r="DYQ83" s="1"/>
      <c r="DYR83" s="1"/>
      <c r="DYS83" s="1"/>
      <c r="DYT83" s="1"/>
      <c r="DYU83" s="1"/>
      <c r="DYV83" s="1"/>
      <c r="DYW83" s="1"/>
      <c r="DYX83" s="1"/>
      <c r="DYY83" s="1"/>
      <c r="DYZ83" s="1"/>
      <c r="DZA83" s="1"/>
      <c r="DZB83" s="1"/>
      <c r="DZC83" s="1"/>
      <c r="DZD83" s="1"/>
      <c r="DZE83" s="1"/>
      <c r="DZF83" s="1"/>
      <c r="DZG83" s="1"/>
      <c r="DZH83" s="1"/>
      <c r="DZI83" s="1"/>
      <c r="DZJ83" s="1"/>
      <c r="DZK83" s="1"/>
      <c r="DZL83" s="1"/>
      <c r="DZM83" s="1"/>
      <c r="DZN83" s="1"/>
      <c r="DZO83" s="1"/>
      <c r="DZP83" s="1"/>
      <c r="DZQ83" s="1"/>
      <c r="DZR83" s="1"/>
      <c r="DZS83" s="1"/>
      <c r="DZT83" s="1"/>
      <c r="DZU83" s="1"/>
      <c r="DZV83" s="1"/>
      <c r="DZW83" s="1"/>
      <c r="DZX83" s="1"/>
      <c r="DZY83" s="1"/>
      <c r="DZZ83" s="1"/>
      <c r="EAA83" s="1"/>
      <c r="EAB83" s="1"/>
      <c r="EAC83" s="1"/>
      <c r="EAD83" s="1"/>
      <c r="EAE83" s="1"/>
      <c r="EAF83" s="1"/>
      <c r="EAG83" s="1"/>
      <c r="EAH83" s="1"/>
      <c r="EAI83" s="1"/>
      <c r="EAJ83" s="1"/>
      <c r="EAK83" s="1"/>
      <c r="EAL83" s="1"/>
      <c r="EAM83" s="1"/>
      <c r="EAN83" s="1"/>
      <c r="EAO83" s="1"/>
      <c r="EAP83" s="1"/>
      <c r="EAQ83" s="1"/>
      <c r="EAR83" s="1"/>
      <c r="EAS83" s="1"/>
      <c r="EAT83" s="1"/>
      <c r="EAU83" s="1"/>
      <c r="EAV83" s="1"/>
      <c r="EAW83" s="1"/>
      <c r="EAX83" s="1"/>
      <c r="EAY83" s="1"/>
      <c r="EAZ83" s="1"/>
      <c r="EBA83" s="1"/>
      <c r="EBB83" s="1"/>
      <c r="EBC83" s="1"/>
      <c r="EBD83" s="1"/>
      <c r="EBE83" s="1"/>
      <c r="EBF83" s="1"/>
      <c r="EBG83" s="1"/>
      <c r="EBH83" s="1"/>
      <c r="EBI83" s="1"/>
      <c r="EBJ83" s="1"/>
      <c r="EBK83" s="1"/>
      <c r="EBL83" s="1"/>
      <c r="EBM83" s="1"/>
      <c r="EBN83" s="1"/>
      <c r="EBO83" s="1"/>
      <c r="EBP83" s="1"/>
      <c r="EBQ83" s="1"/>
      <c r="EBR83" s="1"/>
      <c r="EBS83" s="1"/>
      <c r="EBT83" s="1"/>
      <c r="EBU83" s="1"/>
      <c r="EBV83" s="1"/>
      <c r="EBW83" s="1"/>
      <c r="EBX83" s="1"/>
      <c r="EBY83" s="1"/>
      <c r="EBZ83" s="1"/>
      <c r="ECA83" s="1"/>
      <c r="ECB83" s="1"/>
      <c r="ECC83" s="1"/>
      <c r="ECD83" s="1"/>
      <c r="ECE83" s="1"/>
      <c r="ECF83" s="1"/>
      <c r="ECG83" s="1"/>
      <c r="ECH83" s="1"/>
      <c r="ECI83" s="1"/>
      <c r="ECJ83" s="1"/>
      <c r="ECK83" s="1"/>
      <c r="ECL83" s="1"/>
      <c r="ECM83" s="1"/>
      <c r="ECN83" s="1"/>
      <c r="ECO83" s="1"/>
      <c r="ECP83" s="1"/>
      <c r="ECQ83" s="1"/>
      <c r="ECR83" s="1"/>
      <c r="ECS83" s="1"/>
      <c r="ECT83" s="1"/>
      <c r="ECU83" s="1"/>
      <c r="ECV83" s="1"/>
      <c r="ECW83" s="1"/>
      <c r="ECX83" s="1"/>
      <c r="ECY83" s="1"/>
      <c r="ECZ83" s="1"/>
      <c r="EDA83" s="1"/>
      <c r="EDB83" s="1"/>
      <c r="EDC83" s="1"/>
      <c r="EDD83" s="1"/>
      <c r="EDE83" s="1"/>
      <c r="EDF83" s="1"/>
      <c r="EDG83" s="1"/>
      <c r="EDH83" s="1"/>
      <c r="EDI83" s="1"/>
      <c r="EDJ83" s="1"/>
      <c r="EDK83" s="1"/>
      <c r="EDL83" s="1"/>
      <c r="EDM83" s="1"/>
      <c r="EDN83" s="1"/>
      <c r="EDO83" s="1"/>
      <c r="EDP83" s="1"/>
      <c r="EDQ83" s="1"/>
      <c r="EDR83" s="1"/>
      <c r="EDS83" s="1"/>
      <c r="EDT83" s="1"/>
      <c r="EDU83" s="1"/>
      <c r="EDV83" s="1"/>
      <c r="EDW83" s="1"/>
      <c r="EDX83" s="1"/>
      <c r="EDY83" s="1"/>
      <c r="EDZ83" s="1"/>
      <c r="EEA83" s="1"/>
      <c r="EEB83" s="1"/>
      <c r="EEC83" s="1"/>
      <c r="EED83" s="1"/>
      <c r="EEE83" s="1"/>
      <c r="EEF83" s="1"/>
      <c r="EEG83" s="1"/>
      <c r="EEH83" s="1"/>
      <c r="EEI83" s="1"/>
      <c r="EEJ83" s="1"/>
      <c r="EEK83" s="1"/>
      <c r="EEL83" s="1"/>
      <c r="EEM83" s="1"/>
      <c r="EEN83" s="1"/>
      <c r="EEO83" s="1"/>
      <c r="EEP83" s="1"/>
      <c r="EEQ83" s="1"/>
      <c r="EER83" s="1"/>
      <c r="EES83" s="1"/>
      <c r="EET83" s="1"/>
      <c r="EEU83" s="1"/>
      <c r="EEV83" s="1"/>
      <c r="EEW83" s="1"/>
      <c r="EEX83" s="1"/>
      <c r="EEY83" s="1"/>
      <c r="EEZ83" s="1"/>
      <c r="EFA83" s="1"/>
      <c r="EFB83" s="1"/>
      <c r="EFC83" s="1"/>
      <c r="EFD83" s="1"/>
      <c r="EFE83" s="1"/>
      <c r="EFF83" s="1"/>
      <c r="EFG83" s="1"/>
      <c r="EFH83" s="1"/>
      <c r="EFI83" s="1"/>
      <c r="EFJ83" s="1"/>
      <c r="EFK83" s="1"/>
      <c r="EFL83" s="1"/>
      <c r="EFM83" s="1"/>
      <c r="EFN83" s="1"/>
      <c r="EFO83" s="1"/>
      <c r="EFP83" s="1"/>
      <c r="EFQ83" s="1"/>
      <c r="EFR83" s="1"/>
      <c r="EFS83" s="1"/>
      <c r="EFT83" s="1"/>
      <c r="EFU83" s="1"/>
      <c r="EFV83" s="1"/>
      <c r="EFW83" s="1"/>
      <c r="EFX83" s="1"/>
      <c r="EFY83" s="1"/>
      <c r="EFZ83" s="1"/>
      <c r="EGA83" s="1"/>
      <c r="EGB83" s="1"/>
      <c r="EGC83" s="1"/>
      <c r="EGD83" s="1"/>
      <c r="EGE83" s="1"/>
      <c r="EGF83" s="1"/>
      <c r="EGG83" s="1"/>
      <c r="EGH83" s="1"/>
      <c r="EGI83" s="1"/>
      <c r="EGJ83" s="1"/>
      <c r="EGK83" s="1"/>
      <c r="EGL83" s="1"/>
      <c r="EGM83" s="1"/>
      <c r="EGN83" s="1"/>
      <c r="EGO83" s="1"/>
      <c r="EGP83" s="1"/>
      <c r="EGQ83" s="1"/>
      <c r="EGR83" s="1"/>
      <c r="EGS83" s="1"/>
      <c r="EGT83" s="1"/>
      <c r="EGU83" s="1"/>
      <c r="EGV83" s="1"/>
      <c r="EGW83" s="1"/>
      <c r="EGX83" s="1"/>
      <c r="EGY83" s="1"/>
      <c r="EGZ83" s="1"/>
      <c r="EHA83" s="1"/>
      <c r="EHB83" s="1"/>
      <c r="EHC83" s="1"/>
      <c r="EHD83" s="1"/>
      <c r="EHE83" s="1"/>
      <c r="EHF83" s="1"/>
      <c r="EHG83" s="1"/>
      <c r="EHH83" s="1"/>
      <c r="EHI83" s="1"/>
      <c r="EHJ83" s="1"/>
      <c r="EHK83" s="1"/>
      <c r="EHL83" s="1"/>
      <c r="EHM83" s="1"/>
      <c r="EHN83" s="1"/>
      <c r="EHO83" s="1"/>
      <c r="EHP83" s="1"/>
      <c r="EHQ83" s="1"/>
      <c r="EHR83" s="1"/>
      <c r="EHS83" s="1"/>
      <c r="EHT83" s="1"/>
      <c r="EHU83" s="1"/>
      <c r="EHV83" s="1"/>
      <c r="EHW83" s="1"/>
      <c r="EHX83" s="1"/>
      <c r="EHY83" s="1"/>
      <c r="EHZ83" s="1"/>
      <c r="EIA83" s="1"/>
      <c r="EIB83" s="1"/>
      <c r="EIC83" s="1"/>
      <c r="EID83" s="1"/>
      <c r="EIE83" s="1"/>
      <c r="EIF83" s="1"/>
      <c r="EIG83" s="1"/>
      <c r="EIH83" s="1"/>
      <c r="EII83" s="1"/>
      <c r="EIJ83" s="1"/>
      <c r="EIK83" s="1"/>
      <c r="EIL83" s="1"/>
      <c r="EIM83" s="1"/>
      <c r="EIN83" s="1"/>
      <c r="EIO83" s="1"/>
      <c r="EIP83" s="1"/>
      <c r="EIQ83" s="1"/>
      <c r="EIR83" s="1"/>
      <c r="EIS83" s="1"/>
      <c r="EIT83" s="1"/>
      <c r="EIU83" s="1"/>
      <c r="EIV83" s="1"/>
      <c r="EIW83" s="1"/>
      <c r="EIX83" s="1"/>
      <c r="EIY83" s="1"/>
      <c r="EIZ83" s="1"/>
      <c r="EJA83" s="1"/>
      <c r="EJB83" s="1"/>
      <c r="EJC83" s="1"/>
      <c r="EJD83" s="1"/>
      <c r="EJE83" s="1"/>
      <c r="EJF83" s="1"/>
      <c r="EJG83" s="1"/>
      <c r="EJH83" s="1"/>
      <c r="EJI83" s="1"/>
      <c r="EJJ83" s="1"/>
      <c r="EJK83" s="1"/>
      <c r="EJL83" s="1"/>
      <c r="EJM83" s="1"/>
      <c r="EJN83" s="1"/>
      <c r="EJO83" s="1"/>
      <c r="EJP83" s="1"/>
      <c r="EJQ83" s="1"/>
      <c r="EJR83" s="1"/>
      <c r="EJS83" s="1"/>
      <c r="EJT83" s="1"/>
      <c r="EJU83" s="1"/>
      <c r="EJV83" s="1"/>
      <c r="EJW83" s="1"/>
      <c r="EJX83" s="1"/>
      <c r="EJY83" s="1"/>
      <c r="EJZ83" s="1"/>
      <c r="EKA83" s="1"/>
      <c r="EKB83" s="1"/>
      <c r="EKC83" s="1"/>
      <c r="EKD83" s="1"/>
      <c r="EKE83" s="1"/>
      <c r="EKF83" s="1"/>
      <c r="EKG83" s="1"/>
      <c r="EKH83" s="1"/>
      <c r="EKI83" s="1"/>
      <c r="EKJ83" s="1"/>
      <c r="EKK83" s="1"/>
      <c r="EKL83" s="1"/>
      <c r="EKM83" s="1"/>
      <c r="EKN83" s="1"/>
      <c r="EKO83" s="1"/>
      <c r="EKP83" s="1"/>
      <c r="EKQ83" s="1"/>
      <c r="EKR83" s="1"/>
      <c r="EKS83" s="1"/>
      <c r="EKT83" s="1"/>
      <c r="EKU83" s="1"/>
      <c r="EKV83" s="1"/>
      <c r="EKW83" s="1"/>
      <c r="EKX83" s="1"/>
      <c r="EKY83" s="1"/>
      <c r="EKZ83" s="1"/>
      <c r="ELA83" s="1"/>
      <c r="ELB83" s="1"/>
      <c r="ELC83" s="1"/>
      <c r="ELD83" s="1"/>
      <c r="ELE83" s="1"/>
      <c r="ELF83" s="1"/>
      <c r="ELG83" s="1"/>
      <c r="ELH83" s="1"/>
      <c r="ELI83" s="1"/>
      <c r="ELJ83" s="1"/>
      <c r="ELK83" s="1"/>
      <c r="ELL83" s="1"/>
      <c r="ELM83" s="1"/>
      <c r="ELN83" s="1"/>
      <c r="ELO83" s="1"/>
      <c r="ELP83" s="1"/>
      <c r="ELQ83" s="1"/>
      <c r="ELR83" s="1"/>
      <c r="ELS83" s="1"/>
      <c r="ELT83" s="1"/>
      <c r="ELU83" s="1"/>
      <c r="ELV83" s="1"/>
      <c r="ELW83" s="1"/>
      <c r="ELX83" s="1"/>
      <c r="ELY83" s="1"/>
      <c r="ELZ83" s="1"/>
      <c r="EMA83" s="1"/>
      <c r="EMB83" s="1"/>
      <c r="EMC83" s="1"/>
      <c r="EMD83" s="1"/>
      <c r="EME83" s="1"/>
      <c r="EMF83" s="1"/>
      <c r="EMG83" s="1"/>
      <c r="EMH83" s="1"/>
      <c r="EMI83" s="1"/>
      <c r="EMJ83" s="1"/>
      <c r="EMK83" s="1"/>
      <c r="EML83" s="1"/>
      <c r="EMM83" s="1"/>
      <c r="EMN83" s="1"/>
      <c r="EMO83" s="1"/>
      <c r="EMP83" s="1"/>
      <c r="EMQ83" s="1"/>
      <c r="EMR83" s="1"/>
      <c r="EMS83" s="1"/>
      <c r="EMT83" s="1"/>
      <c r="EMU83" s="1"/>
      <c r="EMV83" s="1"/>
      <c r="EMW83" s="1"/>
      <c r="EMX83" s="1"/>
      <c r="EMY83" s="1"/>
      <c r="EMZ83" s="1"/>
      <c r="ENA83" s="1"/>
      <c r="ENB83" s="1"/>
      <c r="ENC83" s="1"/>
      <c r="END83" s="1"/>
      <c r="ENE83" s="1"/>
      <c r="ENF83" s="1"/>
      <c r="ENG83" s="1"/>
      <c r="ENH83" s="1"/>
      <c r="ENI83" s="1"/>
      <c r="ENJ83" s="1"/>
      <c r="ENK83" s="1"/>
      <c r="ENL83" s="1"/>
      <c r="ENM83" s="1"/>
      <c r="ENN83" s="1"/>
      <c r="ENO83" s="1"/>
      <c r="ENP83" s="1"/>
      <c r="ENQ83" s="1"/>
      <c r="ENR83" s="1"/>
      <c r="ENS83" s="1"/>
      <c r="ENT83" s="1"/>
      <c r="ENU83" s="1"/>
      <c r="ENV83" s="1"/>
      <c r="ENW83" s="1"/>
      <c r="ENX83" s="1"/>
      <c r="ENY83" s="1"/>
      <c r="ENZ83" s="1"/>
      <c r="EOA83" s="1"/>
      <c r="EOB83" s="1"/>
      <c r="EOC83" s="1"/>
      <c r="EOD83" s="1"/>
      <c r="EOE83" s="1"/>
      <c r="EOF83" s="1"/>
      <c r="EOG83" s="1"/>
      <c r="EOH83" s="1"/>
      <c r="EOI83" s="1"/>
      <c r="EOJ83" s="1"/>
      <c r="EOK83" s="1"/>
      <c r="EOL83" s="1"/>
      <c r="EOM83" s="1"/>
      <c r="EON83" s="1"/>
      <c r="EOO83" s="1"/>
      <c r="EOP83" s="1"/>
      <c r="EOQ83" s="1"/>
      <c r="EOR83" s="1"/>
      <c r="EOS83" s="1"/>
      <c r="EOT83" s="1"/>
      <c r="EOU83" s="1"/>
      <c r="EOV83" s="1"/>
      <c r="EOW83" s="1"/>
      <c r="EOX83" s="1"/>
      <c r="EOY83" s="1"/>
      <c r="EOZ83" s="1"/>
      <c r="EPA83" s="1"/>
      <c r="EPB83" s="1"/>
      <c r="EPC83" s="1"/>
      <c r="EPD83" s="1"/>
      <c r="EPE83" s="1"/>
      <c r="EPF83" s="1"/>
      <c r="EPG83" s="1"/>
      <c r="EPH83" s="1"/>
      <c r="EPI83" s="1"/>
      <c r="EPJ83" s="1"/>
      <c r="EPK83" s="1"/>
      <c r="EPL83" s="1"/>
      <c r="EPM83" s="1"/>
      <c r="EPN83" s="1"/>
      <c r="EPO83" s="1"/>
      <c r="EPP83" s="1"/>
      <c r="EPQ83" s="1"/>
      <c r="EPR83" s="1"/>
      <c r="EPS83" s="1"/>
      <c r="EPT83" s="1"/>
      <c r="EPU83" s="1"/>
      <c r="EPV83" s="1"/>
      <c r="EPW83" s="1"/>
      <c r="EPX83" s="1"/>
      <c r="EPY83" s="1"/>
      <c r="EPZ83" s="1"/>
      <c r="EQA83" s="1"/>
      <c r="EQB83" s="1"/>
      <c r="EQC83" s="1"/>
      <c r="EQD83" s="1"/>
      <c r="EQE83" s="1"/>
      <c r="EQF83" s="1"/>
      <c r="EQG83" s="1"/>
      <c r="EQH83" s="1"/>
      <c r="EQI83" s="1"/>
      <c r="EQJ83" s="1"/>
      <c r="EQK83" s="1"/>
      <c r="EQL83" s="1"/>
      <c r="EQM83" s="1"/>
      <c r="EQN83" s="1"/>
      <c r="EQO83" s="1"/>
      <c r="EQP83" s="1"/>
      <c r="EQQ83" s="1"/>
      <c r="EQR83" s="1"/>
      <c r="EQS83" s="1"/>
      <c r="EQT83" s="1"/>
      <c r="EQU83" s="1"/>
      <c r="EQV83" s="1"/>
      <c r="EQW83" s="1"/>
      <c r="EQX83" s="1"/>
      <c r="EQY83" s="1"/>
      <c r="EQZ83" s="1"/>
      <c r="ERA83" s="1"/>
      <c r="ERB83" s="1"/>
      <c r="ERC83" s="1"/>
      <c r="ERD83" s="1"/>
      <c r="ERE83" s="1"/>
      <c r="ERF83" s="1"/>
      <c r="ERG83" s="1"/>
      <c r="ERH83" s="1"/>
      <c r="ERI83" s="1"/>
      <c r="ERJ83" s="1"/>
      <c r="ERK83" s="1"/>
      <c r="ERL83" s="1"/>
      <c r="ERM83" s="1"/>
      <c r="ERN83" s="1"/>
      <c r="ERO83" s="1"/>
      <c r="ERP83" s="1"/>
      <c r="ERQ83" s="1"/>
      <c r="ERR83" s="1"/>
      <c r="ERS83" s="1"/>
      <c r="ERT83" s="1"/>
      <c r="ERU83" s="1"/>
      <c r="ERV83" s="1"/>
      <c r="ERW83" s="1"/>
      <c r="ERX83" s="1"/>
      <c r="ERY83" s="1"/>
      <c r="ERZ83" s="1"/>
      <c r="ESA83" s="1"/>
      <c r="ESB83" s="1"/>
      <c r="ESC83" s="1"/>
      <c r="ESD83" s="1"/>
      <c r="ESE83" s="1"/>
      <c r="ESF83" s="1"/>
      <c r="ESG83" s="1"/>
      <c r="ESH83" s="1"/>
      <c r="ESI83" s="1"/>
      <c r="ESJ83" s="1"/>
      <c r="ESK83" s="1"/>
      <c r="ESL83" s="1"/>
      <c r="ESM83" s="1"/>
      <c r="ESN83" s="1"/>
      <c r="ESO83" s="1"/>
      <c r="ESP83" s="1"/>
      <c r="ESQ83" s="1"/>
      <c r="ESR83" s="1"/>
      <c r="ESS83" s="1"/>
      <c r="EST83" s="1"/>
      <c r="ESU83" s="1"/>
      <c r="ESV83" s="1"/>
      <c r="ESW83" s="1"/>
      <c r="ESX83" s="1"/>
      <c r="ESY83" s="1"/>
      <c r="ESZ83" s="1"/>
      <c r="ETA83" s="1"/>
      <c r="ETB83" s="1"/>
      <c r="ETC83" s="1"/>
      <c r="ETD83" s="1"/>
      <c r="ETE83" s="1"/>
      <c r="ETF83" s="1"/>
      <c r="ETG83" s="1"/>
      <c r="ETH83" s="1"/>
      <c r="ETI83" s="1"/>
      <c r="ETJ83" s="1"/>
      <c r="ETK83" s="1"/>
      <c r="ETL83" s="1"/>
      <c r="ETM83" s="1"/>
      <c r="ETN83" s="1"/>
      <c r="ETO83" s="1"/>
      <c r="ETP83" s="1"/>
      <c r="ETQ83" s="1"/>
      <c r="ETR83" s="1"/>
      <c r="ETS83" s="1"/>
      <c r="ETT83" s="1"/>
      <c r="ETU83" s="1"/>
      <c r="ETV83" s="1"/>
      <c r="ETW83" s="1"/>
      <c r="ETX83" s="1"/>
      <c r="ETY83" s="1"/>
      <c r="ETZ83" s="1"/>
      <c r="EUA83" s="1"/>
      <c r="EUB83" s="1"/>
      <c r="EUC83" s="1"/>
      <c r="EUD83" s="1"/>
      <c r="EUE83" s="1"/>
      <c r="EUF83" s="1"/>
      <c r="EUG83" s="1"/>
      <c r="EUH83" s="1"/>
      <c r="EUI83" s="1"/>
      <c r="EUJ83" s="1"/>
      <c r="EUK83" s="1"/>
      <c r="EUL83" s="1"/>
      <c r="EUM83" s="1"/>
      <c r="EUN83" s="1"/>
      <c r="EUO83" s="1"/>
      <c r="EUP83" s="1"/>
      <c r="EUQ83" s="1"/>
      <c r="EUR83" s="1"/>
      <c r="EUS83" s="1"/>
      <c r="EUT83" s="1"/>
      <c r="EUU83" s="1"/>
      <c r="EUV83" s="1"/>
      <c r="EUW83" s="1"/>
      <c r="EUX83" s="1"/>
      <c r="EUY83" s="1"/>
      <c r="EUZ83" s="1"/>
      <c r="EVA83" s="1"/>
      <c r="EVB83" s="1"/>
      <c r="EVC83" s="1"/>
      <c r="EVD83" s="1"/>
      <c r="EVE83" s="1"/>
      <c r="EVF83" s="1"/>
      <c r="EVG83" s="1"/>
      <c r="EVH83" s="1"/>
      <c r="EVI83" s="1"/>
      <c r="EVJ83" s="1"/>
      <c r="EVK83" s="1"/>
      <c r="EVL83" s="1"/>
      <c r="EVM83" s="1"/>
      <c r="EVN83" s="1"/>
      <c r="EVO83" s="1"/>
      <c r="EVP83" s="1"/>
      <c r="EVQ83" s="1"/>
      <c r="EVR83" s="1"/>
      <c r="EVS83" s="1"/>
      <c r="EVT83" s="1"/>
      <c r="EVU83" s="1"/>
      <c r="EVV83" s="1"/>
      <c r="EVW83" s="1"/>
      <c r="EVX83" s="1"/>
      <c r="EVY83" s="1"/>
      <c r="EVZ83" s="1"/>
      <c r="EWA83" s="1"/>
      <c r="EWB83" s="1"/>
      <c r="EWC83" s="1"/>
      <c r="EWD83" s="1"/>
      <c r="EWE83" s="1"/>
      <c r="EWF83" s="1"/>
      <c r="EWG83" s="1"/>
      <c r="EWH83" s="1"/>
      <c r="EWI83" s="1"/>
      <c r="EWJ83" s="1"/>
      <c r="EWK83" s="1"/>
      <c r="EWL83" s="1"/>
      <c r="EWM83" s="1"/>
      <c r="EWN83" s="1"/>
      <c r="EWO83" s="1"/>
      <c r="EWP83" s="1"/>
      <c r="EWQ83" s="1"/>
      <c r="EWR83" s="1"/>
      <c r="EWS83" s="1"/>
      <c r="EWT83" s="1"/>
      <c r="EWU83" s="1"/>
      <c r="EWV83" s="1"/>
      <c r="EWW83" s="1"/>
      <c r="EWX83" s="1"/>
      <c r="EWY83" s="1"/>
      <c r="EWZ83" s="1"/>
      <c r="EXA83" s="1"/>
      <c r="EXB83" s="1"/>
      <c r="EXC83" s="1"/>
      <c r="EXD83" s="1"/>
      <c r="EXE83" s="1"/>
      <c r="EXF83" s="1"/>
      <c r="EXG83" s="1"/>
      <c r="EXH83" s="1"/>
      <c r="EXI83" s="1"/>
      <c r="EXJ83" s="1"/>
      <c r="EXK83" s="1"/>
      <c r="EXL83" s="1"/>
      <c r="EXM83" s="1"/>
      <c r="EXN83" s="1"/>
      <c r="EXO83" s="1"/>
      <c r="EXP83" s="1"/>
      <c r="EXQ83" s="1"/>
      <c r="EXR83" s="1"/>
      <c r="EXS83" s="1"/>
      <c r="EXT83" s="1"/>
      <c r="EXU83" s="1"/>
      <c r="EXV83" s="1"/>
      <c r="EXW83" s="1"/>
      <c r="EXX83" s="1"/>
      <c r="EXY83" s="1"/>
      <c r="EXZ83" s="1"/>
      <c r="EYA83" s="1"/>
      <c r="EYB83" s="1"/>
      <c r="EYC83" s="1"/>
      <c r="EYD83" s="1"/>
      <c r="EYE83" s="1"/>
      <c r="EYF83" s="1"/>
      <c r="EYG83" s="1"/>
      <c r="EYH83" s="1"/>
      <c r="EYI83" s="1"/>
      <c r="EYJ83" s="1"/>
      <c r="EYK83" s="1"/>
      <c r="EYL83" s="1"/>
      <c r="EYM83" s="1"/>
      <c r="EYN83" s="1"/>
      <c r="EYO83" s="1"/>
      <c r="EYP83" s="1"/>
      <c r="EYQ83" s="1"/>
      <c r="EYR83" s="1"/>
      <c r="EYS83" s="1"/>
      <c r="EYT83" s="1"/>
      <c r="EYU83" s="1"/>
      <c r="EYV83" s="1"/>
      <c r="EYW83" s="1"/>
      <c r="EYX83" s="1"/>
      <c r="EYY83" s="1"/>
      <c r="EYZ83" s="1"/>
      <c r="EZA83" s="1"/>
      <c r="EZB83" s="1"/>
      <c r="EZC83" s="1"/>
      <c r="EZD83" s="1"/>
      <c r="EZE83" s="1"/>
      <c r="EZF83" s="1"/>
      <c r="EZG83" s="1"/>
      <c r="EZH83" s="1"/>
      <c r="EZI83" s="1"/>
      <c r="EZJ83" s="1"/>
      <c r="EZK83" s="1"/>
      <c r="EZL83" s="1"/>
      <c r="EZM83" s="1"/>
      <c r="EZN83" s="1"/>
      <c r="EZO83" s="1"/>
      <c r="EZP83" s="1"/>
      <c r="EZQ83" s="1"/>
      <c r="EZR83" s="1"/>
      <c r="EZS83" s="1"/>
      <c r="EZT83" s="1"/>
      <c r="EZU83" s="1"/>
      <c r="EZV83" s="1"/>
      <c r="EZW83" s="1"/>
      <c r="EZX83" s="1"/>
      <c r="EZY83" s="1"/>
      <c r="EZZ83" s="1"/>
      <c r="FAA83" s="1"/>
      <c r="FAB83" s="1"/>
      <c r="FAC83" s="1"/>
      <c r="FAD83" s="1"/>
      <c r="FAE83" s="1"/>
      <c r="FAF83" s="1"/>
      <c r="FAG83" s="1"/>
      <c r="FAH83" s="1"/>
      <c r="FAI83" s="1"/>
      <c r="FAJ83" s="1"/>
      <c r="FAK83" s="1"/>
      <c r="FAL83" s="1"/>
      <c r="FAM83" s="1"/>
      <c r="FAN83" s="1"/>
      <c r="FAO83" s="1"/>
      <c r="FAP83" s="1"/>
      <c r="FAQ83" s="1"/>
      <c r="FAR83" s="1"/>
      <c r="FAS83" s="1"/>
      <c r="FAT83" s="1"/>
      <c r="FAU83" s="1"/>
      <c r="FAV83" s="1"/>
      <c r="FAW83" s="1"/>
      <c r="FAX83" s="1"/>
      <c r="FAY83" s="1"/>
      <c r="FAZ83" s="1"/>
      <c r="FBA83" s="1"/>
      <c r="FBB83" s="1"/>
      <c r="FBC83" s="1"/>
      <c r="FBD83" s="1"/>
      <c r="FBE83" s="1"/>
      <c r="FBF83" s="1"/>
      <c r="FBG83" s="1"/>
      <c r="FBH83" s="1"/>
      <c r="FBI83" s="1"/>
      <c r="FBJ83" s="1"/>
      <c r="FBK83" s="1"/>
      <c r="FBL83" s="1"/>
      <c r="FBM83" s="1"/>
      <c r="FBN83" s="1"/>
      <c r="FBO83" s="1"/>
      <c r="FBP83" s="1"/>
      <c r="FBQ83" s="1"/>
      <c r="FBR83" s="1"/>
      <c r="FBS83" s="1"/>
      <c r="FBT83" s="1"/>
      <c r="FBU83" s="1"/>
      <c r="FBV83" s="1"/>
      <c r="FBW83" s="1"/>
      <c r="FBX83" s="1"/>
      <c r="FBY83" s="1"/>
      <c r="FBZ83" s="1"/>
      <c r="FCA83" s="1"/>
      <c r="FCB83" s="1"/>
      <c r="FCC83" s="1"/>
      <c r="FCD83" s="1"/>
      <c r="FCE83" s="1"/>
      <c r="FCF83" s="1"/>
      <c r="FCG83" s="1"/>
      <c r="FCH83" s="1"/>
      <c r="FCI83" s="1"/>
      <c r="FCJ83" s="1"/>
      <c r="FCK83" s="1"/>
      <c r="FCL83" s="1"/>
      <c r="FCM83" s="1"/>
      <c r="FCN83" s="1"/>
      <c r="FCO83" s="1"/>
      <c r="FCP83" s="1"/>
      <c r="FCQ83" s="1"/>
      <c r="FCR83" s="1"/>
      <c r="FCS83" s="1"/>
      <c r="FCT83" s="1"/>
      <c r="FCU83" s="1"/>
      <c r="FCV83" s="1"/>
      <c r="FCW83" s="1"/>
      <c r="FCX83" s="1"/>
      <c r="FCY83" s="1"/>
      <c r="FCZ83" s="1"/>
      <c r="FDA83" s="1"/>
      <c r="FDB83" s="1"/>
      <c r="FDC83" s="1"/>
      <c r="FDD83" s="1"/>
      <c r="FDE83" s="1"/>
      <c r="FDF83" s="1"/>
      <c r="FDG83" s="1"/>
      <c r="FDH83" s="1"/>
      <c r="FDI83" s="1"/>
      <c r="FDJ83" s="1"/>
      <c r="FDK83" s="1"/>
      <c r="FDL83" s="1"/>
      <c r="FDM83" s="1"/>
      <c r="FDN83" s="1"/>
      <c r="FDO83" s="1"/>
      <c r="FDP83" s="1"/>
      <c r="FDQ83" s="1"/>
      <c r="FDR83" s="1"/>
      <c r="FDS83" s="1"/>
      <c r="FDT83" s="1"/>
      <c r="FDU83" s="1"/>
      <c r="FDV83" s="1"/>
      <c r="FDW83" s="1"/>
      <c r="FDX83" s="1"/>
      <c r="FDY83" s="1"/>
      <c r="FDZ83" s="1"/>
      <c r="FEA83" s="1"/>
      <c r="FEB83" s="1"/>
      <c r="FEC83" s="1"/>
      <c r="FED83" s="1"/>
      <c r="FEE83" s="1"/>
      <c r="FEF83" s="1"/>
      <c r="FEG83" s="1"/>
      <c r="FEH83" s="1"/>
      <c r="FEI83" s="1"/>
      <c r="FEJ83" s="1"/>
      <c r="FEK83" s="1"/>
      <c r="FEL83" s="1"/>
      <c r="FEM83" s="1"/>
      <c r="FEN83" s="1"/>
      <c r="FEO83" s="1"/>
      <c r="FEP83" s="1"/>
      <c r="FEQ83" s="1"/>
      <c r="FER83" s="1"/>
      <c r="FES83" s="1"/>
      <c r="FET83" s="1"/>
      <c r="FEU83" s="1"/>
      <c r="FEV83" s="1"/>
      <c r="FEW83" s="1"/>
      <c r="FEX83" s="1"/>
      <c r="FEY83" s="1"/>
      <c r="FEZ83" s="1"/>
      <c r="FFA83" s="1"/>
      <c r="FFB83" s="1"/>
      <c r="FFC83" s="1"/>
      <c r="FFD83" s="1"/>
      <c r="FFE83" s="1"/>
      <c r="FFF83" s="1"/>
      <c r="FFG83" s="1"/>
      <c r="FFH83" s="1"/>
      <c r="FFI83" s="1"/>
      <c r="FFJ83" s="1"/>
      <c r="FFK83" s="1"/>
      <c r="FFL83" s="1"/>
      <c r="FFM83" s="1"/>
      <c r="FFN83" s="1"/>
      <c r="FFO83" s="1"/>
      <c r="FFP83" s="1"/>
      <c r="FFQ83" s="1"/>
      <c r="FFR83" s="1"/>
      <c r="FFS83" s="1"/>
      <c r="FFT83" s="1"/>
      <c r="FFU83" s="1"/>
      <c r="FFV83" s="1"/>
      <c r="FFW83" s="1"/>
      <c r="FFX83" s="1"/>
      <c r="FFY83" s="1"/>
      <c r="FFZ83" s="1"/>
      <c r="FGA83" s="1"/>
      <c r="FGB83" s="1"/>
      <c r="FGC83" s="1"/>
      <c r="FGD83" s="1"/>
      <c r="FGE83" s="1"/>
      <c r="FGF83" s="1"/>
      <c r="FGG83" s="1"/>
      <c r="FGH83" s="1"/>
      <c r="FGI83" s="1"/>
      <c r="FGJ83" s="1"/>
      <c r="FGK83" s="1"/>
      <c r="FGL83" s="1"/>
      <c r="FGM83" s="1"/>
      <c r="FGN83" s="1"/>
      <c r="FGO83" s="1"/>
      <c r="FGP83" s="1"/>
      <c r="FGQ83" s="1"/>
      <c r="FGR83" s="1"/>
      <c r="FGS83" s="1"/>
      <c r="FGT83" s="1"/>
      <c r="FGU83" s="1"/>
      <c r="FGV83" s="1"/>
      <c r="FGW83" s="1"/>
      <c r="FGX83" s="1"/>
      <c r="FGY83" s="1"/>
      <c r="FGZ83" s="1"/>
      <c r="FHA83" s="1"/>
      <c r="FHB83" s="1"/>
      <c r="FHC83" s="1"/>
      <c r="FHD83" s="1"/>
      <c r="FHE83" s="1"/>
      <c r="FHF83" s="1"/>
      <c r="FHG83" s="1"/>
      <c r="FHH83" s="1"/>
      <c r="FHI83" s="1"/>
      <c r="FHJ83" s="1"/>
      <c r="FHK83" s="1"/>
      <c r="FHL83" s="1"/>
      <c r="FHM83" s="1"/>
      <c r="FHN83" s="1"/>
      <c r="FHO83" s="1"/>
      <c r="FHP83" s="1"/>
      <c r="FHQ83" s="1"/>
      <c r="FHR83" s="1"/>
      <c r="FHS83" s="1"/>
      <c r="FHT83" s="1"/>
      <c r="FHU83" s="1"/>
      <c r="FHV83" s="1"/>
      <c r="FHW83" s="1"/>
      <c r="FHX83" s="1"/>
      <c r="FHY83" s="1"/>
      <c r="FHZ83" s="1"/>
      <c r="FIA83" s="1"/>
      <c r="FIB83" s="1"/>
      <c r="FIC83" s="1"/>
      <c r="FID83" s="1"/>
      <c r="FIE83" s="1"/>
      <c r="FIF83" s="1"/>
      <c r="FIG83" s="1"/>
      <c r="FIH83" s="1"/>
      <c r="FII83" s="1"/>
      <c r="FIJ83" s="1"/>
      <c r="FIK83" s="1"/>
      <c r="FIL83" s="1"/>
      <c r="FIM83" s="1"/>
      <c r="FIN83" s="1"/>
      <c r="FIO83" s="1"/>
      <c r="FIP83" s="1"/>
      <c r="FIQ83" s="1"/>
      <c r="FIR83" s="1"/>
      <c r="FIS83" s="1"/>
      <c r="FIT83" s="1"/>
      <c r="FIU83" s="1"/>
      <c r="FIV83" s="1"/>
      <c r="FIW83" s="1"/>
      <c r="FIX83" s="1"/>
      <c r="FIY83" s="1"/>
      <c r="FIZ83" s="1"/>
      <c r="FJA83" s="1"/>
      <c r="FJB83" s="1"/>
      <c r="FJC83" s="1"/>
      <c r="FJD83" s="1"/>
      <c r="FJE83" s="1"/>
      <c r="FJF83" s="1"/>
      <c r="FJG83" s="1"/>
      <c r="FJH83" s="1"/>
      <c r="FJI83" s="1"/>
      <c r="FJJ83" s="1"/>
      <c r="FJK83" s="1"/>
      <c r="FJL83" s="1"/>
      <c r="FJM83" s="1"/>
      <c r="FJN83" s="1"/>
      <c r="FJO83" s="1"/>
      <c r="FJP83" s="1"/>
      <c r="FJQ83" s="1"/>
      <c r="FJR83" s="1"/>
      <c r="FJS83" s="1"/>
      <c r="FJT83" s="1"/>
      <c r="FJU83" s="1"/>
      <c r="FJV83" s="1"/>
      <c r="FJW83" s="1"/>
      <c r="FJX83" s="1"/>
      <c r="FJY83" s="1"/>
      <c r="FJZ83" s="1"/>
      <c r="FKA83" s="1"/>
      <c r="FKB83" s="1"/>
      <c r="FKC83" s="1"/>
      <c r="FKD83" s="1"/>
      <c r="FKE83" s="1"/>
      <c r="FKF83" s="1"/>
      <c r="FKG83" s="1"/>
      <c r="FKH83" s="1"/>
      <c r="FKI83" s="1"/>
      <c r="FKJ83" s="1"/>
      <c r="FKK83" s="1"/>
      <c r="FKL83" s="1"/>
      <c r="FKM83" s="1"/>
      <c r="FKN83" s="1"/>
      <c r="FKO83" s="1"/>
      <c r="FKP83" s="1"/>
      <c r="FKQ83" s="1"/>
      <c r="FKR83" s="1"/>
      <c r="FKS83" s="1"/>
      <c r="FKT83" s="1"/>
      <c r="FKU83" s="1"/>
      <c r="FKV83" s="1"/>
      <c r="FKW83" s="1"/>
      <c r="FKX83" s="1"/>
      <c r="FKY83" s="1"/>
      <c r="FKZ83" s="1"/>
      <c r="FLA83" s="1"/>
      <c r="FLB83" s="1"/>
      <c r="FLC83" s="1"/>
      <c r="FLD83" s="1"/>
      <c r="FLE83" s="1"/>
      <c r="FLF83" s="1"/>
      <c r="FLG83" s="1"/>
      <c r="FLH83" s="1"/>
      <c r="FLI83" s="1"/>
      <c r="FLJ83" s="1"/>
      <c r="FLK83" s="1"/>
      <c r="FLL83" s="1"/>
      <c r="FLM83" s="1"/>
      <c r="FLN83" s="1"/>
      <c r="FLO83" s="1"/>
      <c r="FLP83" s="1"/>
      <c r="FLQ83" s="1"/>
      <c r="FLR83" s="1"/>
      <c r="FLS83" s="1"/>
      <c r="FLT83" s="1"/>
      <c r="FLU83" s="1"/>
      <c r="FLV83" s="1"/>
      <c r="FLW83" s="1"/>
      <c r="FLX83" s="1"/>
      <c r="FLY83" s="1"/>
      <c r="FLZ83" s="1"/>
      <c r="FMA83" s="1"/>
      <c r="FMB83" s="1"/>
      <c r="FMC83" s="1"/>
      <c r="FMD83" s="1"/>
      <c r="FME83" s="1"/>
      <c r="FMF83" s="1"/>
      <c r="FMG83" s="1"/>
      <c r="FMH83" s="1"/>
      <c r="FMI83" s="1"/>
      <c r="FMJ83" s="1"/>
      <c r="FMK83" s="1"/>
      <c r="FML83" s="1"/>
      <c r="FMM83" s="1"/>
      <c r="FMN83" s="1"/>
      <c r="FMO83" s="1"/>
      <c r="FMP83" s="1"/>
      <c r="FMQ83" s="1"/>
      <c r="FMR83" s="1"/>
      <c r="FMS83" s="1"/>
      <c r="FMT83" s="1"/>
      <c r="FMU83" s="1"/>
      <c r="FMV83" s="1"/>
      <c r="FMW83" s="1"/>
      <c r="FMX83" s="1"/>
      <c r="FMY83" s="1"/>
      <c r="FMZ83" s="1"/>
      <c r="FNA83" s="1"/>
      <c r="FNB83" s="1"/>
      <c r="FNC83" s="1"/>
      <c r="FND83" s="1"/>
      <c r="FNE83" s="1"/>
      <c r="FNF83" s="1"/>
      <c r="FNG83" s="1"/>
      <c r="FNH83" s="1"/>
      <c r="FNI83" s="1"/>
      <c r="FNJ83" s="1"/>
      <c r="FNK83" s="1"/>
      <c r="FNL83" s="1"/>
      <c r="FNM83" s="1"/>
      <c r="FNN83" s="1"/>
      <c r="FNO83" s="1"/>
      <c r="FNP83" s="1"/>
      <c r="FNQ83" s="1"/>
      <c r="FNR83" s="1"/>
      <c r="FNS83" s="1"/>
      <c r="FNT83" s="1"/>
      <c r="FNU83" s="1"/>
      <c r="FNV83" s="1"/>
      <c r="FNW83" s="1"/>
      <c r="FNX83" s="1"/>
      <c r="FNY83" s="1"/>
      <c r="FNZ83" s="1"/>
      <c r="FOA83" s="1"/>
      <c r="FOB83" s="1"/>
      <c r="FOC83" s="1"/>
      <c r="FOD83" s="1"/>
      <c r="FOE83" s="1"/>
      <c r="FOF83" s="1"/>
      <c r="FOG83" s="1"/>
      <c r="FOH83" s="1"/>
      <c r="FOI83" s="1"/>
      <c r="FOJ83" s="1"/>
      <c r="FOK83" s="1"/>
      <c r="FOL83" s="1"/>
      <c r="FOM83" s="1"/>
      <c r="FON83" s="1"/>
      <c r="FOO83" s="1"/>
      <c r="FOP83" s="1"/>
      <c r="FOQ83" s="1"/>
      <c r="FOR83" s="1"/>
      <c r="FOS83" s="1"/>
      <c r="FOT83" s="1"/>
      <c r="FOU83" s="1"/>
      <c r="FOV83" s="1"/>
      <c r="FOW83" s="1"/>
      <c r="FOX83" s="1"/>
      <c r="FOY83" s="1"/>
      <c r="FOZ83" s="1"/>
      <c r="FPA83" s="1"/>
      <c r="FPB83" s="1"/>
      <c r="FPC83" s="1"/>
      <c r="FPD83" s="1"/>
      <c r="FPE83" s="1"/>
      <c r="FPF83" s="1"/>
      <c r="FPG83" s="1"/>
      <c r="FPH83" s="1"/>
      <c r="FPI83" s="1"/>
      <c r="FPJ83" s="1"/>
      <c r="FPK83" s="1"/>
      <c r="FPL83" s="1"/>
      <c r="FPM83" s="1"/>
      <c r="FPN83" s="1"/>
      <c r="FPO83" s="1"/>
      <c r="FPP83" s="1"/>
      <c r="FPQ83" s="1"/>
      <c r="FPR83" s="1"/>
      <c r="FPS83" s="1"/>
      <c r="FPT83" s="1"/>
      <c r="FPU83" s="1"/>
      <c r="FPV83" s="1"/>
      <c r="FPW83" s="1"/>
      <c r="FPX83" s="1"/>
      <c r="FPY83" s="1"/>
      <c r="FPZ83" s="1"/>
      <c r="FQA83" s="1"/>
      <c r="FQB83" s="1"/>
      <c r="FQC83" s="1"/>
      <c r="FQD83" s="1"/>
      <c r="FQE83" s="1"/>
      <c r="FQF83" s="1"/>
      <c r="FQG83" s="1"/>
      <c r="FQH83" s="1"/>
      <c r="FQI83" s="1"/>
      <c r="FQJ83" s="1"/>
      <c r="FQK83" s="1"/>
      <c r="FQL83" s="1"/>
      <c r="FQM83" s="1"/>
      <c r="FQN83" s="1"/>
      <c r="FQO83" s="1"/>
      <c r="FQP83" s="1"/>
      <c r="FQQ83" s="1"/>
      <c r="FQR83" s="1"/>
      <c r="FQS83" s="1"/>
      <c r="FQT83" s="1"/>
      <c r="FQU83" s="1"/>
      <c r="FQV83" s="1"/>
      <c r="FQW83" s="1"/>
      <c r="FQX83" s="1"/>
      <c r="FQY83" s="1"/>
      <c r="FQZ83" s="1"/>
      <c r="FRA83" s="1"/>
      <c r="FRB83" s="1"/>
      <c r="FRC83" s="1"/>
      <c r="FRD83" s="1"/>
      <c r="FRE83" s="1"/>
      <c r="FRF83" s="1"/>
      <c r="FRG83" s="1"/>
      <c r="FRH83" s="1"/>
      <c r="FRI83" s="1"/>
      <c r="FRJ83" s="1"/>
      <c r="FRK83" s="1"/>
      <c r="FRL83" s="1"/>
      <c r="FRM83" s="1"/>
      <c r="FRN83" s="1"/>
      <c r="FRO83" s="1"/>
      <c r="FRP83" s="1"/>
      <c r="FRQ83" s="1"/>
      <c r="FRR83" s="1"/>
      <c r="FRS83" s="1"/>
      <c r="FRT83" s="1"/>
      <c r="FRU83" s="1"/>
      <c r="FRV83" s="1"/>
      <c r="FRW83" s="1"/>
      <c r="FRX83" s="1"/>
      <c r="FRY83" s="1"/>
      <c r="FRZ83" s="1"/>
      <c r="FSA83" s="1"/>
      <c r="FSB83" s="1"/>
      <c r="FSC83" s="1"/>
      <c r="FSD83" s="1"/>
      <c r="FSE83" s="1"/>
      <c r="FSF83" s="1"/>
      <c r="FSG83" s="1"/>
      <c r="FSH83" s="1"/>
      <c r="FSI83" s="1"/>
      <c r="FSJ83" s="1"/>
      <c r="FSK83" s="1"/>
      <c r="FSL83" s="1"/>
      <c r="FSM83" s="1"/>
      <c r="FSN83" s="1"/>
      <c r="FSO83" s="1"/>
      <c r="FSP83" s="1"/>
      <c r="FSQ83" s="1"/>
      <c r="FSR83" s="1"/>
      <c r="FSS83" s="1"/>
      <c r="FST83" s="1"/>
      <c r="FSU83" s="1"/>
      <c r="FSV83" s="1"/>
      <c r="FSW83" s="1"/>
      <c r="FSX83" s="1"/>
      <c r="FSY83" s="1"/>
      <c r="FSZ83" s="1"/>
      <c r="FTA83" s="1"/>
      <c r="FTB83" s="1"/>
      <c r="FTC83" s="1"/>
      <c r="FTD83" s="1"/>
      <c r="FTE83" s="1"/>
      <c r="FTF83" s="1"/>
      <c r="FTG83" s="1"/>
      <c r="FTH83" s="1"/>
      <c r="FTI83" s="1"/>
      <c r="FTJ83" s="1"/>
      <c r="FTK83" s="1"/>
      <c r="FTL83" s="1"/>
      <c r="FTM83" s="1"/>
      <c r="FTN83" s="1"/>
      <c r="FTO83" s="1"/>
      <c r="FTP83" s="1"/>
      <c r="FTQ83" s="1"/>
      <c r="FTR83" s="1"/>
      <c r="FTS83" s="1"/>
      <c r="FTT83" s="1"/>
      <c r="FTU83" s="1"/>
      <c r="FTV83" s="1"/>
      <c r="FTW83" s="1"/>
      <c r="FTX83" s="1"/>
      <c r="FTY83" s="1"/>
      <c r="FTZ83" s="1"/>
      <c r="FUA83" s="1"/>
      <c r="FUB83" s="1"/>
      <c r="FUC83" s="1"/>
      <c r="FUD83" s="1"/>
      <c r="FUE83" s="1"/>
      <c r="FUF83" s="1"/>
      <c r="FUG83" s="1"/>
      <c r="FUH83" s="1"/>
      <c r="FUI83" s="1"/>
      <c r="FUJ83" s="1"/>
      <c r="FUK83" s="1"/>
      <c r="FUL83" s="1"/>
      <c r="FUM83" s="1"/>
      <c r="FUN83" s="1"/>
      <c r="FUO83" s="1"/>
      <c r="FUP83" s="1"/>
      <c r="FUQ83" s="1"/>
      <c r="FUR83" s="1"/>
      <c r="FUS83" s="1"/>
      <c r="FUT83" s="1"/>
      <c r="FUU83" s="1"/>
      <c r="FUV83" s="1"/>
      <c r="FUW83" s="1"/>
      <c r="FUX83" s="1"/>
      <c r="FUY83" s="1"/>
      <c r="FUZ83" s="1"/>
      <c r="FVA83" s="1"/>
      <c r="FVB83" s="1"/>
      <c r="FVC83" s="1"/>
      <c r="FVD83" s="1"/>
      <c r="FVE83" s="1"/>
      <c r="FVF83" s="1"/>
      <c r="FVG83" s="1"/>
      <c r="FVH83" s="1"/>
      <c r="FVI83" s="1"/>
      <c r="FVJ83" s="1"/>
      <c r="FVK83" s="1"/>
      <c r="FVL83" s="1"/>
      <c r="FVM83" s="1"/>
      <c r="FVN83" s="1"/>
      <c r="FVO83" s="1"/>
      <c r="FVP83" s="1"/>
      <c r="FVQ83" s="1"/>
      <c r="FVR83" s="1"/>
      <c r="FVS83" s="1"/>
      <c r="FVT83" s="1"/>
      <c r="FVU83" s="1"/>
      <c r="FVV83" s="1"/>
      <c r="FVW83" s="1"/>
      <c r="FVX83" s="1"/>
      <c r="FVY83" s="1"/>
      <c r="FVZ83" s="1"/>
      <c r="FWA83" s="1"/>
      <c r="FWB83" s="1"/>
      <c r="FWC83" s="1"/>
      <c r="FWD83" s="1"/>
      <c r="FWE83" s="1"/>
      <c r="FWF83" s="1"/>
      <c r="FWG83" s="1"/>
      <c r="FWH83" s="1"/>
      <c r="FWI83" s="1"/>
      <c r="FWJ83" s="1"/>
      <c r="FWK83" s="1"/>
      <c r="FWL83" s="1"/>
      <c r="FWM83" s="1"/>
      <c r="FWN83" s="1"/>
      <c r="FWO83" s="1"/>
      <c r="FWP83" s="1"/>
      <c r="FWQ83" s="1"/>
      <c r="FWR83" s="1"/>
      <c r="FWS83" s="1"/>
      <c r="FWT83" s="1"/>
      <c r="FWU83" s="1"/>
      <c r="FWV83" s="1"/>
      <c r="FWW83" s="1"/>
      <c r="FWX83" s="1"/>
      <c r="FWY83" s="1"/>
      <c r="FWZ83" s="1"/>
      <c r="FXA83" s="1"/>
      <c r="FXB83" s="1"/>
      <c r="FXC83" s="1"/>
      <c r="FXD83" s="1"/>
      <c r="FXE83" s="1"/>
      <c r="FXF83" s="1"/>
      <c r="FXG83" s="1"/>
      <c r="FXH83" s="1"/>
      <c r="FXI83" s="1"/>
      <c r="FXJ83" s="1"/>
      <c r="FXK83" s="1"/>
      <c r="FXL83" s="1"/>
      <c r="FXM83" s="1"/>
      <c r="FXN83" s="1"/>
      <c r="FXO83" s="1"/>
      <c r="FXP83" s="1"/>
      <c r="FXQ83" s="1"/>
      <c r="FXR83" s="1"/>
      <c r="FXS83" s="1"/>
      <c r="FXT83" s="1"/>
      <c r="FXU83" s="1"/>
      <c r="FXV83" s="1"/>
      <c r="FXW83" s="1"/>
      <c r="FXX83" s="1"/>
      <c r="FXY83" s="1"/>
      <c r="FXZ83" s="1"/>
      <c r="FYA83" s="1"/>
      <c r="FYB83" s="1"/>
      <c r="FYC83" s="1"/>
      <c r="FYD83" s="1"/>
      <c r="FYE83" s="1"/>
      <c r="FYF83" s="1"/>
      <c r="FYG83" s="1"/>
      <c r="FYH83" s="1"/>
      <c r="FYI83" s="1"/>
      <c r="FYJ83" s="1"/>
      <c r="FYK83" s="1"/>
      <c r="FYL83" s="1"/>
      <c r="FYM83" s="1"/>
      <c r="FYN83" s="1"/>
      <c r="FYO83" s="1"/>
      <c r="FYP83" s="1"/>
      <c r="FYQ83" s="1"/>
      <c r="FYR83" s="1"/>
      <c r="FYS83" s="1"/>
      <c r="FYT83" s="1"/>
      <c r="FYU83" s="1"/>
      <c r="FYV83" s="1"/>
      <c r="FYW83" s="1"/>
      <c r="FYX83" s="1"/>
      <c r="FYY83" s="1"/>
      <c r="FYZ83" s="1"/>
      <c r="FZA83" s="1"/>
      <c r="FZB83" s="1"/>
      <c r="FZC83" s="1"/>
      <c r="FZD83" s="1"/>
      <c r="FZE83" s="1"/>
      <c r="FZF83" s="1"/>
      <c r="FZG83" s="1"/>
      <c r="FZH83" s="1"/>
      <c r="FZI83" s="1"/>
      <c r="FZJ83" s="1"/>
      <c r="FZK83" s="1"/>
      <c r="FZL83" s="1"/>
      <c r="FZM83" s="1"/>
      <c r="FZN83" s="1"/>
      <c r="FZO83" s="1"/>
      <c r="FZP83" s="1"/>
      <c r="FZQ83" s="1"/>
      <c r="FZR83" s="1"/>
      <c r="FZS83" s="1"/>
      <c r="FZT83" s="1"/>
      <c r="FZU83" s="1"/>
      <c r="FZV83" s="1"/>
      <c r="FZW83" s="1"/>
      <c r="FZX83" s="1"/>
      <c r="FZY83" s="1"/>
      <c r="FZZ83" s="1"/>
      <c r="GAA83" s="1"/>
      <c r="GAB83" s="1"/>
      <c r="GAC83" s="1"/>
      <c r="GAD83" s="1"/>
      <c r="GAE83" s="1"/>
      <c r="GAF83" s="1"/>
      <c r="GAG83" s="1"/>
      <c r="GAH83" s="1"/>
      <c r="GAI83" s="1"/>
      <c r="GAJ83" s="1"/>
      <c r="GAK83" s="1"/>
      <c r="GAL83" s="1"/>
      <c r="GAM83" s="1"/>
      <c r="GAN83" s="1"/>
      <c r="GAO83" s="1"/>
      <c r="GAP83" s="1"/>
      <c r="GAQ83" s="1"/>
      <c r="GAR83" s="1"/>
      <c r="GAS83" s="1"/>
      <c r="GAT83" s="1"/>
      <c r="GAU83" s="1"/>
      <c r="GAV83" s="1"/>
      <c r="GAW83" s="1"/>
      <c r="GAX83" s="1"/>
      <c r="GAY83" s="1"/>
      <c r="GAZ83" s="1"/>
      <c r="GBA83" s="1"/>
      <c r="GBB83" s="1"/>
      <c r="GBC83" s="1"/>
      <c r="GBD83" s="1"/>
      <c r="GBE83" s="1"/>
      <c r="GBF83" s="1"/>
      <c r="GBG83" s="1"/>
      <c r="GBH83" s="1"/>
      <c r="GBI83" s="1"/>
      <c r="GBJ83" s="1"/>
      <c r="GBK83" s="1"/>
      <c r="GBL83" s="1"/>
      <c r="GBM83" s="1"/>
      <c r="GBN83" s="1"/>
      <c r="GBO83" s="1"/>
      <c r="GBP83" s="1"/>
      <c r="GBQ83" s="1"/>
      <c r="GBR83" s="1"/>
      <c r="GBS83" s="1"/>
      <c r="GBT83" s="1"/>
      <c r="GBU83" s="1"/>
      <c r="GBV83" s="1"/>
      <c r="GBW83" s="1"/>
      <c r="GBX83" s="1"/>
      <c r="GBY83" s="1"/>
      <c r="GBZ83" s="1"/>
      <c r="GCA83" s="1"/>
      <c r="GCB83" s="1"/>
      <c r="GCC83" s="1"/>
      <c r="GCD83" s="1"/>
      <c r="GCE83" s="1"/>
      <c r="GCF83" s="1"/>
      <c r="GCG83" s="1"/>
      <c r="GCH83" s="1"/>
      <c r="GCI83" s="1"/>
      <c r="GCJ83" s="1"/>
      <c r="GCK83" s="1"/>
      <c r="GCL83" s="1"/>
      <c r="GCM83" s="1"/>
      <c r="GCN83" s="1"/>
      <c r="GCO83" s="1"/>
      <c r="GCP83" s="1"/>
      <c r="GCQ83" s="1"/>
      <c r="GCR83" s="1"/>
      <c r="GCS83" s="1"/>
      <c r="GCT83" s="1"/>
      <c r="GCU83" s="1"/>
      <c r="GCV83" s="1"/>
      <c r="GCW83" s="1"/>
      <c r="GCX83" s="1"/>
      <c r="GCY83" s="1"/>
      <c r="GCZ83" s="1"/>
      <c r="GDA83" s="1"/>
      <c r="GDB83" s="1"/>
      <c r="GDC83" s="1"/>
      <c r="GDD83" s="1"/>
      <c r="GDE83" s="1"/>
      <c r="GDF83" s="1"/>
      <c r="GDG83" s="1"/>
      <c r="GDH83" s="1"/>
      <c r="GDI83" s="1"/>
      <c r="GDJ83" s="1"/>
      <c r="GDK83" s="1"/>
      <c r="GDL83" s="1"/>
      <c r="GDM83" s="1"/>
      <c r="GDN83" s="1"/>
      <c r="GDO83" s="1"/>
      <c r="GDP83" s="1"/>
      <c r="GDQ83" s="1"/>
      <c r="GDR83" s="1"/>
      <c r="GDS83" s="1"/>
      <c r="GDT83" s="1"/>
      <c r="GDU83" s="1"/>
      <c r="GDV83" s="1"/>
      <c r="GDW83" s="1"/>
      <c r="GDX83" s="1"/>
      <c r="GDY83" s="1"/>
      <c r="GDZ83" s="1"/>
      <c r="GEA83" s="1"/>
      <c r="GEB83" s="1"/>
      <c r="GEC83" s="1"/>
      <c r="GED83" s="1"/>
      <c r="GEE83" s="1"/>
      <c r="GEF83" s="1"/>
      <c r="GEG83" s="1"/>
      <c r="GEH83" s="1"/>
      <c r="GEI83" s="1"/>
      <c r="GEJ83" s="1"/>
      <c r="GEK83" s="1"/>
      <c r="GEL83" s="1"/>
      <c r="GEM83" s="1"/>
      <c r="GEN83" s="1"/>
      <c r="GEO83" s="1"/>
      <c r="GEP83" s="1"/>
      <c r="GEQ83" s="1"/>
      <c r="GER83" s="1"/>
      <c r="GES83" s="1"/>
      <c r="GET83" s="1"/>
      <c r="GEU83" s="1"/>
      <c r="GEV83" s="1"/>
      <c r="GEW83" s="1"/>
      <c r="GEX83" s="1"/>
      <c r="GEY83" s="1"/>
      <c r="GEZ83" s="1"/>
      <c r="GFA83" s="1"/>
      <c r="GFB83" s="1"/>
      <c r="GFC83" s="1"/>
      <c r="GFD83" s="1"/>
      <c r="GFE83" s="1"/>
      <c r="GFF83" s="1"/>
      <c r="GFG83" s="1"/>
      <c r="GFH83" s="1"/>
      <c r="GFI83" s="1"/>
      <c r="GFJ83" s="1"/>
      <c r="GFK83" s="1"/>
      <c r="GFL83" s="1"/>
      <c r="GFM83" s="1"/>
      <c r="GFN83" s="1"/>
      <c r="GFO83" s="1"/>
      <c r="GFP83" s="1"/>
      <c r="GFQ83" s="1"/>
      <c r="GFR83" s="1"/>
      <c r="GFS83" s="1"/>
      <c r="GFT83" s="1"/>
      <c r="GFU83" s="1"/>
      <c r="GFV83" s="1"/>
      <c r="GFW83" s="1"/>
      <c r="GFX83" s="1"/>
      <c r="GFY83" s="1"/>
      <c r="GFZ83" s="1"/>
      <c r="GGA83" s="1"/>
      <c r="GGB83" s="1"/>
      <c r="GGC83" s="1"/>
      <c r="GGD83" s="1"/>
      <c r="GGE83" s="1"/>
      <c r="GGF83" s="1"/>
      <c r="GGG83" s="1"/>
      <c r="GGH83" s="1"/>
      <c r="GGI83" s="1"/>
      <c r="GGJ83" s="1"/>
      <c r="GGK83" s="1"/>
      <c r="GGL83" s="1"/>
      <c r="GGM83" s="1"/>
      <c r="GGN83" s="1"/>
      <c r="GGO83" s="1"/>
      <c r="GGP83" s="1"/>
      <c r="GGQ83" s="1"/>
      <c r="GGR83" s="1"/>
      <c r="GGS83" s="1"/>
      <c r="GGT83" s="1"/>
      <c r="GGU83" s="1"/>
      <c r="GGV83" s="1"/>
      <c r="GGW83" s="1"/>
      <c r="GGX83" s="1"/>
      <c r="GGY83" s="1"/>
      <c r="GGZ83" s="1"/>
      <c r="GHA83" s="1"/>
      <c r="GHB83" s="1"/>
      <c r="GHC83" s="1"/>
      <c r="GHD83" s="1"/>
      <c r="GHE83" s="1"/>
      <c r="GHF83" s="1"/>
      <c r="GHG83" s="1"/>
      <c r="GHH83" s="1"/>
      <c r="GHI83" s="1"/>
      <c r="GHJ83" s="1"/>
      <c r="GHK83" s="1"/>
      <c r="GHL83" s="1"/>
      <c r="GHM83" s="1"/>
      <c r="GHN83" s="1"/>
      <c r="GHO83" s="1"/>
      <c r="GHP83" s="1"/>
      <c r="GHQ83" s="1"/>
      <c r="GHR83" s="1"/>
      <c r="GHS83" s="1"/>
      <c r="GHT83" s="1"/>
      <c r="GHU83" s="1"/>
      <c r="GHV83" s="1"/>
      <c r="GHW83" s="1"/>
      <c r="GHX83" s="1"/>
      <c r="GHY83" s="1"/>
      <c r="GHZ83" s="1"/>
      <c r="GIA83" s="1"/>
      <c r="GIB83" s="1"/>
      <c r="GIC83" s="1"/>
      <c r="GID83" s="1"/>
      <c r="GIE83" s="1"/>
      <c r="GIF83" s="1"/>
      <c r="GIG83" s="1"/>
      <c r="GIH83" s="1"/>
      <c r="GII83" s="1"/>
      <c r="GIJ83" s="1"/>
      <c r="GIK83" s="1"/>
      <c r="GIL83" s="1"/>
      <c r="GIM83" s="1"/>
      <c r="GIN83" s="1"/>
      <c r="GIO83" s="1"/>
      <c r="GIP83" s="1"/>
      <c r="GIQ83" s="1"/>
      <c r="GIR83" s="1"/>
      <c r="GIS83" s="1"/>
      <c r="GIT83" s="1"/>
      <c r="GIU83" s="1"/>
      <c r="GIV83" s="1"/>
      <c r="GIW83" s="1"/>
      <c r="GIX83" s="1"/>
      <c r="GIY83" s="1"/>
      <c r="GIZ83" s="1"/>
      <c r="GJA83" s="1"/>
      <c r="GJB83" s="1"/>
      <c r="GJC83" s="1"/>
      <c r="GJD83" s="1"/>
      <c r="GJE83" s="1"/>
      <c r="GJF83" s="1"/>
      <c r="GJG83" s="1"/>
      <c r="GJH83" s="1"/>
      <c r="GJI83" s="1"/>
      <c r="GJJ83" s="1"/>
      <c r="GJK83" s="1"/>
      <c r="GJL83" s="1"/>
      <c r="GJM83" s="1"/>
      <c r="GJN83" s="1"/>
      <c r="GJO83" s="1"/>
      <c r="GJP83" s="1"/>
      <c r="GJQ83" s="1"/>
      <c r="GJR83" s="1"/>
      <c r="GJS83" s="1"/>
      <c r="GJT83" s="1"/>
      <c r="GJU83" s="1"/>
      <c r="GJV83" s="1"/>
      <c r="GJW83" s="1"/>
      <c r="GJX83" s="1"/>
      <c r="GJY83" s="1"/>
      <c r="GJZ83" s="1"/>
      <c r="GKA83" s="1"/>
      <c r="GKB83" s="1"/>
      <c r="GKC83" s="1"/>
      <c r="GKD83" s="1"/>
      <c r="GKE83" s="1"/>
      <c r="GKF83" s="1"/>
      <c r="GKG83" s="1"/>
      <c r="GKH83" s="1"/>
      <c r="GKI83" s="1"/>
      <c r="GKJ83" s="1"/>
      <c r="GKK83" s="1"/>
      <c r="GKL83" s="1"/>
      <c r="GKM83" s="1"/>
      <c r="GKN83" s="1"/>
      <c r="GKO83" s="1"/>
      <c r="GKP83" s="1"/>
      <c r="GKQ83" s="1"/>
      <c r="GKR83" s="1"/>
      <c r="GKS83" s="1"/>
      <c r="GKT83" s="1"/>
      <c r="GKU83" s="1"/>
      <c r="GKV83" s="1"/>
      <c r="GKW83" s="1"/>
      <c r="GKX83" s="1"/>
      <c r="GKY83" s="1"/>
      <c r="GKZ83" s="1"/>
      <c r="GLA83" s="1"/>
      <c r="GLB83" s="1"/>
      <c r="GLC83" s="1"/>
      <c r="GLD83" s="1"/>
      <c r="GLE83" s="1"/>
      <c r="GLF83" s="1"/>
      <c r="GLG83" s="1"/>
      <c r="GLH83" s="1"/>
      <c r="GLI83" s="1"/>
      <c r="GLJ83" s="1"/>
      <c r="GLK83" s="1"/>
      <c r="GLL83" s="1"/>
      <c r="GLM83" s="1"/>
      <c r="GLN83" s="1"/>
      <c r="GLO83" s="1"/>
      <c r="GLP83" s="1"/>
      <c r="GLQ83" s="1"/>
      <c r="GLR83" s="1"/>
      <c r="GLS83" s="1"/>
      <c r="GLT83" s="1"/>
      <c r="GLU83" s="1"/>
      <c r="GLV83" s="1"/>
      <c r="GLW83" s="1"/>
      <c r="GLX83" s="1"/>
      <c r="GLY83" s="1"/>
      <c r="GLZ83" s="1"/>
      <c r="GMA83" s="1"/>
      <c r="GMB83" s="1"/>
      <c r="GMC83" s="1"/>
      <c r="GMD83" s="1"/>
      <c r="GME83" s="1"/>
      <c r="GMF83" s="1"/>
      <c r="GMG83" s="1"/>
      <c r="GMH83" s="1"/>
      <c r="GMI83" s="1"/>
      <c r="GMJ83" s="1"/>
      <c r="GMK83" s="1"/>
      <c r="GML83" s="1"/>
      <c r="GMM83" s="1"/>
      <c r="GMN83" s="1"/>
      <c r="GMO83" s="1"/>
      <c r="GMP83" s="1"/>
      <c r="GMQ83" s="1"/>
      <c r="GMR83" s="1"/>
      <c r="GMS83" s="1"/>
      <c r="GMT83" s="1"/>
      <c r="GMU83" s="1"/>
      <c r="GMV83" s="1"/>
      <c r="GMW83" s="1"/>
      <c r="GMX83" s="1"/>
      <c r="GMY83" s="1"/>
      <c r="GMZ83" s="1"/>
      <c r="GNA83" s="1"/>
      <c r="GNB83" s="1"/>
      <c r="GNC83" s="1"/>
      <c r="GND83" s="1"/>
      <c r="GNE83" s="1"/>
      <c r="GNF83" s="1"/>
      <c r="GNG83" s="1"/>
      <c r="GNH83" s="1"/>
      <c r="GNI83" s="1"/>
      <c r="GNJ83" s="1"/>
      <c r="GNK83" s="1"/>
      <c r="GNL83" s="1"/>
      <c r="GNM83" s="1"/>
      <c r="GNN83" s="1"/>
      <c r="GNO83" s="1"/>
      <c r="GNP83" s="1"/>
      <c r="GNQ83" s="1"/>
      <c r="GNR83" s="1"/>
      <c r="GNS83" s="1"/>
      <c r="GNT83" s="1"/>
      <c r="GNU83" s="1"/>
      <c r="GNV83" s="1"/>
      <c r="GNW83" s="1"/>
      <c r="GNX83" s="1"/>
      <c r="GNY83" s="1"/>
      <c r="GNZ83" s="1"/>
      <c r="GOA83" s="1"/>
      <c r="GOB83" s="1"/>
      <c r="GOC83" s="1"/>
      <c r="GOD83" s="1"/>
      <c r="GOE83" s="1"/>
      <c r="GOF83" s="1"/>
      <c r="GOG83" s="1"/>
      <c r="GOH83" s="1"/>
      <c r="GOI83" s="1"/>
      <c r="GOJ83" s="1"/>
      <c r="GOK83" s="1"/>
      <c r="GOL83" s="1"/>
      <c r="GOM83" s="1"/>
      <c r="GON83" s="1"/>
      <c r="GOO83" s="1"/>
      <c r="GOP83" s="1"/>
      <c r="GOQ83" s="1"/>
      <c r="GOR83" s="1"/>
      <c r="GOS83" s="1"/>
      <c r="GOT83" s="1"/>
      <c r="GOU83" s="1"/>
      <c r="GOV83" s="1"/>
      <c r="GOW83" s="1"/>
      <c r="GOX83" s="1"/>
      <c r="GOY83" s="1"/>
      <c r="GOZ83" s="1"/>
      <c r="GPA83" s="1"/>
      <c r="GPB83" s="1"/>
      <c r="GPC83" s="1"/>
      <c r="GPD83" s="1"/>
      <c r="GPE83" s="1"/>
      <c r="GPF83" s="1"/>
      <c r="GPG83" s="1"/>
      <c r="GPH83" s="1"/>
      <c r="GPI83" s="1"/>
      <c r="GPJ83" s="1"/>
      <c r="GPK83" s="1"/>
      <c r="GPL83" s="1"/>
      <c r="GPM83" s="1"/>
      <c r="GPN83" s="1"/>
      <c r="GPO83" s="1"/>
      <c r="GPP83" s="1"/>
      <c r="GPQ83" s="1"/>
      <c r="GPR83" s="1"/>
      <c r="GPS83" s="1"/>
      <c r="GPT83" s="1"/>
      <c r="GPU83" s="1"/>
      <c r="GPV83" s="1"/>
      <c r="GPW83" s="1"/>
      <c r="GPX83" s="1"/>
      <c r="GPY83" s="1"/>
      <c r="GPZ83" s="1"/>
      <c r="GQA83" s="1"/>
      <c r="GQB83" s="1"/>
      <c r="GQC83" s="1"/>
      <c r="GQD83" s="1"/>
      <c r="GQE83" s="1"/>
      <c r="GQF83" s="1"/>
      <c r="GQG83" s="1"/>
      <c r="GQH83" s="1"/>
      <c r="GQI83" s="1"/>
      <c r="GQJ83" s="1"/>
      <c r="GQK83" s="1"/>
      <c r="GQL83" s="1"/>
      <c r="GQM83" s="1"/>
      <c r="GQN83" s="1"/>
      <c r="GQO83" s="1"/>
      <c r="GQP83" s="1"/>
      <c r="GQQ83" s="1"/>
      <c r="GQR83" s="1"/>
      <c r="GQS83" s="1"/>
      <c r="GQT83" s="1"/>
      <c r="GQU83" s="1"/>
      <c r="GQV83" s="1"/>
      <c r="GQW83" s="1"/>
      <c r="GQX83" s="1"/>
      <c r="GQY83" s="1"/>
      <c r="GQZ83" s="1"/>
      <c r="GRA83" s="1"/>
      <c r="GRB83" s="1"/>
      <c r="GRC83" s="1"/>
      <c r="GRD83" s="1"/>
      <c r="GRE83" s="1"/>
      <c r="GRF83" s="1"/>
      <c r="GRG83" s="1"/>
      <c r="GRH83" s="1"/>
      <c r="GRI83" s="1"/>
      <c r="GRJ83" s="1"/>
      <c r="GRK83" s="1"/>
      <c r="GRL83" s="1"/>
      <c r="GRM83" s="1"/>
      <c r="GRN83" s="1"/>
      <c r="GRO83" s="1"/>
      <c r="GRP83" s="1"/>
      <c r="GRQ83" s="1"/>
      <c r="GRR83" s="1"/>
      <c r="GRS83" s="1"/>
      <c r="GRT83" s="1"/>
      <c r="GRU83" s="1"/>
      <c r="GRV83" s="1"/>
      <c r="GRW83" s="1"/>
      <c r="GRX83" s="1"/>
      <c r="GRY83" s="1"/>
      <c r="GRZ83" s="1"/>
      <c r="GSA83" s="1"/>
      <c r="GSB83" s="1"/>
      <c r="GSC83" s="1"/>
      <c r="GSD83" s="1"/>
      <c r="GSE83" s="1"/>
      <c r="GSF83" s="1"/>
      <c r="GSG83" s="1"/>
      <c r="GSH83" s="1"/>
      <c r="GSI83" s="1"/>
      <c r="GSJ83" s="1"/>
      <c r="GSK83" s="1"/>
      <c r="GSL83" s="1"/>
      <c r="GSM83" s="1"/>
      <c r="GSN83" s="1"/>
      <c r="GSO83" s="1"/>
      <c r="GSP83" s="1"/>
      <c r="GSQ83" s="1"/>
      <c r="GSR83" s="1"/>
      <c r="GSS83" s="1"/>
      <c r="GST83" s="1"/>
      <c r="GSU83" s="1"/>
      <c r="GSV83" s="1"/>
      <c r="GSW83" s="1"/>
      <c r="GSX83" s="1"/>
      <c r="GSY83" s="1"/>
      <c r="GSZ83" s="1"/>
      <c r="GTA83" s="1"/>
      <c r="GTB83" s="1"/>
      <c r="GTC83" s="1"/>
      <c r="GTD83" s="1"/>
      <c r="GTE83" s="1"/>
      <c r="GTF83" s="1"/>
      <c r="GTG83" s="1"/>
      <c r="GTH83" s="1"/>
      <c r="GTI83" s="1"/>
      <c r="GTJ83" s="1"/>
      <c r="GTK83" s="1"/>
      <c r="GTL83" s="1"/>
      <c r="GTM83" s="1"/>
      <c r="GTN83" s="1"/>
      <c r="GTO83" s="1"/>
      <c r="GTP83" s="1"/>
      <c r="GTQ83" s="1"/>
      <c r="GTR83" s="1"/>
      <c r="GTS83" s="1"/>
      <c r="GTT83" s="1"/>
      <c r="GTU83" s="1"/>
      <c r="GTV83" s="1"/>
      <c r="GTW83" s="1"/>
      <c r="GTX83" s="1"/>
      <c r="GTY83" s="1"/>
      <c r="GTZ83" s="1"/>
      <c r="GUA83" s="1"/>
      <c r="GUB83" s="1"/>
      <c r="GUC83" s="1"/>
      <c r="GUD83" s="1"/>
      <c r="GUE83" s="1"/>
      <c r="GUF83" s="1"/>
      <c r="GUG83" s="1"/>
      <c r="GUH83" s="1"/>
      <c r="GUI83" s="1"/>
      <c r="GUJ83" s="1"/>
      <c r="GUK83" s="1"/>
      <c r="GUL83" s="1"/>
      <c r="GUM83" s="1"/>
      <c r="GUN83" s="1"/>
      <c r="GUO83" s="1"/>
      <c r="GUP83" s="1"/>
      <c r="GUQ83" s="1"/>
      <c r="GUR83" s="1"/>
      <c r="GUS83" s="1"/>
      <c r="GUT83" s="1"/>
      <c r="GUU83" s="1"/>
      <c r="GUV83" s="1"/>
      <c r="GUW83" s="1"/>
      <c r="GUX83" s="1"/>
      <c r="GUY83" s="1"/>
      <c r="GUZ83" s="1"/>
      <c r="GVA83" s="1"/>
      <c r="GVB83" s="1"/>
      <c r="GVC83" s="1"/>
      <c r="GVD83" s="1"/>
      <c r="GVE83" s="1"/>
      <c r="GVF83" s="1"/>
      <c r="GVG83" s="1"/>
      <c r="GVH83" s="1"/>
      <c r="GVI83" s="1"/>
      <c r="GVJ83" s="1"/>
      <c r="GVK83" s="1"/>
      <c r="GVL83" s="1"/>
      <c r="GVM83" s="1"/>
      <c r="GVN83" s="1"/>
      <c r="GVO83" s="1"/>
      <c r="GVP83" s="1"/>
      <c r="GVQ83" s="1"/>
      <c r="GVR83" s="1"/>
      <c r="GVS83" s="1"/>
      <c r="GVT83" s="1"/>
      <c r="GVU83" s="1"/>
      <c r="GVV83" s="1"/>
      <c r="GVW83" s="1"/>
      <c r="GVX83" s="1"/>
      <c r="GVY83" s="1"/>
      <c r="GVZ83" s="1"/>
      <c r="GWA83" s="1"/>
      <c r="GWB83" s="1"/>
      <c r="GWC83" s="1"/>
      <c r="GWD83" s="1"/>
      <c r="GWE83" s="1"/>
      <c r="GWF83" s="1"/>
      <c r="GWG83" s="1"/>
      <c r="GWH83" s="1"/>
      <c r="GWI83" s="1"/>
      <c r="GWJ83" s="1"/>
      <c r="GWK83" s="1"/>
      <c r="GWL83" s="1"/>
      <c r="GWM83" s="1"/>
      <c r="GWN83" s="1"/>
      <c r="GWO83" s="1"/>
      <c r="GWP83" s="1"/>
      <c r="GWQ83" s="1"/>
      <c r="GWR83" s="1"/>
      <c r="GWS83" s="1"/>
      <c r="GWT83" s="1"/>
      <c r="GWU83" s="1"/>
      <c r="GWV83" s="1"/>
      <c r="GWW83" s="1"/>
      <c r="GWX83" s="1"/>
      <c r="GWY83" s="1"/>
      <c r="GWZ83" s="1"/>
      <c r="GXA83" s="1"/>
      <c r="GXB83" s="1"/>
      <c r="GXC83" s="1"/>
      <c r="GXD83" s="1"/>
      <c r="GXE83" s="1"/>
      <c r="GXF83" s="1"/>
      <c r="GXG83" s="1"/>
      <c r="GXH83" s="1"/>
      <c r="GXI83" s="1"/>
      <c r="GXJ83" s="1"/>
      <c r="GXK83" s="1"/>
      <c r="GXL83" s="1"/>
      <c r="GXM83" s="1"/>
      <c r="GXN83" s="1"/>
      <c r="GXO83" s="1"/>
      <c r="GXP83" s="1"/>
      <c r="GXQ83" s="1"/>
      <c r="GXR83" s="1"/>
      <c r="GXS83" s="1"/>
      <c r="GXT83" s="1"/>
      <c r="GXU83" s="1"/>
      <c r="GXV83" s="1"/>
      <c r="GXW83" s="1"/>
      <c r="GXX83" s="1"/>
      <c r="GXY83" s="1"/>
      <c r="GXZ83" s="1"/>
      <c r="GYA83" s="1"/>
      <c r="GYB83" s="1"/>
      <c r="GYC83" s="1"/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  <c r="HKX83" s="1"/>
      <c r="HKY83" s="1"/>
      <c r="HKZ83" s="1"/>
      <c r="HLA83" s="1"/>
      <c r="HLB83" s="1"/>
      <c r="HLC83" s="1"/>
      <c r="HLD83" s="1"/>
      <c r="HLE83" s="1"/>
      <c r="HLF83" s="1"/>
      <c r="HLG83" s="1"/>
      <c r="HLH83" s="1"/>
      <c r="HLI83" s="1"/>
      <c r="HLJ83" s="1"/>
      <c r="HLK83" s="1"/>
      <c r="HLL83" s="1"/>
      <c r="HLM83" s="1"/>
      <c r="HLN83" s="1"/>
      <c r="HLO83" s="1"/>
      <c r="HLP83" s="1"/>
      <c r="HLQ83" s="1"/>
      <c r="HLR83" s="1"/>
      <c r="HLS83" s="1"/>
      <c r="HLT83" s="1"/>
      <c r="HLU83" s="1"/>
      <c r="HLV83" s="1"/>
      <c r="HLW83" s="1"/>
      <c r="HLX83" s="1"/>
      <c r="HLY83" s="1"/>
      <c r="HLZ83" s="1"/>
      <c r="HMA83" s="1"/>
      <c r="HMB83" s="1"/>
      <c r="HMC83" s="1"/>
      <c r="HMD83" s="1"/>
      <c r="HME83" s="1"/>
      <c r="HMF83" s="1"/>
      <c r="HMG83" s="1"/>
      <c r="HMH83" s="1"/>
      <c r="HMI83" s="1"/>
      <c r="HMJ83" s="1"/>
      <c r="HMK83" s="1"/>
      <c r="HML83" s="1"/>
      <c r="HMM83" s="1"/>
      <c r="HMN83" s="1"/>
      <c r="HMO83" s="1"/>
      <c r="HMP83" s="1"/>
      <c r="HMQ83" s="1"/>
      <c r="HMR83" s="1"/>
      <c r="HMS83" s="1"/>
      <c r="HMT83" s="1"/>
      <c r="HMU83" s="1"/>
      <c r="HMV83" s="1"/>
      <c r="HMW83" s="1"/>
      <c r="HMX83" s="1"/>
      <c r="HMY83" s="1"/>
      <c r="HMZ83" s="1"/>
      <c r="HNA83" s="1"/>
      <c r="HNB83" s="1"/>
      <c r="HNC83" s="1"/>
      <c r="HND83" s="1"/>
      <c r="HNE83" s="1"/>
      <c r="HNF83" s="1"/>
      <c r="HNG83" s="1"/>
      <c r="HNH83" s="1"/>
      <c r="HNI83" s="1"/>
      <c r="HNJ83" s="1"/>
      <c r="HNK83" s="1"/>
      <c r="HNL83" s="1"/>
      <c r="HNM83" s="1"/>
      <c r="HNN83" s="1"/>
      <c r="HNO83" s="1"/>
      <c r="HNP83" s="1"/>
      <c r="HNQ83" s="1"/>
      <c r="HNR83" s="1"/>
      <c r="HNS83" s="1"/>
      <c r="HNT83" s="1"/>
      <c r="HNU83" s="1"/>
      <c r="HNV83" s="1"/>
      <c r="HNW83" s="1"/>
      <c r="HNX83" s="1"/>
      <c r="HNY83" s="1"/>
      <c r="HNZ83" s="1"/>
      <c r="HOA83" s="1"/>
      <c r="HOB83" s="1"/>
      <c r="HOC83" s="1"/>
      <c r="HOD83" s="1"/>
      <c r="HOE83" s="1"/>
      <c r="HOF83" s="1"/>
      <c r="HOG83" s="1"/>
      <c r="HOH83" s="1"/>
      <c r="HOI83" s="1"/>
      <c r="HOJ83" s="1"/>
      <c r="HOK83" s="1"/>
      <c r="HOL83" s="1"/>
      <c r="HOM83" s="1"/>
      <c r="HON83" s="1"/>
      <c r="HOO83" s="1"/>
      <c r="HOP83" s="1"/>
      <c r="HOQ83" s="1"/>
      <c r="HOR83" s="1"/>
      <c r="HOS83" s="1"/>
      <c r="HOT83" s="1"/>
      <c r="HOU83" s="1"/>
      <c r="HOV83" s="1"/>
      <c r="HOW83" s="1"/>
      <c r="HOX83" s="1"/>
      <c r="HOY83" s="1"/>
      <c r="HOZ83" s="1"/>
      <c r="HPA83" s="1"/>
      <c r="HPB83" s="1"/>
      <c r="HPC83" s="1"/>
      <c r="HPD83" s="1"/>
      <c r="HPE83" s="1"/>
      <c r="HPF83" s="1"/>
      <c r="HPG83" s="1"/>
      <c r="HPH83" s="1"/>
      <c r="HPI83" s="1"/>
      <c r="HPJ83" s="1"/>
      <c r="HPK83" s="1"/>
      <c r="HPL83" s="1"/>
      <c r="HPM83" s="1"/>
      <c r="HPN83" s="1"/>
      <c r="HPO83" s="1"/>
      <c r="HPP83" s="1"/>
      <c r="HPQ83" s="1"/>
      <c r="HPR83" s="1"/>
      <c r="HPS83" s="1"/>
      <c r="HPT83" s="1"/>
      <c r="HPU83" s="1"/>
      <c r="HPV83" s="1"/>
      <c r="HPW83" s="1"/>
      <c r="HPX83" s="1"/>
      <c r="HPY83" s="1"/>
      <c r="HPZ83" s="1"/>
      <c r="HQA83" s="1"/>
      <c r="HQB83" s="1"/>
      <c r="HQC83" s="1"/>
      <c r="HQD83" s="1"/>
      <c r="HQE83" s="1"/>
      <c r="HQF83" s="1"/>
      <c r="HQG83" s="1"/>
      <c r="HQH83" s="1"/>
      <c r="HQI83" s="1"/>
      <c r="HQJ83" s="1"/>
      <c r="HQK83" s="1"/>
      <c r="HQL83" s="1"/>
      <c r="HQM83" s="1"/>
      <c r="HQN83" s="1"/>
      <c r="HQO83" s="1"/>
      <c r="HQP83" s="1"/>
      <c r="HQQ83" s="1"/>
      <c r="HQR83" s="1"/>
      <c r="HQS83" s="1"/>
      <c r="HQT83" s="1"/>
      <c r="HQU83" s="1"/>
      <c r="HQV83" s="1"/>
      <c r="HQW83" s="1"/>
      <c r="HQX83" s="1"/>
      <c r="HQY83" s="1"/>
      <c r="HQZ83" s="1"/>
      <c r="HRA83" s="1"/>
      <c r="HRB83" s="1"/>
      <c r="HRC83" s="1"/>
      <c r="HRD83" s="1"/>
      <c r="HRE83" s="1"/>
      <c r="HRF83" s="1"/>
      <c r="HRG83" s="1"/>
      <c r="HRH83" s="1"/>
      <c r="HRI83" s="1"/>
      <c r="HRJ83" s="1"/>
      <c r="HRK83" s="1"/>
      <c r="HRL83" s="1"/>
      <c r="HRM83" s="1"/>
      <c r="HRN83" s="1"/>
      <c r="HRO83" s="1"/>
      <c r="HRP83" s="1"/>
      <c r="HRQ83" s="1"/>
      <c r="HRR83" s="1"/>
      <c r="HRS83" s="1"/>
      <c r="HRT83" s="1"/>
      <c r="HRU83" s="1"/>
      <c r="HRV83" s="1"/>
      <c r="HRW83" s="1"/>
      <c r="HRX83" s="1"/>
      <c r="HRY83" s="1"/>
      <c r="HRZ83" s="1"/>
      <c r="HSA83" s="1"/>
      <c r="HSB83" s="1"/>
      <c r="HSC83" s="1"/>
      <c r="HSD83" s="1"/>
      <c r="HSE83" s="1"/>
      <c r="HSF83" s="1"/>
      <c r="HSG83" s="1"/>
      <c r="HSH83" s="1"/>
      <c r="HSI83" s="1"/>
      <c r="HSJ83" s="1"/>
      <c r="HSK83" s="1"/>
      <c r="HSL83" s="1"/>
      <c r="HSM83" s="1"/>
      <c r="HSN83" s="1"/>
      <c r="HSO83" s="1"/>
      <c r="HSP83" s="1"/>
      <c r="HSQ83" s="1"/>
      <c r="HSR83" s="1"/>
      <c r="HSS83" s="1"/>
      <c r="HST83" s="1"/>
      <c r="HSU83" s="1"/>
      <c r="HSV83" s="1"/>
      <c r="HSW83" s="1"/>
      <c r="HSX83" s="1"/>
      <c r="HSY83" s="1"/>
      <c r="HSZ83" s="1"/>
      <c r="HTA83" s="1"/>
      <c r="HTB83" s="1"/>
      <c r="HTC83" s="1"/>
      <c r="HTD83" s="1"/>
      <c r="HTE83" s="1"/>
      <c r="HTF83" s="1"/>
      <c r="HTG83" s="1"/>
      <c r="HTH83" s="1"/>
      <c r="HTI83" s="1"/>
      <c r="HTJ83" s="1"/>
      <c r="HTK83" s="1"/>
      <c r="HTL83" s="1"/>
      <c r="HTM83" s="1"/>
      <c r="HTN83" s="1"/>
      <c r="HTO83" s="1"/>
      <c r="HTP83" s="1"/>
      <c r="HTQ83" s="1"/>
      <c r="HTR83" s="1"/>
      <c r="HTS83" s="1"/>
      <c r="HTT83" s="1"/>
      <c r="HTU83" s="1"/>
      <c r="HTV83" s="1"/>
      <c r="HTW83" s="1"/>
      <c r="HTX83" s="1"/>
      <c r="HTY83" s="1"/>
      <c r="HTZ83" s="1"/>
      <c r="HUA83" s="1"/>
      <c r="HUB83" s="1"/>
      <c r="HUC83" s="1"/>
      <c r="HUD83" s="1"/>
      <c r="HUE83" s="1"/>
      <c r="HUF83" s="1"/>
      <c r="HUG83" s="1"/>
      <c r="HUH83" s="1"/>
      <c r="HUI83" s="1"/>
      <c r="HUJ83" s="1"/>
      <c r="HUK83" s="1"/>
      <c r="HUL83" s="1"/>
      <c r="HUM83" s="1"/>
      <c r="HUN83" s="1"/>
      <c r="HUO83" s="1"/>
      <c r="HUP83" s="1"/>
      <c r="HUQ83" s="1"/>
      <c r="HUR83" s="1"/>
      <c r="HUS83" s="1"/>
      <c r="HUT83" s="1"/>
      <c r="HUU83" s="1"/>
      <c r="HUV83" s="1"/>
      <c r="HUW83" s="1"/>
      <c r="HUX83" s="1"/>
      <c r="HUY83" s="1"/>
      <c r="HUZ83" s="1"/>
      <c r="HVA83" s="1"/>
      <c r="HVB83" s="1"/>
      <c r="HVC83" s="1"/>
      <c r="HVD83" s="1"/>
      <c r="HVE83" s="1"/>
      <c r="HVF83" s="1"/>
      <c r="HVG83" s="1"/>
      <c r="HVH83" s="1"/>
      <c r="HVI83" s="1"/>
      <c r="HVJ83" s="1"/>
      <c r="HVK83" s="1"/>
      <c r="HVL83" s="1"/>
      <c r="HVM83" s="1"/>
      <c r="HVN83" s="1"/>
      <c r="HVO83" s="1"/>
      <c r="HVP83" s="1"/>
      <c r="HVQ83" s="1"/>
      <c r="HVR83" s="1"/>
      <c r="HVS83" s="1"/>
      <c r="HVT83" s="1"/>
      <c r="HVU83" s="1"/>
      <c r="HVV83" s="1"/>
      <c r="HVW83" s="1"/>
      <c r="HVX83" s="1"/>
      <c r="HVY83" s="1"/>
      <c r="HVZ83" s="1"/>
      <c r="HWA83" s="1"/>
      <c r="HWB83" s="1"/>
      <c r="HWC83" s="1"/>
      <c r="HWD83" s="1"/>
      <c r="HWE83" s="1"/>
      <c r="HWF83" s="1"/>
      <c r="HWG83" s="1"/>
      <c r="HWH83" s="1"/>
      <c r="HWI83" s="1"/>
      <c r="HWJ83" s="1"/>
      <c r="HWK83" s="1"/>
      <c r="HWL83" s="1"/>
      <c r="HWM83" s="1"/>
      <c r="HWN83" s="1"/>
      <c r="HWO83" s="1"/>
      <c r="HWP83" s="1"/>
      <c r="HWQ83" s="1"/>
      <c r="HWR83" s="1"/>
      <c r="HWS83" s="1"/>
      <c r="HWT83" s="1"/>
      <c r="HWU83" s="1"/>
      <c r="HWV83" s="1"/>
      <c r="HWW83" s="1"/>
      <c r="HWX83" s="1"/>
      <c r="HWY83" s="1"/>
      <c r="HWZ83" s="1"/>
      <c r="HXA83" s="1"/>
      <c r="HXB83" s="1"/>
      <c r="HXC83" s="1"/>
      <c r="HXD83" s="1"/>
      <c r="HXE83" s="1"/>
      <c r="HXF83" s="1"/>
      <c r="HXG83" s="1"/>
      <c r="HXH83" s="1"/>
      <c r="HXI83" s="1"/>
      <c r="HXJ83" s="1"/>
      <c r="HXK83" s="1"/>
      <c r="HXL83" s="1"/>
      <c r="HXM83" s="1"/>
      <c r="HXN83" s="1"/>
      <c r="HXO83" s="1"/>
      <c r="HXP83" s="1"/>
      <c r="HXQ83" s="1"/>
      <c r="HXR83" s="1"/>
      <c r="HXS83" s="1"/>
      <c r="HXT83" s="1"/>
      <c r="HXU83" s="1"/>
      <c r="HXV83" s="1"/>
      <c r="HXW83" s="1"/>
      <c r="HXX83" s="1"/>
      <c r="HXY83" s="1"/>
      <c r="HXZ83" s="1"/>
      <c r="HYA83" s="1"/>
      <c r="HYB83" s="1"/>
      <c r="HYC83" s="1"/>
      <c r="HYD83" s="1"/>
      <c r="HYE83" s="1"/>
      <c r="HYF83" s="1"/>
      <c r="HYG83" s="1"/>
      <c r="HYH83" s="1"/>
      <c r="HYI83" s="1"/>
      <c r="HYJ83" s="1"/>
      <c r="HYK83" s="1"/>
      <c r="HYL83" s="1"/>
      <c r="HYM83" s="1"/>
      <c r="HYN83" s="1"/>
      <c r="HYO83" s="1"/>
      <c r="HYP83" s="1"/>
      <c r="HYQ83" s="1"/>
      <c r="HYR83" s="1"/>
      <c r="HYS83" s="1"/>
      <c r="HYT83" s="1"/>
      <c r="HYU83" s="1"/>
      <c r="HYV83" s="1"/>
      <c r="HYW83" s="1"/>
      <c r="HYX83" s="1"/>
      <c r="HYY83" s="1"/>
      <c r="HYZ83" s="1"/>
      <c r="HZA83" s="1"/>
      <c r="HZB83" s="1"/>
      <c r="HZC83" s="1"/>
      <c r="HZD83" s="1"/>
      <c r="HZE83" s="1"/>
      <c r="HZF83" s="1"/>
      <c r="HZG83" s="1"/>
      <c r="HZH83" s="1"/>
      <c r="HZI83" s="1"/>
      <c r="HZJ83" s="1"/>
      <c r="HZK83" s="1"/>
      <c r="HZL83" s="1"/>
      <c r="HZM83" s="1"/>
      <c r="HZN83" s="1"/>
      <c r="HZO83" s="1"/>
      <c r="HZP83" s="1"/>
      <c r="HZQ83" s="1"/>
      <c r="HZR83" s="1"/>
      <c r="HZS83" s="1"/>
      <c r="HZT83" s="1"/>
      <c r="HZU83" s="1"/>
      <c r="HZV83" s="1"/>
      <c r="HZW83" s="1"/>
      <c r="HZX83" s="1"/>
      <c r="HZY83" s="1"/>
      <c r="HZZ83" s="1"/>
      <c r="IAA83" s="1"/>
      <c r="IAB83" s="1"/>
      <c r="IAC83" s="1"/>
      <c r="IAD83" s="1"/>
      <c r="IAE83" s="1"/>
      <c r="IAF83" s="1"/>
      <c r="IAG83" s="1"/>
      <c r="IAH83" s="1"/>
      <c r="IAI83" s="1"/>
      <c r="IAJ83" s="1"/>
      <c r="IAK83" s="1"/>
      <c r="IAL83" s="1"/>
      <c r="IAM83" s="1"/>
      <c r="IAN83" s="1"/>
      <c r="IAO83" s="1"/>
      <c r="IAP83" s="1"/>
      <c r="IAQ83" s="1"/>
      <c r="IAR83" s="1"/>
      <c r="IAS83" s="1"/>
      <c r="IAT83" s="1"/>
      <c r="IAU83" s="1"/>
      <c r="IAV83" s="1"/>
      <c r="IAW83" s="1"/>
      <c r="IAX83" s="1"/>
      <c r="IAY83" s="1"/>
      <c r="IAZ83" s="1"/>
      <c r="IBA83" s="1"/>
      <c r="IBB83" s="1"/>
      <c r="IBC83" s="1"/>
      <c r="IBD83" s="1"/>
      <c r="IBE83" s="1"/>
      <c r="IBF83" s="1"/>
      <c r="IBG83" s="1"/>
      <c r="IBH83" s="1"/>
      <c r="IBI83" s="1"/>
      <c r="IBJ83" s="1"/>
      <c r="IBK83" s="1"/>
      <c r="IBL83" s="1"/>
      <c r="IBM83" s="1"/>
      <c r="IBN83" s="1"/>
      <c r="IBO83" s="1"/>
      <c r="IBP83" s="1"/>
      <c r="IBQ83" s="1"/>
      <c r="IBR83" s="1"/>
      <c r="IBS83" s="1"/>
      <c r="IBT83" s="1"/>
      <c r="IBU83" s="1"/>
      <c r="IBV83" s="1"/>
      <c r="IBW83" s="1"/>
      <c r="IBX83" s="1"/>
      <c r="IBY83" s="1"/>
      <c r="IBZ83" s="1"/>
      <c r="ICA83" s="1"/>
      <c r="ICB83" s="1"/>
      <c r="ICC83" s="1"/>
      <c r="ICD83" s="1"/>
      <c r="ICE83" s="1"/>
      <c r="ICF83" s="1"/>
      <c r="ICG83" s="1"/>
      <c r="ICH83" s="1"/>
      <c r="ICI83" s="1"/>
      <c r="ICJ83" s="1"/>
      <c r="ICK83" s="1"/>
      <c r="ICL83" s="1"/>
      <c r="ICM83" s="1"/>
      <c r="ICN83" s="1"/>
      <c r="ICO83" s="1"/>
      <c r="ICP83" s="1"/>
      <c r="ICQ83" s="1"/>
      <c r="ICR83" s="1"/>
      <c r="ICS83" s="1"/>
      <c r="ICT83" s="1"/>
      <c r="ICU83" s="1"/>
      <c r="ICV83" s="1"/>
      <c r="ICW83" s="1"/>
      <c r="ICX83" s="1"/>
      <c r="ICY83" s="1"/>
      <c r="ICZ83" s="1"/>
      <c r="IDA83" s="1"/>
      <c r="IDB83" s="1"/>
      <c r="IDC83" s="1"/>
      <c r="IDD83" s="1"/>
      <c r="IDE83" s="1"/>
      <c r="IDF83" s="1"/>
      <c r="IDG83" s="1"/>
      <c r="IDH83" s="1"/>
      <c r="IDI83" s="1"/>
      <c r="IDJ83" s="1"/>
      <c r="IDK83" s="1"/>
      <c r="IDL83" s="1"/>
      <c r="IDM83" s="1"/>
      <c r="IDN83" s="1"/>
      <c r="IDO83" s="1"/>
      <c r="IDP83" s="1"/>
      <c r="IDQ83" s="1"/>
      <c r="IDR83" s="1"/>
      <c r="IDS83" s="1"/>
      <c r="IDT83" s="1"/>
      <c r="IDU83" s="1"/>
      <c r="IDV83" s="1"/>
      <c r="IDW83" s="1"/>
      <c r="IDX83" s="1"/>
      <c r="IDY83" s="1"/>
      <c r="IDZ83" s="1"/>
      <c r="IEA83" s="1"/>
      <c r="IEB83" s="1"/>
      <c r="IEC83" s="1"/>
      <c r="IED83" s="1"/>
      <c r="IEE83" s="1"/>
      <c r="IEF83" s="1"/>
      <c r="IEG83" s="1"/>
      <c r="IEH83" s="1"/>
      <c r="IEI83" s="1"/>
      <c r="IEJ83" s="1"/>
      <c r="IEK83" s="1"/>
      <c r="IEL83" s="1"/>
      <c r="IEM83" s="1"/>
      <c r="IEN83" s="1"/>
      <c r="IEO83" s="1"/>
      <c r="IEP83" s="1"/>
      <c r="IEQ83" s="1"/>
      <c r="IER83" s="1"/>
      <c r="IES83" s="1"/>
      <c r="IET83" s="1"/>
      <c r="IEU83" s="1"/>
      <c r="IEV83" s="1"/>
      <c r="IEW83" s="1"/>
      <c r="IEX83" s="1"/>
      <c r="IEY83" s="1"/>
      <c r="IEZ83" s="1"/>
      <c r="IFA83" s="1"/>
      <c r="IFB83" s="1"/>
      <c r="IFC83" s="1"/>
      <c r="IFD83" s="1"/>
      <c r="IFE83" s="1"/>
      <c r="IFF83" s="1"/>
      <c r="IFG83" s="1"/>
      <c r="IFH83" s="1"/>
      <c r="IFI83" s="1"/>
      <c r="IFJ83" s="1"/>
      <c r="IFK83" s="1"/>
      <c r="IFL83" s="1"/>
      <c r="IFM83" s="1"/>
      <c r="IFN83" s="1"/>
      <c r="IFO83" s="1"/>
      <c r="IFP83" s="1"/>
      <c r="IFQ83" s="1"/>
      <c r="IFR83" s="1"/>
      <c r="IFS83" s="1"/>
      <c r="IFT83" s="1"/>
      <c r="IFU83" s="1"/>
      <c r="IFV83" s="1"/>
      <c r="IFW83" s="1"/>
      <c r="IFX83" s="1"/>
      <c r="IFY83" s="1"/>
      <c r="IFZ83" s="1"/>
      <c r="IGA83" s="1"/>
      <c r="IGB83" s="1"/>
      <c r="IGC83" s="1"/>
      <c r="IGD83" s="1"/>
      <c r="IGE83" s="1"/>
      <c r="IGF83" s="1"/>
      <c r="IGG83" s="1"/>
      <c r="IGH83" s="1"/>
      <c r="IGI83" s="1"/>
      <c r="IGJ83" s="1"/>
      <c r="IGK83" s="1"/>
      <c r="IGL83" s="1"/>
      <c r="IGM83" s="1"/>
      <c r="IGN83" s="1"/>
      <c r="IGO83" s="1"/>
      <c r="IGP83" s="1"/>
      <c r="IGQ83" s="1"/>
      <c r="IGR83" s="1"/>
      <c r="IGS83" s="1"/>
      <c r="IGT83" s="1"/>
      <c r="IGU83" s="1"/>
      <c r="IGV83" s="1"/>
      <c r="IGW83" s="1"/>
      <c r="IGX83" s="1"/>
      <c r="IGY83" s="1"/>
      <c r="IGZ83" s="1"/>
      <c r="IHA83" s="1"/>
      <c r="IHB83" s="1"/>
      <c r="IHC83" s="1"/>
      <c r="IHD83" s="1"/>
      <c r="IHE83" s="1"/>
      <c r="IHF83" s="1"/>
      <c r="IHG83" s="1"/>
      <c r="IHH83" s="1"/>
      <c r="IHI83" s="1"/>
      <c r="IHJ83" s="1"/>
      <c r="IHK83" s="1"/>
      <c r="IHL83" s="1"/>
      <c r="IHM83" s="1"/>
      <c r="IHN83" s="1"/>
      <c r="IHO83" s="1"/>
      <c r="IHP83" s="1"/>
      <c r="IHQ83" s="1"/>
      <c r="IHR83" s="1"/>
      <c r="IHS83" s="1"/>
      <c r="IHT83" s="1"/>
      <c r="IHU83" s="1"/>
      <c r="IHV83" s="1"/>
      <c r="IHW83" s="1"/>
      <c r="IHX83" s="1"/>
      <c r="IHY83" s="1"/>
      <c r="IHZ83" s="1"/>
      <c r="IIA83" s="1"/>
      <c r="IIB83" s="1"/>
      <c r="IIC83" s="1"/>
      <c r="IID83" s="1"/>
      <c r="IIE83" s="1"/>
      <c r="IIF83" s="1"/>
      <c r="IIG83" s="1"/>
      <c r="IIH83" s="1"/>
      <c r="III83" s="1"/>
      <c r="IIJ83" s="1"/>
      <c r="IIK83" s="1"/>
      <c r="IIL83" s="1"/>
      <c r="IIM83" s="1"/>
      <c r="IIN83" s="1"/>
      <c r="IIO83" s="1"/>
      <c r="IIP83" s="1"/>
      <c r="IIQ83" s="1"/>
      <c r="IIR83" s="1"/>
      <c r="IIS83" s="1"/>
      <c r="IIT83" s="1"/>
      <c r="IIU83" s="1"/>
      <c r="IIV83" s="1"/>
      <c r="IIW83" s="1"/>
      <c r="IIX83" s="1"/>
      <c r="IIY83" s="1"/>
      <c r="IIZ83" s="1"/>
      <c r="IJA83" s="1"/>
      <c r="IJB83" s="1"/>
      <c r="IJC83" s="1"/>
      <c r="IJD83" s="1"/>
      <c r="IJE83" s="1"/>
      <c r="IJF83" s="1"/>
      <c r="IJG83" s="1"/>
      <c r="IJH83" s="1"/>
      <c r="IJI83" s="1"/>
      <c r="IJJ83" s="1"/>
      <c r="IJK83" s="1"/>
      <c r="IJL83" s="1"/>
      <c r="IJM83" s="1"/>
      <c r="IJN83" s="1"/>
      <c r="IJO83" s="1"/>
      <c r="IJP83" s="1"/>
      <c r="IJQ83" s="1"/>
      <c r="IJR83" s="1"/>
      <c r="IJS83" s="1"/>
      <c r="IJT83" s="1"/>
      <c r="IJU83" s="1"/>
      <c r="IJV83" s="1"/>
      <c r="IJW83" s="1"/>
      <c r="IJX83" s="1"/>
      <c r="IJY83" s="1"/>
      <c r="IJZ83" s="1"/>
      <c r="IKA83" s="1"/>
      <c r="IKB83" s="1"/>
      <c r="IKC83" s="1"/>
      <c r="IKD83" s="1"/>
      <c r="IKE83" s="1"/>
      <c r="IKF83" s="1"/>
      <c r="IKG83" s="1"/>
      <c r="IKH83" s="1"/>
      <c r="IKI83" s="1"/>
      <c r="IKJ83" s="1"/>
      <c r="IKK83" s="1"/>
      <c r="IKL83" s="1"/>
      <c r="IKM83" s="1"/>
      <c r="IKN83" s="1"/>
      <c r="IKO83" s="1"/>
      <c r="IKP83" s="1"/>
      <c r="IKQ83" s="1"/>
      <c r="IKR83" s="1"/>
      <c r="IKS83" s="1"/>
      <c r="IKT83" s="1"/>
      <c r="IKU83" s="1"/>
      <c r="IKV83" s="1"/>
      <c r="IKW83" s="1"/>
      <c r="IKX83" s="1"/>
      <c r="IKY83" s="1"/>
      <c r="IKZ83" s="1"/>
      <c r="ILA83" s="1"/>
      <c r="ILB83" s="1"/>
      <c r="ILC83" s="1"/>
      <c r="ILD83" s="1"/>
      <c r="ILE83" s="1"/>
      <c r="ILF83" s="1"/>
      <c r="ILG83" s="1"/>
      <c r="ILH83" s="1"/>
      <c r="ILI83" s="1"/>
      <c r="ILJ83" s="1"/>
      <c r="ILK83" s="1"/>
      <c r="ILL83" s="1"/>
      <c r="ILM83" s="1"/>
      <c r="ILN83" s="1"/>
      <c r="ILO83" s="1"/>
      <c r="ILP83" s="1"/>
      <c r="ILQ83" s="1"/>
      <c r="ILR83" s="1"/>
      <c r="ILS83" s="1"/>
      <c r="ILT83" s="1"/>
      <c r="ILU83" s="1"/>
      <c r="ILV83" s="1"/>
      <c r="ILW83" s="1"/>
      <c r="ILX83" s="1"/>
      <c r="ILY83" s="1"/>
      <c r="ILZ83" s="1"/>
      <c r="IMA83" s="1"/>
      <c r="IMB83" s="1"/>
      <c r="IMC83" s="1"/>
      <c r="IMD83" s="1"/>
      <c r="IME83" s="1"/>
      <c r="IMF83" s="1"/>
      <c r="IMG83" s="1"/>
      <c r="IMH83" s="1"/>
      <c r="IMI83" s="1"/>
      <c r="IMJ83" s="1"/>
      <c r="IMK83" s="1"/>
      <c r="IML83" s="1"/>
      <c r="IMM83" s="1"/>
      <c r="IMN83" s="1"/>
      <c r="IMO83" s="1"/>
      <c r="IMP83" s="1"/>
      <c r="IMQ83" s="1"/>
      <c r="IMR83" s="1"/>
      <c r="IMS83" s="1"/>
      <c r="IMT83" s="1"/>
      <c r="IMU83" s="1"/>
      <c r="IMV83" s="1"/>
      <c r="IMW83" s="1"/>
      <c r="IMX83" s="1"/>
      <c r="IMY83" s="1"/>
      <c r="IMZ83" s="1"/>
      <c r="INA83" s="1"/>
      <c r="INB83" s="1"/>
      <c r="INC83" s="1"/>
      <c r="IND83" s="1"/>
      <c r="INE83" s="1"/>
      <c r="INF83" s="1"/>
      <c r="ING83" s="1"/>
      <c r="INH83" s="1"/>
      <c r="INI83" s="1"/>
      <c r="INJ83" s="1"/>
      <c r="INK83" s="1"/>
      <c r="INL83" s="1"/>
      <c r="INM83" s="1"/>
      <c r="INN83" s="1"/>
      <c r="INO83" s="1"/>
      <c r="INP83" s="1"/>
      <c r="INQ83" s="1"/>
      <c r="INR83" s="1"/>
      <c r="INS83" s="1"/>
      <c r="INT83" s="1"/>
      <c r="INU83" s="1"/>
      <c r="INV83" s="1"/>
      <c r="INW83" s="1"/>
      <c r="INX83" s="1"/>
      <c r="INY83" s="1"/>
      <c r="INZ83" s="1"/>
      <c r="IOA83" s="1"/>
      <c r="IOB83" s="1"/>
      <c r="IOC83" s="1"/>
      <c r="IOD83" s="1"/>
      <c r="IOE83" s="1"/>
      <c r="IOF83" s="1"/>
      <c r="IOG83" s="1"/>
      <c r="IOH83" s="1"/>
      <c r="IOI83" s="1"/>
      <c r="IOJ83" s="1"/>
      <c r="IOK83" s="1"/>
      <c r="IOL83" s="1"/>
      <c r="IOM83" s="1"/>
      <c r="ION83" s="1"/>
      <c r="IOO83" s="1"/>
      <c r="IOP83" s="1"/>
      <c r="IOQ83" s="1"/>
      <c r="IOR83" s="1"/>
      <c r="IOS83" s="1"/>
      <c r="IOT83" s="1"/>
      <c r="IOU83" s="1"/>
      <c r="IOV83" s="1"/>
      <c r="IOW83" s="1"/>
      <c r="IOX83" s="1"/>
      <c r="IOY83" s="1"/>
      <c r="IOZ83" s="1"/>
      <c r="IPA83" s="1"/>
      <c r="IPB83" s="1"/>
      <c r="IPC83" s="1"/>
      <c r="IPD83" s="1"/>
      <c r="IPE83" s="1"/>
      <c r="IPF83" s="1"/>
      <c r="IPG83" s="1"/>
      <c r="IPH83" s="1"/>
      <c r="IPI83" s="1"/>
      <c r="IPJ83" s="1"/>
      <c r="IPK83" s="1"/>
      <c r="IPL83" s="1"/>
      <c r="IPM83" s="1"/>
      <c r="IPN83" s="1"/>
      <c r="IPO83" s="1"/>
      <c r="IPP83" s="1"/>
      <c r="IPQ83" s="1"/>
      <c r="IPR83" s="1"/>
      <c r="IPS83" s="1"/>
      <c r="IPT83" s="1"/>
      <c r="IPU83" s="1"/>
      <c r="IPV83" s="1"/>
      <c r="IPW83" s="1"/>
      <c r="IPX83" s="1"/>
      <c r="IPY83" s="1"/>
      <c r="IPZ83" s="1"/>
      <c r="IQA83" s="1"/>
      <c r="IQB83" s="1"/>
      <c r="IQC83" s="1"/>
      <c r="IQD83" s="1"/>
      <c r="IQE83" s="1"/>
      <c r="IQF83" s="1"/>
      <c r="IQG83" s="1"/>
      <c r="IQH83" s="1"/>
      <c r="IQI83" s="1"/>
      <c r="IQJ83" s="1"/>
      <c r="IQK83" s="1"/>
      <c r="IQL83" s="1"/>
      <c r="IQM83" s="1"/>
      <c r="IQN83" s="1"/>
      <c r="IQO83" s="1"/>
      <c r="IQP83" s="1"/>
      <c r="IQQ83" s="1"/>
      <c r="IQR83" s="1"/>
      <c r="IQS83" s="1"/>
      <c r="IQT83" s="1"/>
      <c r="IQU83" s="1"/>
      <c r="IQV83" s="1"/>
      <c r="IQW83" s="1"/>
      <c r="IQX83" s="1"/>
      <c r="IQY83" s="1"/>
      <c r="IQZ83" s="1"/>
      <c r="IRA83" s="1"/>
      <c r="IRB83" s="1"/>
      <c r="IRC83" s="1"/>
      <c r="IRD83" s="1"/>
      <c r="IRE83" s="1"/>
      <c r="IRF83" s="1"/>
      <c r="IRG83" s="1"/>
      <c r="IRH83" s="1"/>
      <c r="IRI83" s="1"/>
      <c r="IRJ83" s="1"/>
      <c r="IRK83" s="1"/>
      <c r="IRL83" s="1"/>
      <c r="IRM83" s="1"/>
      <c r="IRN83" s="1"/>
      <c r="IRO83" s="1"/>
      <c r="IRP83" s="1"/>
      <c r="IRQ83" s="1"/>
      <c r="IRR83" s="1"/>
      <c r="IRS83" s="1"/>
      <c r="IRT83" s="1"/>
      <c r="IRU83" s="1"/>
      <c r="IRV83" s="1"/>
      <c r="IRW83" s="1"/>
      <c r="IRX83" s="1"/>
      <c r="IRY83" s="1"/>
      <c r="IRZ83" s="1"/>
      <c r="ISA83" s="1"/>
      <c r="ISB83" s="1"/>
      <c r="ISC83" s="1"/>
      <c r="ISD83" s="1"/>
      <c r="ISE83" s="1"/>
      <c r="ISF83" s="1"/>
      <c r="ISG83" s="1"/>
      <c r="ISH83" s="1"/>
      <c r="ISI83" s="1"/>
      <c r="ISJ83" s="1"/>
      <c r="ISK83" s="1"/>
      <c r="ISL83" s="1"/>
      <c r="ISM83" s="1"/>
      <c r="ISN83" s="1"/>
      <c r="ISO83" s="1"/>
      <c r="ISP83" s="1"/>
      <c r="ISQ83" s="1"/>
      <c r="ISR83" s="1"/>
      <c r="ISS83" s="1"/>
      <c r="IST83" s="1"/>
      <c r="ISU83" s="1"/>
      <c r="ISV83" s="1"/>
      <c r="ISW83" s="1"/>
      <c r="ISX83" s="1"/>
      <c r="ISY83" s="1"/>
      <c r="ISZ83" s="1"/>
      <c r="ITA83" s="1"/>
      <c r="ITB83" s="1"/>
      <c r="ITC83" s="1"/>
      <c r="ITD83" s="1"/>
      <c r="ITE83" s="1"/>
      <c r="ITF83" s="1"/>
      <c r="ITG83" s="1"/>
      <c r="ITH83" s="1"/>
      <c r="ITI83" s="1"/>
      <c r="ITJ83" s="1"/>
      <c r="ITK83" s="1"/>
      <c r="ITL83" s="1"/>
      <c r="ITM83" s="1"/>
      <c r="ITN83" s="1"/>
      <c r="ITO83" s="1"/>
      <c r="ITP83" s="1"/>
      <c r="ITQ83" s="1"/>
      <c r="ITR83" s="1"/>
      <c r="ITS83" s="1"/>
      <c r="ITT83" s="1"/>
      <c r="ITU83" s="1"/>
      <c r="ITV83" s="1"/>
      <c r="ITW83" s="1"/>
      <c r="ITX83" s="1"/>
      <c r="ITY83" s="1"/>
      <c r="ITZ83" s="1"/>
      <c r="IUA83" s="1"/>
      <c r="IUB83" s="1"/>
      <c r="IUC83" s="1"/>
      <c r="IUD83" s="1"/>
      <c r="IUE83" s="1"/>
      <c r="IUF83" s="1"/>
      <c r="IUG83" s="1"/>
      <c r="IUH83" s="1"/>
      <c r="IUI83" s="1"/>
      <c r="IUJ83" s="1"/>
      <c r="IUK83" s="1"/>
      <c r="IUL83" s="1"/>
      <c r="IUM83" s="1"/>
      <c r="IUN83" s="1"/>
      <c r="IUO83" s="1"/>
      <c r="IUP83" s="1"/>
      <c r="IUQ83" s="1"/>
      <c r="IUR83" s="1"/>
      <c r="IUS83" s="1"/>
      <c r="IUT83" s="1"/>
      <c r="IUU83" s="1"/>
      <c r="IUV83" s="1"/>
      <c r="IUW83" s="1"/>
      <c r="IUX83" s="1"/>
      <c r="IUY83" s="1"/>
      <c r="IUZ83" s="1"/>
      <c r="IVA83" s="1"/>
      <c r="IVB83" s="1"/>
      <c r="IVC83" s="1"/>
      <c r="IVD83" s="1"/>
      <c r="IVE83" s="1"/>
      <c r="IVF83" s="1"/>
      <c r="IVG83" s="1"/>
      <c r="IVH83" s="1"/>
      <c r="IVI83" s="1"/>
      <c r="IVJ83" s="1"/>
      <c r="IVK83" s="1"/>
      <c r="IVL83" s="1"/>
      <c r="IVM83" s="1"/>
      <c r="IVN83" s="1"/>
      <c r="IVO83" s="1"/>
      <c r="IVP83" s="1"/>
      <c r="IVQ83" s="1"/>
      <c r="IVR83" s="1"/>
      <c r="IVS83" s="1"/>
      <c r="IVT83" s="1"/>
      <c r="IVU83" s="1"/>
      <c r="IVV83" s="1"/>
      <c r="IVW83" s="1"/>
      <c r="IVX83" s="1"/>
      <c r="IVY83" s="1"/>
      <c r="IVZ83" s="1"/>
      <c r="IWA83" s="1"/>
      <c r="IWB83" s="1"/>
      <c r="IWC83" s="1"/>
      <c r="IWD83" s="1"/>
      <c r="IWE83" s="1"/>
      <c r="IWF83" s="1"/>
      <c r="IWG83" s="1"/>
      <c r="IWH83" s="1"/>
      <c r="IWI83" s="1"/>
      <c r="IWJ83" s="1"/>
      <c r="IWK83" s="1"/>
      <c r="IWL83" s="1"/>
      <c r="IWM83" s="1"/>
      <c r="IWN83" s="1"/>
      <c r="IWO83" s="1"/>
      <c r="IWP83" s="1"/>
      <c r="IWQ83" s="1"/>
      <c r="IWR83" s="1"/>
      <c r="IWS83" s="1"/>
      <c r="IWT83" s="1"/>
      <c r="IWU83" s="1"/>
      <c r="IWV83" s="1"/>
      <c r="IWW83" s="1"/>
      <c r="IWX83" s="1"/>
      <c r="IWY83" s="1"/>
      <c r="IWZ83" s="1"/>
      <c r="IXA83" s="1"/>
      <c r="IXB83" s="1"/>
      <c r="IXC83" s="1"/>
      <c r="IXD83" s="1"/>
      <c r="IXE83" s="1"/>
      <c r="IXF83" s="1"/>
      <c r="IXG83" s="1"/>
      <c r="IXH83" s="1"/>
      <c r="IXI83" s="1"/>
      <c r="IXJ83" s="1"/>
      <c r="IXK83" s="1"/>
      <c r="IXL83" s="1"/>
      <c r="IXM83" s="1"/>
      <c r="IXN83" s="1"/>
      <c r="IXO83" s="1"/>
      <c r="IXP83" s="1"/>
      <c r="IXQ83" s="1"/>
      <c r="IXR83" s="1"/>
      <c r="IXS83" s="1"/>
      <c r="IXT83" s="1"/>
      <c r="IXU83" s="1"/>
      <c r="IXV83" s="1"/>
      <c r="IXW83" s="1"/>
      <c r="IXX83" s="1"/>
      <c r="IXY83" s="1"/>
      <c r="IXZ83" s="1"/>
      <c r="IYA83" s="1"/>
      <c r="IYB83" s="1"/>
      <c r="IYC83" s="1"/>
      <c r="IYD83" s="1"/>
      <c r="IYE83" s="1"/>
      <c r="IYF83" s="1"/>
      <c r="IYG83" s="1"/>
      <c r="IYH83" s="1"/>
      <c r="IYI83" s="1"/>
      <c r="IYJ83" s="1"/>
      <c r="IYK83" s="1"/>
      <c r="IYL83" s="1"/>
      <c r="IYM83" s="1"/>
      <c r="IYN83" s="1"/>
      <c r="IYO83" s="1"/>
      <c r="IYP83" s="1"/>
      <c r="IYQ83" s="1"/>
      <c r="IYR83" s="1"/>
      <c r="IYS83" s="1"/>
      <c r="IYT83" s="1"/>
      <c r="IYU83" s="1"/>
      <c r="IYV83" s="1"/>
      <c r="IYW83" s="1"/>
      <c r="IYX83" s="1"/>
      <c r="IYY83" s="1"/>
      <c r="IYZ83" s="1"/>
      <c r="IZA83" s="1"/>
      <c r="IZB83" s="1"/>
      <c r="IZC83" s="1"/>
      <c r="IZD83" s="1"/>
      <c r="IZE83" s="1"/>
      <c r="IZF83" s="1"/>
      <c r="IZG83" s="1"/>
      <c r="IZH83" s="1"/>
      <c r="IZI83" s="1"/>
      <c r="IZJ83" s="1"/>
      <c r="IZK83" s="1"/>
      <c r="IZL83" s="1"/>
      <c r="IZM83" s="1"/>
      <c r="IZN83" s="1"/>
      <c r="IZO83" s="1"/>
      <c r="IZP83" s="1"/>
      <c r="IZQ83" s="1"/>
      <c r="IZR83" s="1"/>
      <c r="IZS83" s="1"/>
      <c r="IZT83" s="1"/>
      <c r="IZU83" s="1"/>
      <c r="IZV83" s="1"/>
      <c r="IZW83" s="1"/>
      <c r="IZX83" s="1"/>
      <c r="IZY83" s="1"/>
      <c r="IZZ83" s="1"/>
      <c r="JAA83" s="1"/>
      <c r="JAB83" s="1"/>
      <c r="JAC83" s="1"/>
      <c r="JAD83" s="1"/>
      <c r="JAE83" s="1"/>
      <c r="JAF83" s="1"/>
      <c r="JAG83" s="1"/>
      <c r="JAH83" s="1"/>
      <c r="JAI83" s="1"/>
      <c r="JAJ83" s="1"/>
      <c r="JAK83" s="1"/>
      <c r="JAL83" s="1"/>
      <c r="JAM83" s="1"/>
      <c r="JAN83" s="1"/>
      <c r="JAO83" s="1"/>
      <c r="JAP83" s="1"/>
      <c r="JAQ83" s="1"/>
      <c r="JAR83" s="1"/>
      <c r="JAS83" s="1"/>
      <c r="JAT83" s="1"/>
      <c r="JAU83" s="1"/>
      <c r="JAV83" s="1"/>
      <c r="JAW83" s="1"/>
      <c r="JAX83" s="1"/>
      <c r="JAY83" s="1"/>
      <c r="JAZ83" s="1"/>
      <c r="JBA83" s="1"/>
      <c r="JBB83" s="1"/>
      <c r="JBC83" s="1"/>
      <c r="JBD83" s="1"/>
      <c r="JBE83" s="1"/>
      <c r="JBF83" s="1"/>
      <c r="JBG83" s="1"/>
      <c r="JBH83" s="1"/>
      <c r="JBI83" s="1"/>
      <c r="JBJ83" s="1"/>
      <c r="JBK83" s="1"/>
      <c r="JBL83" s="1"/>
      <c r="JBM83" s="1"/>
      <c r="JBN83" s="1"/>
      <c r="JBO83" s="1"/>
      <c r="JBP83" s="1"/>
      <c r="JBQ83" s="1"/>
      <c r="JBR83" s="1"/>
      <c r="JBS83" s="1"/>
      <c r="JBT83" s="1"/>
      <c r="JBU83" s="1"/>
      <c r="JBV83" s="1"/>
      <c r="JBW83" s="1"/>
      <c r="JBX83" s="1"/>
      <c r="JBY83" s="1"/>
      <c r="JBZ83" s="1"/>
      <c r="JCA83" s="1"/>
      <c r="JCB83" s="1"/>
      <c r="JCC83" s="1"/>
      <c r="JCD83" s="1"/>
      <c r="JCE83" s="1"/>
      <c r="JCF83" s="1"/>
      <c r="JCG83" s="1"/>
      <c r="JCH83" s="1"/>
      <c r="JCI83" s="1"/>
      <c r="JCJ83" s="1"/>
      <c r="JCK83" s="1"/>
      <c r="JCL83" s="1"/>
      <c r="JCM83" s="1"/>
      <c r="JCN83" s="1"/>
      <c r="JCO83" s="1"/>
      <c r="JCP83" s="1"/>
      <c r="JCQ83" s="1"/>
      <c r="JCR83" s="1"/>
      <c r="JCS83" s="1"/>
      <c r="JCT83" s="1"/>
      <c r="JCU83" s="1"/>
      <c r="JCV83" s="1"/>
      <c r="JCW83" s="1"/>
      <c r="JCX83" s="1"/>
      <c r="JCY83" s="1"/>
      <c r="JCZ83" s="1"/>
      <c r="JDA83" s="1"/>
      <c r="JDB83" s="1"/>
      <c r="JDC83" s="1"/>
      <c r="JDD83" s="1"/>
      <c r="JDE83" s="1"/>
      <c r="JDF83" s="1"/>
      <c r="JDG83" s="1"/>
      <c r="JDH83" s="1"/>
      <c r="JDI83" s="1"/>
      <c r="JDJ83" s="1"/>
      <c r="JDK83" s="1"/>
      <c r="JDL83" s="1"/>
      <c r="JDM83" s="1"/>
      <c r="JDN83" s="1"/>
      <c r="JDO83" s="1"/>
      <c r="JDP83" s="1"/>
      <c r="JDQ83" s="1"/>
      <c r="JDR83" s="1"/>
      <c r="JDS83" s="1"/>
      <c r="JDT83" s="1"/>
      <c r="JDU83" s="1"/>
      <c r="JDV83" s="1"/>
      <c r="JDW83" s="1"/>
      <c r="JDX83" s="1"/>
      <c r="JDY83" s="1"/>
      <c r="JDZ83" s="1"/>
      <c r="JEA83" s="1"/>
      <c r="JEB83" s="1"/>
      <c r="JEC83" s="1"/>
      <c r="JED83" s="1"/>
      <c r="JEE83" s="1"/>
      <c r="JEF83" s="1"/>
      <c r="JEG83" s="1"/>
      <c r="JEH83" s="1"/>
      <c r="JEI83" s="1"/>
      <c r="JEJ83" s="1"/>
      <c r="JEK83" s="1"/>
      <c r="JEL83" s="1"/>
      <c r="JEM83" s="1"/>
      <c r="JEN83" s="1"/>
      <c r="JEO83" s="1"/>
      <c r="JEP83" s="1"/>
      <c r="JEQ83" s="1"/>
      <c r="JER83" s="1"/>
      <c r="JES83" s="1"/>
      <c r="JET83" s="1"/>
      <c r="JEU83" s="1"/>
      <c r="JEV83" s="1"/>
      <c r="JEW83" s="1"/>
      <c r="JEX83" s="1"/>
      <c r="JEY83" s="1"/>
      <c r="JEZ83" s="1"/>
      <c r="JFA83" s="1"/>
      <c r="JFB83" s="1"/>
      <c r="JFC83" s="1"/>
      <c r="JFD83" s="1"/>
      <c r="JFE83" s="1"/>
      <c r="JFF83" s="1"/>
      <c r="JFG83" s="1"/>
      <c r="JFH83" s="1"/>
      <c r="JFI83" s="1"/>
      <c r="JFJ83" s="1"/>
      <c r="JFK83" s="1"/>
      <c r="JFL83" s="1"/>
      <c r="JFM83" s="1"/>
      <c r="JFN83" s="1"/>
      <c r="JFO83" s="1"/>
      <c r="JFP83" s="1"/>
      <c r="JFQ83" s="1"/>
      <c r="JFR83" s="1"/>
      <c r="JFS83" s="1"/>
      <c r="JFT83" s="1"/>
      <c r="JFU83" s="1"/>
      <c r="JFV83" s="1"/>
      <c r="JFW83" s="1"/>
      <c r="JFX83" s="1"/>
      <c r="JFY83" s="1"/>
      <c r="JFZ83" s="1"/>
      <c r="JGA83" s="1"/>
      <c r="JGB83" s="1"/>
      <c r="JGC83" s="1"/>
      <c r="JGD83" s="1"/>
      <c r="JGE83" s="1"/>
      <c r="JGF83" s="1"/>
      <c r="JGG83" s="1"/>
      <c r="JGH83" s="1"/>
      <c r="JGI83" s="1"/>
      <c r="JGJ83" s="1"/>
      <c r="JGK83" s="1"/>
      <c r="JGL83" s="1"/>
      <c r="JGM83" s="1"/>
      <c r="JGN83" s="1"/>
      <c r="JGO83" s="1"/>
      <c r="JGP83" s="1"/>
      <c r="JGQ83" s="1"/>
      <c r="JGR83" s="1"/>
      <c r="JGS83" s="1"/>
      <c r="JGT83" s="1"/>
      <c r="JGU83" s="1"/>
      <c r="JGV83" s="1"/>
      <c r="JGW83" s="1"/>
      <c r="JGX83" s="1"/>
      <c r="JGY83" s="1"/>
      <c r="JGZ83" s="1"/>
      <c r="JHA83" s="1"/>
      <c r="JHB83" s="1"/>
      <c r="JHC83" s="1"/>
      <c r="JHD83" s="1"/>
      <c r="JHE83" s="1"/>
      <c r="JHF83" s="1"/>
      <c r="JHG83" s="1"/>
      <c r="JHH83" s="1"/>
      <c r="JHI83" s="1"/>
      <c r="JHJ83" s="1"/>
      <c r="JHK83" s="1"/>
      <c r="JHL83" s="1"/>
      <c r="JHM83" s="1"/>
      <c r="JHN83" s="1"/>
      <c r="JHO83" s="1"/>
      <c r="JHP83" s="1"/>
      <c r="JHQ83" s="1"/>
      <c r="JHR83" s="1"/>
      <c r="JHS83" s="1"/>
      <c r="JHT83" s="1"/>
      <c r="JHU83" s="1"/>
      <c r="JHV83" s="1"/>
      <c r="JHW83" s="1"/>
      <c r="JHX83" s="1"/>
      <c r="JHY83" s="1"/>
      <c r="JHZ83" s="1"/>
      <c r="JIA83" s="1"/>
      <c r="JIB83" s="1"/>
      <c r="JIC83" s="1"/>
      <c r="JID83" s="1"/>
      <c r="JIE83" s="1"/>
      <c r="JIF83" s="1"/>
      <c r="JIG83" s="1"/>
      <c r="JIH83" s="1"/>
      <c r="JII83" s="1"/>
      <c r="JIJ83" s="1"/>
      <c r="JIK83" s="1"/>
      <c r="JIL83" s="1"/>
      <c r="JIM83" s="1"/>
      <c r="JIN83" s="1"/>
      <c r="JIO83" s="1"/>
      <c r="JIP83" s="1"/>
      <c r="JIQ83" s="1"/>
      <c r="JIR83" s="1"/>
      <c r="JIS83" s="1"/>
      <c r="JIT83" s="1"/>
      <c r="JIU83" s="1"/>
      <c r="JIV83" s="1"/>
      <c r="JIW83" s="1"/>
      <c r="JIX83" s="1"/>
      <c r="JIY83" s="1"/>
      <c r="JIZ83" s="1"/>
      <c r="JJA83" s="1"/>
      <c r="JJB83" s="1"/>
      <c r="JJC83" s="1"/>
      <c r="JJD83" s="1"/>
      <c r="JJE83" s="1"/>
      <c r="JJF83" s="1"/>
      <c r="JJG83" s="1"/>
      <c r="JJH83" s="1"/>
      <c r="JJI83" s="1"/>
      <c r="JJJ83" s="1"/>
      <c r="JJK83" s="1"/>
      <c r="JJL83" s="1"/>
      <c r="JJM83" s="1"/>
      <c r="JJN83" s="1"/>
      <c r="JJO83" s="1"/>
      <c r="JJP83" s="1"/>
      <c r="JJQ83" s="1"/>
      <c r="JJR83" s="1"/>
      <c r="JJS83" s="1"/>
      <c r="JJT83" s="1"/>
      <c r="JJU83" s="1"/>
      <c r="JJV83" s="1"/>
      <c r="JJW83" s="1"/>
      <c r="JJX83" s="1"/>
      <c r="JJY83" s="1"/>
      <c r="JJZ83" s="1"/>
      <c r="JKA83" s="1"/>
      <c r="JKB83" s="1"/>
      <c r="JKC83" s="1"/>
      <c r="JKD83" s="1"/>
      <c r="JKE83" s="1"/>
      <c r="JKF83" s="1"/>
      <c r="JKG83" s="1"/>
      <c r="JKH83" s="1"/>
      <c r="JKI83" s="1"/>
      <c r="JKJ83" s="1"/>
      <c r="JKK83" s="1"/>
      <c r="JKL83" s="1"/>
      <c r="JKM83" s="1"/>
      <c r="JKN83" s="1"/>
      <c r="JKO83" s="1"/>
      <c r="JKP83" s="1"/>
      <c r="JKQ83" s="1"/>
      <c r="JKR83" s="1"/>
      <c r="JKS83" s="1"/>
      <c r="JKT83" s="1"/>
      <c r="JKU83" s="1"/>
      <c r="JKV83" s="1"/>
      <c r="JKW83" s="1"/>
      <c r="JKX83" s="1"/>
      <c r="JKY83" s="1"/>
      <c r="JKZ83" s="1"/>
      <c r="JLA83" s="1"/>
      <c r="JLB83" s="1"/>
      <c r="JLC83" s="1"/>
      <c r="JLD83" s="1"/>
      <c r="JLE83" s="1"/>
      <c r="JLF83" s="1"/>
      <c r="JLG83" s="1"/>
      <c r="JLH83" s="1"/>
      <c r="JLI83" s="1"/>
      <c r="JLJ83" s="1"/>
      <c r="JLK83" s="1"/>
      <c r="JLL83" s="1"/>
      <c r="JLM83" s="1"/>
      <c r="JLN83" s="1"/>
      <c r="JLO83" s="1"/>
      <c r="JLP83" s="1"/>
      <c r="JLQ83" s="1"/>
      <c r="JLR83" s="1"/>
      <c r="JLS83" s="1"/>
      <c r="JLT83" s="1"/>
      <c r="JLU83" s="1"/>
      <c r="JLV83" s="1"/>
      <c r="JLW83" s="1"/>
      <c r="JLX83" s="1"/>
      <c r="JLY83" s="1"/>
      <c r="JLZ83" s="1"/>
      <c r="JMA83" s="1"/>
      <c r="JMB83" s="1"/>
      <c r="JMC83" s="1"/>
      <c r="JMD83" s="1"/>
      <c r="JME83" s="1"/>
      <c r="JMF83" s="1"/>
      <c r="JMG83" s="1"/>
      <c r="JMH83" s="1"/>
      <c r="JMI83" s="1"/>
      <c r="JMJ83" s="1"/>
      <c r="JMK83" s="1"/>
      <c r="JML83" s="1"/>
      <c r="JMM83" s="1"/>
      <c r="JMN83" s="1"/>
      <c r="JMO83" s="1"/>
      <c r="JMP83" s="1"/>
      <c r="JMQ83" s="1"/>
      <c r="JMR83" s="1"/>
      <c r="JMS83" s="1"/>
      <c r="JMT83" s="1"/>
      <c r="JMU83" s="1"/>
      <c r="JMV83" s="1"/>
      <c r="JMW83" s="1"/>
      <c r="JMX83" s="1"/>
      <c r="JMY83" s="1"/>
      <c r="JMZ83" s="1"/>
      <c r="JNA83" s="1"/>
      <c r="JNB83" s="1"/>
      <c r="JNC83" s="1"/>
      <c r="JND83" s="1"/>
      <c r="JNE83" s="1"/>
      <c r="JNF83" s="1"/>
      <c r="JNG83" s="1"/>
      <c r="JNH83" s="1"/>
      <c r="JNI83" s="1"/>
      <c r="JNJ83" s="1"/>
      <c r="JNK83" s="1"/>
      <c r="JNL83" s="1"/>
      <c r="JNM83" s="1"/>
      <c r="JNN83" s="1"/>
      <c r="JNO83" s="1"/>
      <c r="JNP83" s="1"/>
      <c r="JNQ83" s="1"/>
      <c r="JNR83" s="1"/>
      <c r="JNS83" s="1"/>
      <c r="JNT83" s="1"/>
      <c r="JNU83" s="1"/>
      <c r="JNV83" s="1"/>
      <c r="JNW83" s="1"/>
      <c r="JNX83" s="1"/>
      <c r="JNY83" s="1"/>
      <c r="JNZ83" s="1"/>
      <c r="JOA83" s="1"/>
      <c r="JOB83" s="1"/>
      <c r="JOC83" s="1"/>
      <c r="JOD83" s="1"/>
      <c r="JOE83" s="1"/>
      <c r="JOF83" s="1"/>
      <c r="JOG83" s="1"/>
      <c r="JOH83" s="1"/>
      <c r="JOI83" s="1"/>
      <c r="JOJ83" s="1"/>
      <c r="JOK83" s="1"/>
      <c r="JOL83" s="1"/>
      <c r="JOM83" s="1"/>
      <c r="JON83" s="1"/>
      <c r="JOO83" s="1"/>
      <c r="JOP83" s="1"/>
      <c r="JOQ83" s="1"/>
      <c r="JOR83" s="1"/>
      <c r="JOS83" s="1"/>
      <c r="JOT83" s="1"/>
      <c r="JOU83" s="1"/>
      <c r="JOV83" s="1"/>
      <c r="JOW83" s="1"/>
      <c r="JOX83" s="1"/>
      <c r="JOY83" s="1"/>
      <c r="JOZ83" s="1"/>
      <c r="JPA83" s="1"/>
      <c r="JPB83" s="1"/>
      <c r="JPC83" s="1"/>
      <c r="JPD83" s="1"/>
      <c r="JPE83" s="1"/>
      <c r="JPF83" s="1"/>
      <c r="JPG83" s="1"/>
      <c r="JPH83" s="1"/>
      <c r="JPI83" s="1"/>
      <c r="JPJ83" s="1"/>
      <c r="JPK83" s="1"/>
      <c r="JPL83" s="1"/>
      <c r="JPM83" s="1"/>
      <c r="JPN83" s="1"/>
      <c r="JPO83" s="1"/>
      <c r="JPP83" s="1"/>
      <c r="JPQ83" s="1"/>
      <c r="JPR83" s="1"/>
      <c r="JPS83" s="1"/>
      <c r="JPT83" s="1"/>
      <c r="JPU83" s="1"/>
      <c r="JPV83" s="1"/>
      <c r="JPW83" s="1"/>
      <c r="JPX83" s="1"/>
      <c r="JPY83" s="1"/>
      <c r="JPZ83" s="1"/>
      <c r="JQA83" s="1"/>
      <c r="JQB83" s="1"/>
      <c r="JQC83" s="1"/>
      <c r="JQD83" s="1"/>
      <c r="JQE83" s="1"/>
      <c r="JQF83" s="1"/>
      <c r="JQG83" s="1"/>
      <c r="JQH83" s="1"/>
      <c r="JQI83" s="1"/>
      <c r="JQJ83" s="1"/>
      <c r="JQK83" s="1"/>
      <c r="JQL83" s="1"/>
      <c r="JQM83" s="1"/>
      <c r="JQN83" s="1"/>
      <c r="JQO83" s="1"/>
      <c r="JQP83" s="1"/>
      <c r="JQQ83" s="1"/>
      <c r="JQR83" s="1"/>
      <c r="JQS83" s="1"/>
      <c r="JQT83" s="1"/>
      <c r="JQU83" s="1"/>
      <c r="JQV83" s="1"/>
      <c r="JQW83" s="1"/>
      <c r="JQX83" s="1"/>
      <c r="JQY83" s="1"/>
      <c r="JQZ83" s="1"/>
      <c r="JRA83" s="1"/>
      <c r="JRB83" s="1"/>
      <c r="JRC83" s="1"/>
      <c r="JRD83" s="1"/>
      <c r="JRE83" s="1"/>
      <c r="JRF83" s="1"/>
      <c r="JRG83" s="1"/>
      <c r="JRH83" s="1"/>
      <c r="JRI83" s="1"/>
      <c r="JRJ83" s="1"/>
      <c r="JRK83" s="1"/>
      <c r="JRL83" s="1"/>
      <c r="JRM83" s="1"/>
      <c r="JRN83" s="1"/>
      <c r="JRO83" s="1"/>
      <c r="JRP83" s="1"/>
      <c r="JRQ83" s="1"/>
      <c r="JRR83" s="1"/>
      <c r="JRS83" s="1"/>
      <c r="JRT83" s="1"/>
      <c r="JRU83" s="1"/>
      <c r="JRV83" s="1"/>
      <c r="JRW83" s="1"/>
      <c r="JRX83" s="1"/>
      <c r="JRY83" s="1"/>
      <c r="JRZ83" s="1"/>
      <c r="JSA83" s="1"/>
      <c r="JSB83" s="1"/>
      <c r="JSC83" s="1"/>
      <c r="JSD83" s="1"/>
      <c r="JSE83" s="1"/>
      <c r="JSF83" s="1"/>
      <c r="JSG83" s="1"/>
      <c r="JSH83" s="1"/>
      <c r="JSI83" s="1"/>
      <c r="JSJ83" s="1"/>
      <c r="JSK83" s="1"/>
      <c r="JSL83" s="1"/>
      <c r="JSM83" s="1"/>
      <c r="JSN83" s="1"/>
      <c r="JSO83" s="1"/>
      <c r="JSP83" s="1"/>
      <c r="JSQ83" s="1"/>
      <c r="JSR83" s="1"/>
      <c r="JSS83" s="1"/>
      <c r="JST83" s="1"/>
      <c r="JSU83" s="1"/>
      <c r="JSV83" s="1"/>
      <c r="JSW83" s="1"/>
      <c r="JSX83" s="1"/>
      <c r="JSY83" s="1"/>
      <c r="JSZ83" s="1"/>
      <c r="JTA83" s="1"/>
      <c r="JTB83" s="1"/>
      <c r="JTC83" s="1"/>
      <c r="JTD83" s="1"/>
      <c r="JTE83" s="1"/>
      <c r="JTF83" s="1"/>
      <c r="JTG83" s="1"/>
      <c r="JTH83" s="1"/>
      <c r="JTI83" s="1"/>
      <c r="JTJ83" s="1"/>
      <c r="JTK83" s="1"/>
      <c r="JTL83" s="1"/>
      <c r="JTM83" s="1"/>
      <c r="JTN83" s="1"/>
      <c r="JTO83" s="1"/>
      <c r="JTP83" s="1"/>
      <c r="JTQ83" s="1"/>
      <c r="JTR83" s="1"/>
      <c r="JTS83" s="1"/>
      <c r="JTT83" s="1"/>
      <c r="JTU83" s="1"/>
      <c r="JTV83" s="1"/>
      <c r="JTW83" s="1"/>
      <c r="JTX83" s="1"/>
      <c r="JTY83" s="1"/>
      <c r="JTZ83" s="1"/>
      <c r="JUA83" s="1"/>
      <c r="JUB83" s="1"/>
      <c r="JUC83" s="1"/>
      <c r="JUD83" s="1"/>
      <c r="JUE83" s="1"/>
      <c r="JUF83" s="1"/>
      <c r="JUG83" s="1"/>
      <c r="JUH83" s="1"/>
      <c r="JUI83" s="1"/>
      <c r="JUJ83" s="1"/>
      <c r="JUK83" s="1"/>
      <c r="JUL83" s="1"/>
      <c r="JUM83" s="1"/>
      <c r="JUN83" s="1"/>
      <c r="JUO83" s="1"/>
      <c r="JUP83" s="1"/>
      <c r="JUQ83" s="1"/>
      <c r="JUR83" s="1"/>
      <c r="JUS83" s="1"/>
      <c r="JUT83" s="1"/>
      <c r="JUU83" s="1"/>
      <c r="JUV83" s="1"/>
      <c r="JUW83" s="1"/>
      <c r="JUX83" s="1"/>
      <c r="JUY83" s="1"/>
      <c r="JUZ83" s="1"/>
      <c r="JVA83" s="1"/>
      <c r="JVB83" s="1"/>
      <c r="JVC83" s="1"/>
      <c r="JVD83" s="1"/>
      <c r="JVE83" s="1"/>
      <c r="JVF83" s="1"/>
      <c r="JVG83" s="1"/>
      <c r="JVH83" s="1"/>
      <c r="JVI83" s="1"/>
      <c r="JVJ83" s="1"/>
      <c r="JVK83" s="1"/>
      <c r="JVL83" s="1"/>
      <c r="JVM83" s="1"/>
      <c r="JVN83" s="1"/>
      <c r="JVO83" s="1"/>
      <c r="JVP83" s="1"/>
      <c r="JVQ83" s="1"/>
      <c r="JVR83" s="1"/>
      <c r="JVS83" s="1"/>
      <c r="JVT83" s="1"/>
      <c r="JVU83" s="1"/>
      <c r="JVV83" s="1"/>
      <c r="JVW83" s="1"/>
      <c r="JVX83" s="1"/>
      <c r="JVY83" s="1"/>
      <c r="JVZ83" s="1"/>
      <c r="JWA83" s="1"/>
      <c r="JWB83" s="1"/>
      <c r="JWC83" s="1"/>
      <c r="JWD83" s="1"/>
      <c r="JWE83" s="1"/>
      <c r="JWF83" s="1"/>
      <c r="JWG83" s="1"/>
      <c r="JWH83" s="1"/>
      <c r="JWI83" s="1"/>
      <c r="JWJ83" s="1"/>
      <c r="JWK83" s="1"/>
      <c r="JWL83" s="1"/>
      <c r="JWM83" s="1"/>
      <c r="JWN83" s="1"/>
      <c r="JWO83" s="1"/>
      <c r="JWP83" s="1"/>
      <c r="JWQ83" s="1"/>
      <c r="JWR83" s="1"/>
      <c r="JWS83" s="1"/>
      <c r="JWT83" s="1"/>
      <c r="JWU83" s="1"/>
      <c r="JWV83" s="1"/>
      <c r="JWW83" s="1"/>
      <c r="JWX83" s="1"/>
      <c r="JWY83" s="1"/>
      <c r="JWZ83" s="1"/>
      <c r="JXA83" s="1"/>
      <c r="JXB83" s="1"/>
      <c r="JXC83" s="1"/>
      <c r="JXD83" s="1"/>
      <c r="JXE83" s="1"/>
      <c r="JXF83" s="1"/>
      <c r="JXG83" s="1"/>
      <c r="JXH83" s="1"/>
      <c r="JXI83" s="1"/>
      <c r="JXJ83" s="1"/>
      <c r="JXK83" s="1"/>
      <c r="JXL83" s="1"/>
      <c r="JXM83" s="1"/>
      <c r="JXN83" s="1"/>
      <c r="JXO83" s="1"/>
      <c r="JXP83" s="1"/>
      <c r="JXQ83" s="1"/>
      <c r="JXR83" s="1"/>
      <c r="JXS83" s="1"/>
      <c r="JXT83" s="1"/>
      <c r="JXU83" s="1"/>
      <c r="JXV83" s="1"/>
      <c r="JXW83" s="1"/>
      <c r="JXX83" s="1"/>
      <c r="JXY83" s="1"/>
      <c r="JXZ83" s="1"/>
      <c r="JYA83" s="1"/>
      <c r="JYB83" s="1"/>
      <c r="JYC83" s="1"/>
      <c r="JYD83" s="1"/>
      <c r="JYE83" s="1"/>
      <c r="JYF83" s="1"/>
      <c r="JYG83" s="1"/>
      <c r="JYH83" s="1"/>
      <c r="JYI83" s="1"/>
      <c r="JYJ83" s="1"/>
      <c r="JYK83" s="1"/>
      <c r="JYL83" s="1"/>
      <c r="JYM83" s="1"/>
      <c r="JYN83" s="1"/>
      <c r="JYO83" s="1"/>
      <c r="JYP83" s="1"/>
      <c r="JYQ83" s="1"/>
      <c r="JYR83" s="1"/>
      <c r="JYS83" s="1"/>
      <c r="JYT83" s="1"/>
      <c r="JYU83" s="1"/>
      <c r="JYV83" s="1"/>
      <c r="JYW83" s="1"/>
      <c r="JYX83" s="1"/>
      <c r="JYY83" s="1"/>
      <c r="JYZ83" s="1"/>
      <c r="JZA83" s="1"/>
      <c r="JZB83" s="1"/>
      <c r="JZC83" s="1"/>
      <c r="JZD83" s="1"/>
      <c r="JZE83" s="1"/>
      <c r="JZF83" s="1"/>
      <c r="JZG83" s="1"/>
      <c r="JZH83" s="1"/>
      <c r="JZI83" s="1"/>
      <c r="JZJ83" s="1"/>
      <c r="JZK83" s="1"/>
      <c r="JZL83" s="1"/>
      <c r="JZM83" s="1"/>
      <c r="JZN83" s="1"/>
      <c r="JZO83" s="1"/>
      <c r="JZP83" s="1"/>
      <c r="JZQ83" s="1"/>
      <c r="JZR83" s="1"/>
      <c r="JZS83" s="1"/>
      <c r="JZT83" s="1"/>
      <c r="JZU83" s="1"/>
      <c r="JZV83" s="1"/>
      <c r="JZW83" s="1"/>
      <c r="JZX83" s="1"/>
      <c r="JZY83" s="1"/>
      <c r="JZZ83" s="1"/>
      <c r="KAA83" s="1"/>
      <c r="KAB83" s="1"/>
      <c r="KAC83" s="1"/>
      <c r="KAD83" s="1"/>
      <c r="KAE83" s="1"/>
      <c r="KAF83" s="1"/>
      <c r="KAG83" s="1"/>
      <c r="KAH83" s="1"/>
      <c r="KAI83" s="1"/>
      <c r="KAJ83" s="1"/>
      <c r="KAK83" s="1"/>
      <c r="KAL83" s="1"/>
      <c r="KAM83" s="1"/>
      <c r="KAN83" s="1"/>
      <c r="KAO83" s="1"/>
      <c r="KAP83" s="1"/>
      <c r="KAQ83" s="1"/>
      <c r="KAR83" s="1"/>
      <c r="KAS83" s="1"/>
      <c r="KAT83" s="1"/>
      <c r="KAU83" s="1"/>
      <c r="KAV83" s="1"/>
      <c r="KAW83" s="1"/>
      <c r="KAX83" s="1"/>
      <c r="KAY83" s="1"/>
      <c r="KAZ83" s="1"/>
      <c r="KBA83" s="1"/>
      <c r="KBB83" s="1"/>
      <c r="KBC83" s="1"/>
      <c r="KBD83" s="1"/>
      <c r="KBE83" s="1"/>
      <c r="KBF83" s="1"/>
      <c r="KBG83" s="1"/>
      <c r="KBH83" s="1"/>
      <c r="KBI83" s="1"/>
      <c r="KBJ83" s="1"/>
      <c r="KBK83" s="1"/>
      <c r="KBL83" s="1"/>
      <c r="KBM83" s="1"/>
      <c r="KBN83" s="1"/>
      <c r="KBO83" s="1"/>
      <c r="KBP83" s="1"/>
      <c r="KBQ83" s="1"/>
      <c r="KBR83" s="1"/>
      <c r="KBS83" s="1"/>
      <c r="KBT83" s="1"/>
      <c r="KBU83" s="1"/>
      <c r="KBV83" s="1"/>
      <c r="KBW83" s="1"/>
      <c r="KBX83" s="1"/>
      <c r="KBY83" s="1"/>
      <c r="KBZ83" s="1"/>
      <c r="KCA83" s="1"/>
      <c r="KCB83" s="1"/>
      <c r="KCC83" s="1"/>
      <c r="KCD83" s="1"/>
      <c r="KCE83" s="1"/>
      <c r="KCF83" s="1"/>
      <c r="KCG83" s="1"/>
      <c r="KCH83" s="1"/>
      <c r="KCI83" s="1"/>
      <c r="KCJ83" s="1"/>
      <c r="KCK83" s="1"/>
      <c r="KCL83" s="1"/>
      <c r="KCM83" s="1"/>
      <c r="KCN83" s="1"/>
      <c r="KCO83" s="1"/>
      <c r="KCP83" s="1"/>
      <c r="KCQ83" s="1"/>
      <c r="KCR83" s="1"/>
      <c r="KCS83" s="1"/>
      <c r="KCT83" s="1"/>
      <c r="KCU83" s="1"/>
      <c r="KCV83" s="1"/>
      <c r="KCW83" s="1"/>
      <c r="KCX83" s="1"/>
      <c r="KCY83" s="1"/>
      <c r="KCZ83" s="1"/>
      <c r="KDA83" s="1"/>
      <c r="KDB83" s="1"/>
      <c r="KDC83" s="1"/>
      <c r="KDD83" s="1"/>
      <c r="KDE83" s="1"/>
      <c r="KDF83" s="1"/>
      <c r="KDG83" s="1"/>
      <c r="KDH83" s="1"/>
      <c r="KDI83" s="1"/>
      <c r="KDJ83" s="1"/>
      <c r="KDK83" s="1"/>
      <c r="KDL83" s="1"/>
      <c r="KDM83" s="1"/>
      <c r="KDN83" s="1"/>
      <c r="KDO83" s="1"/>
      <c r="KDP83" s="1"/>
      <c r="KDQ83" s="1"/>
      <c r="KDR83" s="1"/>
      <c r="KDS83" s="1"/>
      <c r="KDT83" s="1"/>
      <c r="KDU83" s="1"/>
      <c r="KDV83" s="1"/>
      <c r="KDW83" s="1"/>
      <c r="KDX83" s="1"/>
      <c r="KDY83" s="1"/>
      <c r="KDZ83" s="1"/>
      <c r="KEA83" s="1"/>
      <c r="KEB83" s="1"/>
      <c r="KEC83" s="1"/>
      <c r="KED83" s="1"/>
      <c r="KEE83" s="1"/>
      <c r="KEF83" s="1"/>
      <c r="KEG83" s="1"/>
      <c r="KEH83" s="1"/>
      <c r="KEI83" s="1"/>
      <c r="KEJ83" s="1"/>
      <c r="KEK83" s="1"/>
      <c r="KEL83" s="1"/>
      <c r="KEM83" s="1"/>
      <c r="KEN83" s="1"/>
      <c r="KEO83" s="1"/>
      <c r="KEP83" s="1"/>
      <c r="KEQ83" s="1"/>
      <c r="KER83" s="1"/>
      <c r="KES83" s="1"/>
      <c r="KET83" s="1"/>
      <c r="KEU83" s="1"/>
      <c r="KEV83" s="1"/>
      <c r="KEW83" s="1"/>
      <c r="KEX83" s="1"/>
      <c r="KEY83" s="1"/>
      <c r="KEZ83" s="1"/>
      <c r="KFA83" s="1"/>
      <c r="KFB83" s="1"/>
      <c r="KFC83" s="1"/>
      <c r="KFD83" s="1"/>
      <c r="KFE83" s="1"/>
      <c r="KFF83" s="1"/>
      <c r="KFG83" s="1"/>
      <c r="KFH83" s="1"/>
      <c r="KFI83" s="1"/>
      <c r="KFJ83" s="1"/>
      <c r="KFK83" s="1"/>
      <c r="KFL83" s="1"/>
      <c r="KFM83" s="1"/>
      <c r="KFN83" s="1"/>
      <c r="KFO83" s="1"/>
      <c r="KFP83" s="1"/>
      <c r="KFQ83" s="1"/>
      <c r="KFR83" s="1"/>
      <c r="KFS83" s="1"/>
      <c r="KFT83" s="1"/>
      <c r="KFU83" s="1"/>
      <c r="KFV83" s="1"/>
      <c r="KFW83" s="1"/>
      <c r="KFX83" s="1"/>
      <c r="KFY83" s="1"/>
      <c r="KFZ83" s="1"/>
      <c r="KGA83" s="1"/>
      <c r="KGB83" s="1"/>
      <c r="KGC83" s="1"/>
      <c r="KGD83" s="1"/>
      <c r="KGE83" s="1"/>
      <c r="KGF83" s="1"/>
      <c r="KGG83" s="1"/>
      <c r="KGH83" s="1"/>
      <c r="KGI83" s="1"/>
      <c r="KGJ83" s="1"/>
      <c r="KGK83" s="1"/>
      <c r="KGL83" s="1"/>
      <c r="KGM83" s="1"/>
      <c r="KGN83" s="1"/>
      <c r="KGO83" s="1"/>
      <c r="KGP83" s="1"/>
      <c r="KGQ83" s="1"/>
      <c r="KGR83" s="1"/>
      <c r="KGS83" s="1"/>
      <c r="KGT83" s="1"/>
      <c r="KGU83" s="1"/>
      <c r="KGV83" s="1"/>
      <c r="KGW83" s="1"/>
      <c r="KGX83" s="1"/>
      <c r="KGY83" s="1"/>
      <c r="KGZ83" s="1"/>
      <c r="KHA83" s="1"/>
      <c r="KHB83" s="1"/>
      <c r="KHC83" s="1"/>
      <c r="KHD83" s="1"/>
      <c r="KHE83" s="1"/>
      <c r="KHF83" s="1"/>
      <c r="KHG83" s="1"/>
      <c r="KHH83" s="1"/>
      <c r="KHI83" s="1"/>
      <c r="KHJ83" s="1"/>
      <c r="KHK83" s="1"/>
      <c r="KHL83" s="1"/>
      <c r="KHM83" s="1"/>
      <c r="KHN83" s="1"/>
      <c r="KHO83" s="1"/>
      <c r="KHP83" s="1"/>
      <c r="KHQ83" s="1"/>
      <c r="KHR83" s="1"/>
      <c r="KHS83" s="1"/>
      <c r="KHT83" s="1"/>
      <c r="KHU83" s="1"/>
      <c r="KHV83" s="1"/>
      <c r="KHW83" s="1"/>
      <c r="KHX83" s="1"/>
      <c r="KHY83" s="1"/>
      <c r="KHZ83" s="1"/>
      <c r="KIA83" s="1"/>
      <c r="KIB83" s="1"/>
      <c r="KIC83" s="1"/>
      <c r="KID83" s="1"/>
      <c r="KIE83" s="1"/>
      <c r="KIF83" s="1"/>
      <c r="KIG83" s="1"/>
      <c r="KIH83" s="1"/>
      <c r="KII83" s="1"/>
      <c r="KIJ83" s="1"/>
      <c r="KIK83" s="1"/>
      <c r="KIL83" s="1"/>
      <c r="KIM83" s="1"/>
      <c r="KIN83" s="1"/>
      <c r="KIO83" s="1"/>
      <c r="KIP83" s="1"/>
      <c r="KIQ83" s="1"/>
      <c r="KIR83" s="1"/>
      <c r="KIS83" s="1"/>
      <c r="KIT83" s="1"/>
      <c r="KIU83" s="1"/>
      <c r="KIV83" s="1"/>
      <c r="KIW83" s="1"/>
      <c r="KIX83" s="1"/>
      <c r="KIY83" s="1"/>
      <c r="KIZ83" s="1"/>
      <c r="KJA83" s="1"/>
      <c r="KJB83" s="1"/>
      <c r="KJC83" s="1"/>
      <c r="KJD83" s="1"/>
      <c r="KJE83" s="1"/>
      <c r="KJF83" s="1"/>
      <c r="KJG83" s="1"/>
      <c r="KJH83" s="1"/>
      <c r="KJI83" s="1"/>
      <c r="KJJ83" s="1"/>
      <c r="KJK83" s="1"/>
      <c r="KJL83" s="1"/>
      <c r="KJM83" s="1"/>
      <c r="KJN83" s="1"/>
      <c r="KJO83" s="1"/>
      <c r="KJP83" s="1"/>
      <c r="KJQ83" s="1"/>
      <c r="KJR83" s="1"/>
      <c r="KJS83" s="1"/>
      <c r="KJT83" s="1"/>
      <c r="KJU83" s="1"/>
      <c r="KJV83" s="1"/>
      <c r="KJW83" s="1"/>
      <c r="KJX83" s="1"/>
      <c r="KJY83" s="1"/>
      <c r="KJZ83" s="1"/>
      <c r="KKA83" s="1"/>
      <c r="KKB83" s="1"/>
      <c r="KKC83" s="1"/>
      <c r="KKD83" s="1"/>
      <c r="KKE83" s="1"/>
      <c r="KKF83" s="1"/>
      <c r="KKG83" s="1"/>
      <c r="KKH83" s="1"/>
      <c r="KKI83" s="1"/>
      <c r="KKJ83" s="1"/>
      <c r="KKK83" s="1"/>
      <c r="KKL83" s="1"/>
      <c r="KKM83" s="1"/>
      <c r="KKN83" s="1"/>
      <c r="KKO83" s="1"/>
      <c r="KKP83" s="1"/>
      <c r="KKQ83" s="1"/>
      <c r="KKR83" s="1"/>
      <c r="KKS83" s="1"/>
      <c r="KKT83" s="1"/>
      <c r="KKU83" s="1"/>
      <c r="KKV83" s="1"/>
      <c r="KKW83" s="1"/>
      <c r="KKX83" s="1"/>
      <c r="KKY83" s="1"/>
      <c r="KKZ83" s="1"/>
      <c r="KLA83" s="1"/>
      <c r="KLB83" s="1"/>
      <c r="KLC83" s="1"/>
      <c r="KLD83" s="1"/>
      <c r="KLE83" s="1"/>
      <c r="KLF83" s="1"/>
      <c r="KLG83" s="1"/>
      <c r="KLH83" s="1"/>
      <c r="KLI83" s="1"/>
      <c r="KLJ83" s="1"/>
      <c r="KLK83" s="1"/>
      <c r="KLL83" s="1"/>
      <c r="KLM83" s="1"/>
      <c r="KLN83" s="1"/>
      <c r="KLO83" s="1"/>
      <c r="KLP83" s="1"/>
      <c r="KLQ83" s="1"/>
      <c r="KLR83" s="1"/>
      <c r="KLS83" s="1"/>
      <c r="KLT83" s="1"/>
      <c r="KLU83" s="1"/>
      <c r="KLV83" s="1"/>
      <c r="KLW83" s="1"/>
      <c r="KLX83" s="1"/>
      <c r="KLY83" s="1"/>
      <c r="KLZ83" s="1"/>
      <c r="KMA83" s="1"/>
      <c r="KMB83" s="1"/>
      <c r="KMC83" s="1"/>
      <c r="KMD83" s="1"/>
      <c r="KME83" s="1"/>
      <c r="KMF83" s="1"/>
      <c r="KMG83" s="1"/>
      <c r="KMH83" s="1"/>
      <c r="KMI83" s="1"/>
      <c r="KMJ83" s="1"/>
      <c r="KMK83" s="1"/>
      <c r="KML83" s="1"/>
      <c r="KMM83" s="1"/>
      <c r="KMN83" s="1"/>
      <c r="KMO83" s="1"/>
      <c r="KMP83" s="1"/>
      <c r="KMQ83" s="1"/>
      <c r="KMR83" s="1"/>
      <c r="KMS83" s="1"/>
      <c r="KMT83" s="1"/>
      <c r="KMU83" s="1"/>
      <c r="KMV83" s="1"/>
      <c r="KMW83" s="1"/>
      <c r="KMX83" s="1"/>
      <c r="KMY83" s="1"/>
      <c r="KMZ83" s="1"/>
      <c r="KNA83" s="1"/>
      <c r="KNB83" s="1"/>
      <c r="KNC83" s="1"/>
      <c r="KND83" s="1"/>
      <c r="KNE83" s="1"/>
      <c r="KNF83" s="1"/>
      <c r="KNG83" s="1"/>
      <c r="KNH83" s="1"/>
      <c r="KNI83" s="1"/>
      <c r="KNJ83" s="1"/>
      <c r="KNK83" s="1"/>
      <c r="KNL83" s="1"/>
      <c r="KNM83" s="1"/>
      <c r="KNN83" s="1"/>
      <c r="KNO83" s="1"/>
      <c r="KNP83" s="1"/>
      <c r="KNQ83" s="1"/>
      <c r="KNR83" s="1"/>
      <c r="KNS83" s="1"/>
      <c r="KNT83" s="1"/>
      <c r="KNU83" s="1"/>
      <c r="KNV83" s="1"/>
      <c r="KNW83" s="1"/>
      <c r="KNX83" s="1"/>
      <c r="KNY83" s="1"/>
      <c r="KNZ83" s="1"/>
      <c r="KOA83" s="1"/>
      <c r="KOB83" s="1"/>
      <c r="KOC83" s="1"/>
      <c r="KOD83" s="1"/>
      <c r="KOE83" s="1"/>
      <c r="KOF83" s="1"/>
      <c r="KOG83" s="1"/>
      <c r="KOH83" s="1"/>
      <c r="KOI83" s="1"/>
      <c r="KOJ83" s="1"/>
      <c r="KOK83" s="1"/>
      <c r="KOL83" s="1"/>
      <c r="KOM83" s="1"/>
      <c r="KON83" s="1"/>
      <c r="KOO83" s="1"/>
      <c r="KOP83" s="1"/>
      <c r="KOQ83" s="1"/>
      <c r="KOR83" s="1"/>
      <c r="KOS83" s="1"/>
      <c r="KOT83" s="1"/>
      <c r="KOU83" s="1"/>
      <c r="KOV83" s="1"/>
      <c r="KOW83" s="1"/>
      <c r="KOX83" s="1"/>
      <c r="KOY83" s="1"/>
      <c r="KOZ83" s="1"/>
      <c r="KPA83" s="1"/>
      <c r="KPB83" s="1"/>
      <c r="KPC83" s="1"/>
      <c r="KPD83" s="1"/>
      <c r="KPE83" s="1"/>
      <c r="KPF83" s="1"/>
      <c r="KPG83" s="1"/>
      <c r="KPH83" s="1"/>
      <c r="KPI83" s="1"/>
      <c r="KPJ83" s="1"/>
      <c r="KPK83" s="1"/>
      <c r="KPL83" s="1"/>
      <c r="KPM83" s="1"/>
      <c r="KPN83" s="1"/>
      <c r="KPO83" s="1"/>
      <c r="KPP83" s="1"/>
      <c r="KPQ83" s="1"/>
      <c r="KPR83" s="1"/>
      <c r="KPS83" s="1"/>
      <c r="KPT83" s="1"/>
      <c r="KPU83" s="1"/>
      <c r="KPV83" s="1"/>
      <c r="KPW83" s="1"/>
      <c r="KPX83" s="1"/>
      <c r="KPY83" s="1"/>
      <c r="KPZ83" s="1"/>
      <c r="KQA83" s="1"/>
      <c r="KQB83" s="1"/>
      <c r="KQC83" s="1"/>
      <c r="KQD83" s="1"/>
      <c r="KQE83" s="1"/>
      <c r="KQF83" s="1"/>
      <c r="KQG83" s="1"/>
      <c r="KQH83" s="1"/>
      <c r="KQI83" s="1"/>
      <c r="KQJ83" s="1"/>
      <c r="KQK83" s="1"/>
      <c r="KQL83" s="1"/>
      <c r="KQM83" s="1"/>
      <c r="KQN83" s="1"/>
      <c r="KQO83" s="1"/>
      <c r="KQP83" s="1"/>
      <c r="KQQ83" s="1"/>
      <c r="KQR83" s="1"/>
      <c r="KQS83" s="1"/>
      <c r="KQT83" s="1"/>
      <c r="KQU83" s="1"/>
      <c r="KQV83" s="1"/>
      <c r="KQW83" s="1"/>
      <c r="KQX83" s="1"/>
      <c r="KQY83" s="1"/>
      <c r="KQZ83" s="1"/>
      <c r="KRA83" s="1"/>
      <c r="KRB83" s="1"/>
      <c r="KRC83" s="1"/>
      <c r="KRD83" s="1"/>
      <c r="KRE83" s="1"/>
      <c r="KRF83" s="1"/>
      <c r="KRG83" s="1"/>
      <c r="KRH83" s="1"/>
      <c r="KRI83" s="1"/>
      <c r="KRJ83" s="1"/>
      <c r="KRK83" s="1"/>
      <c r="KRL83" s="1"/>
      <c r="KRM83" s="1"/>
      <c r="KRN83" s="1"/>
      <c r="KRO83" s="1"/>
      <c r="KRP83" s="1"/>
      <c r="KRQ83" s="1"/>
      <c r="KRR83" s="1"/>
      <c r="KRS83" s="1"/>
      <c r="KRT83" s="1"/>
      <c r="KRU83" s="1"/>
      <c r="KRV83" s="1"/>
      <c r="KRW83" s="1"/>
      <c r="KRX83" s="1"/>
      <c r="KRY83" s="1"/>
      <c r="KRZ83" s="1"/>
      <c r="KSA83" s="1"/>
      <c r="KSB83" s="1"/>
      <c r="KSC83" s="1"/>
      <c r="KSD83" s="1"/>
      <c r="KSE83" s="1"/>
      <c r="KSF83" s="1"/>
      <c r="KSG83" s="1"/>
      <c r="KSH83" s="1"/>
      <c r="KSI83" s="1"/>
      <c r="KSJ83" s="1"/>
      <c r="KSK83" s="1"/>
      <c r="KSL83" s="1"/>
      <c r="KSM83" s="1"/>
      <c r="KSN83" s="1"/>
      <c r="KSO83" s="1"/>
      <c r="KSP83" s="1"/>
      <c r="KSQ83" s="1"/>
      <c r="KSR83" s="1"/>
      <c r="KSS83" s="1"/>
      <c r="KST83" s="1"/>
      <c r="KSU83" s="1"/>
      <c r="KSV83" s="1"/>
      <c r="KSW83" s="1"/>
      <c r="KSX83" s="1"/>
      <c r="KSY83" s="1"/>
      <c r="KSZ83" s="1"/>
      <c r="KTA83" s="1"/>
      <c r="KTB83" s="1"/>
      <c r="KTC83" s="1"/>
      <c r="KTD83" s="1"/>
      <c r="KTE83" s="1"/>
      <c r="KTF83" s="1"/>
      <c r="KTG83" s="1"/>
      <c r="KTH83" s="1"/>
      <c r="KTI83" s="1"/>
      <c r="KTJ83" s="1"/>
      <c r="KTK83" s="1"/>
      <c r="KTL83" s="1"/>
      <c r="KTM83" s="1"/>
      <c r="KTN83" s="1"/>
      <c r="KTO83" s="1"/>
      <c r="KTP83" s="1"/>
      <c r="KTQ83" s="1"/>
      <c r="KTR83" s="1"/>
      <c r="KTS83" s="1"/>
      <c r="KTT83" s="1"/>
      <c r="KTU83" s="1"/>
      <c r="KTV83" s="1"/>
      <c r="KTW83" s="1"/>
      <c r="KTX83" s="1"/>
      <c r="KTY83" s="1"/>
      <c r="KTZ83" s="1"/>
      <c r="KUA83" s="1"/>
      <c r="KUB83" s="1"/>
      <c r="KUC83" s="1"/>
      <c r="KUD83" s="1"/>
      <c r="KUE83" s="1"/>
      <c r="KUF83" s="1"/>
      <c r="KUG83" s="1"/>
      <c r="KUH83" s="1"/>
      <c r="KUI83" s="1"/>
      <c r="KUJ83" s="1"/>
      <c r="KUK83" s="1"/>
      <c r="KUL83" s="1"/>
      <c r="KUM83" s="1"/>
      <c r="KUN83" s="1"/>
      <c r="KUO83" s="1"/>
      <c r="KUP83" s="1"/>
      <c r="KUQ83" s="1"/>
      <c r="KUR83" s="1"/>
      <c r="KUS83" s="1"/>
      <c r="KUT83" s="1"/>
      <c r="KUU83" s="1"/>
      <c r="KUV83" s="1"/>
      <c r="KUW83" s="1"/>
      <c r="KUX83" s="1"/>
      <c r="KUY83" s="1"/>
      <c r="KUZ83" s="1"/>
      <c r="KVA83" s="1"/>
      <c r="KVB83" s="1"/>
      <c r="KVC83" s="1"/>
      <c r="KVD83" s="1"/>
      <c r="KVE83" s="1"/>
      <c r="KVF83" s="1"/>
      <c r="KVG83" s="1"/>
      <c r="KVH83" s="1"/>
      <c r="KVI83" s="1"/>
      <c r="KVJ83" s="1"/>
      <c r="KVK83" s="1"/>
      <c r="KVL83" s="1"/>
      <c r="KVM83" s="1"/>
      <c r="KVN83" s="1"/>
      <c r="KVO83" s="1"/>
      <c r="KVP83" s="1"/>
      <c r="KVQ83" s="1"/>
      <c r="KVR83" s="1"/>
      <c r="KVS83" s="1"/>
      <c r="KVT83" s="1"/>
      <c r="KVU83" s="1"/>
      <c r="KVV83" s="1"/>
      <c r="KVW83" s="1"/>
      <c r="KVX83" s="1"/>
      <c r="KVY83" s="1"/>
      <c r="KVZ83" s="1"/>
      <c r="KWA83" s="1"/>
      <c r="KWB83" s="1"/>
      <c r="KWC83" s="1"/>
      <c r="KWD83" s="1"/>
      <c r="KWE83" s="1"/>
      <c r="KWF83" s="1"/>
      <c r="KWG83" s="1"/>
      <c r="KWH83" s="1"/>
      <c r="KWI83" s="1"/>
      <c r="KWJ83" s="1"/>
      <c r="KWK83" s="1"/>
      <c r="KWL83" s="1"/>
      <c r="KWM83" s="1"/>
      <c r="KWN83" s="1"/>
      <c r="KWO83" s="1"/>
      <c r="KWP83" s="1"/>
      <c r="KWQ83" s="1"/>
      <c r="KWR83" s="1"/>
      <c r="KWS83" s="1"/>
      <c r="KWT83" s="1"/>
      <c r="KWU83" s="1"/>
      <c r="KWV83" s="1"/>
      <c r="KWW83" s="1"/>
      <c r="KWX83" s="1"/>
      <c r="KWY83" s="1"/>
      <c r="KWZ83" s="1"/>
      <c r="KXA83" s="1"/>
      <c r="KXB83" s="1"/>
      <c r="KXC83" s="1"/>
      <c r="KXD83" s="1"/>
      <c r="KXE83" s="1"/>
      <c r="KXF83" s="1"/>
      <c r="KXG83" s="1"/>
      <c r="KXH83" s="1"/>
      <c r="KXI83" s="1"/>
      <c r="KXJ83" s="1"/>
      <c r="KXK83" s="1"/>
      <c r="KXL83" s="1"/>
      <c r="KXM83" s="1"/>
      <c r="KXN83" s="1"/>
      <c r="KXO83" s="1"/>
      <c r="KXP83" s="1"/>
      <c r="KXQ83" s="1"/>
      <c r="KXR83" s="1"/>
      <c r="KXS83" s="1"/>
      <c r="KXT83" s="1"/>
      <c r="KXU83" s="1"/>
      <c r="KXV83" s="1"/>
      <c r="KXW83" s="1"/>
      <c r="KXX83" s="1"/>
      <c r="KXY83" s="1"/>
      <c r="KXZ83" s="1"/>
      <c r="KYA83" s="1"/>
      <c r="KYB83" s="1"/>
      <c r="KYC83" s="1"/>
      <c r="KYD83" s="1"/>
      <c r="KYE83" s="1"/>
      <c r="KYF83" s="1"/>
      <c r="KYG83" s="1"/>
      <c r="KYH83" s="1"/>
      <c r="KYI83" s="1"/>
      <c r="KYJ83" s="1"/>
      <c r="KYK83" s="1"/>
      <c r="KYL83" s="1"/>
      <c r="KYM83" s="1"/>
      <c r="KYN83" s="1"/>
      <c r="KYO83" s="1"/>
      <c r="KYP83" s="1"/>
      <c r="KYQ83" s="1"/>
      <c r="KYR83" s="1"/>
      <c r="KYS83" s="1"/>
      <c r="KYT83" s="1"/>
      <c r="KYU83" s="1"/>
      <c r="KYV83" s="1"/>
      <c r="KYW83" s="1"/>
      <c r="KYX83" s="1"/>
      <c r="KYY83" s="1"/>
      <c r="KYZ83" s="1"/>
      <c r="KZA83" s="1"/>
      <c r="KZB83" s="1"/>
      <c r="KZC83" s="1"/>
      <c r="KZD83" s="1"/>
      <c r="KZE83" s="1"/>
      <c r="KZF83" s="1"/>
      <c r="KZG83" s="1"/>
      <c r="KZH83" s="1"/>
      <c r="KZI83" s="1"/>
      <c r="KZJ83" s="1"/>
      <c r="KZK83" s="1"/>
      <c r="KZL83" s="1"/>
      <c r="KZM83" s="1"/>
      <c r="KZN83" s="1"/>
      <c r="KZO83" s="1"/>
      <c r="KZP83" s="1"/>
      <c r="KZQ83" s="1"/>
      <c r="KZR83" s="1"/>
      <c r="KZS83" s="1"/>
      <c r="KZT83" s="1"/>
      <c r="KZU83" s="1"/>
      <c r="KZV83" s="1"/>
      <c r="KZW83" s="1"/>
      <c r="KZX83" s="1"/>
      <c r="KZY83" s="1"/>
      <c r="KZZ83" s="1"/>
      <c r="LAA83" s="1"/>
      <c r="LAB83" s="1"/>
      <c r="LAC83" s="1"/>
      <c r="LAD83" s="1"/>
      <c r="LAE83" s="1"/>
      <c r="LAF83" s="1"/>
      <c r="LAG83" s="1"/>
      <c r="LAH83" s="1"/>
      <c r="LAI83" s="1"/>
      <c r="LAJ83" s="1"/>
      <c r="LAK83" s="1"/>
      <c r="LAL83" s="1"/>
      <c r="LAM83" s="1"/>
      <c r="LAN83" s="1"/>
      <c r="LAO83" s="1"/>
      <c r="LAP83" s="1"/>
      <c r="LAQ83" s="1"/>
      <c r="LAR83" s="1"/>
      <c r="LAS83" s="1"/>
      <c r="LAT83" s="1"/>
      <c r="LAU83" s="1"/>
      <c r="LAV83" s="1"/>
      <c r="LAW83" s="1"/>
      <c r="LAX83" s="1"/>
      <c r="LAY83" s="1"/>
      <c r="LAZ83" s="1"/>
      <c r="LBA83" s="1"/>
      <c r="LBB83" s="1"/>
      <c r="LBC83" s="1"/>
      <c r="LBD83" s="1"/>
      <c r="LBE83" s="1"/>
      <c r="LBF83" s="1"/>
      <c r="LBG83" s="1"/>
      <c r="LBH83" s="1"/>
      <c r="LBI83" s="1"/>
      <c r="LBJ83" s="1"/>
      <c r="LBK83" s="1"/>
      <c r="LBL83" s="1"/>
      <c r="LBM83" s="1"/>
      <c r="LBN83" s="1"/>
      <c r="LBO83" s="1"/>
      <c r="LBP83" s="1"/>
      <c r="LBQ83" s="1"/>
      <c r="LBR83" s="1"/>
      <c r="LBS83" s="1"/>
      <c r="LBT83" s="1"/>
      <c r="LBU83" s="1"/>
      <c r="LBV83" s="1"/>
      <c r="LBW83" s="1"/>
      <c r="LBX83" s="1"/>
      <c r="LBY83" s="1"/>
      <c r="LBZ83" s="1"/>
      <c r="LCA83" s="1"/>
      <c r="LCB83" s="1"/>
      <c r="LCC83" s="1"/>
      <c r="LCD83" s="1"/>
      <c r="LCE83" s="1"/>
      <c r="LCF83" s="1"/>
      <c r="LCG83" s="1"/>
      <c r="LCH83" s="1"/>
      <c r="LCI83" s="1"/>
      <c r="LCJ83" s="1"/>
      <c r="LCK83" s="1"/>
      <c r="LCL83" s="1"/>
      <c r="LCM83" s="1"/>
      <c r="LCN83" s="1"/>
      <c r="LCO83" s="1"/>
      <c r="LCP83" s="1"/>
      <c r="LCQ83" s="1"/>
      <c r="LCR83" s="1"/>
      <c r="LCS83" s="1"/>
      <c r="LCT83" s="1"/>
      <c r="LCU83" s="1"/>
      <c r="LCV83" s="1"/>
      <c r="LCW83" s="1"/>
      <c r="LCX83" s="1"/>
      <c r="LCY83" s="1"/>
      <c r="LCZ83" s="1"/>
      <c r="LDA83" s="1"/>
      <c r="LDB83" s="1"/>
      <c r="LDC83" s="1"/>
      <c r="LDD83" s="1"/>
      <c r="LDE83" s="1"/>
      <c r="LDF83" s="1"/>
      <c r="LDG83" s="1"/>
      <c r="LDH83" s="1"/>
      <c r="LDI83" s="1"/>
      <c r="LDJ83" s="1"/>
      <c r="LDK83" s="1"/>
      <c r="LDL83" s="1"/>
      <c r="LDM83" s="1"/>
      <c r="LDN83" s="1"/>
      <c r="LDO83" s="1"/>
      <c r="LDP83" s="1"/>
      <c r="LDQ83" s="1"/>
      <c r="LDR83" s="1"/>
      <c r="LDS83" s="1"/>
      <c r="LDT83" s="1"/>
      <c r="LDU83" s="1"/>
      <c r="LDV83" s="1"/>
      <c r="LDW83" s="1"/>
      <c r="LDX83" s="1"/>
      <c r="LDY83" s="1"/>
      <c r="LDZ83" s="1"/>
      <c r="LEA83" s="1"/>
      <c r="LEB83" s="1"/>
      <c r="LEC83" s="1"/>
      <c r="LED83" s="1"/>
      <c r="LEE83" s="1"/>
      <c r="LEF83" s="1"/>
      <c r="LEG83" s="1"/>
      <c r="LEH83" s="1"/>
      <c r="LEI83" s="1"/>
      <c r="LEJ83" s="1"/>
      <c r="LEK83" s="1"/>
      <c r="LEL83" s="1"/>
      <c r="LEM83" s="1"/>
      <c r="LEN83" s="1"/>
      <c r="LEO83" s="1"/>
      <c r="LEP83" s="1"/>
      <c r="LEQ83" s="1"/>
      <c r="LER83" s="1"/>
      <c r="LES83" s="1"/>
      <c r="LET83" s="1"/>
      <c r="LEU83" s="1"/>
      <c r="LEV83" s="1"/>
      <c r="LEW83" s="1"/>
      <c r="LEX83" s="1"/>
      <c r="LEY83" s="1"/>
      <c r="LEZ83" s="1"/>
      <c r="LFA83" s="1"/>
      <c r="LFB83" s="1"/>
      <c r="LFC83" s="1"/>
      <c r="LFD83" s="1"/>
      <c r="LFE83" s="1"/>
      <c r="LFF83" s="1"/>
      <c r="LFG83" s="1"/>
      <c r="LFH83" s="1"/>
      <c r="LFI83" s="1"/>
      <c r="LFJ83" s="1"/>
      <c r="LFK83" s="1"/>
      <c r="LFL83" s="1"/>
      <c r="LFM83" s="1"/>
      <c r="LFN83" s="1"/>
      <c r="LFO83" s="1"/>
      <c r="LFP83" s="1"/>
      <c r="LFQ83" s="1"/>
      <c r="LFR83" s="1"/>
      <c r="LFS83" s="1"/>
      <c r="LFT83" s="1"/>
      <c r="LFU83" s="1"/>
      <c r="LFV83" s="1"/>
      <c r="LFW83" s="1"/>
      <c r="LFX83" s="1"/>
      <c r="LFY83" s="1"/>
      <c r="LFZ83" s="1"/>
      <c r="LGA83" s="1"/>
      <c r="LGB83" s="1"/>
      <c r="LGC83" s="1"/>
      <c r="LGD83" s="1"/>
      <c r="LGE83" s="1"/>
      <c r="LGF83" s="1"/>
      <c r="LGG83" s="1"/>
      <c r="LGH83" s="1"/>
      <c r="LGI83" s="1"/>
      <c r="LGJ83" s="1"/>
      <c r="LGK83" s="1"/>
      <c r="LGL83" s="1"/>
      <c r="LGM83" s="1"/>
      <c r="LGN83" s="1"/>
      <c r="LGO83" s="1"/>
      <c r="LGP83" s="1"/>
      <c r="LGQ83" s="1"/>
      <c r="LGR83" s="1"/>
      <c r="LGS83" s="1"/>
      <c r="LGT83" s="1"/>
      <c r="LGU83" s="1"/>
      <c r="LGV83" s="1"/>
      <c r="LGW83" s="1"/>
      <c r="LGX83" s="1"/>
      <c r="LGY83" s="1"/>
      <c r="LGZ83" s="1"/>
      <c r="LHA83" s="1"/>
      <c r="LHB83" s="1"/>
      <c r="LHC83" s="1"/>
      <c r="LHD83" s="1"/>
      <c r="LHE83" s="1"/>
      <c r="LHF83" s="1"/>
      <c r="LHG83" s="1"/>
      <c r="LHH83" s="1"/>
      <c r="LHI83" s="1"/>
      <c r="LHJ83" s="1"/>
      <c r="LHK83" s="1"/>
      <c r="LHL83" s="1"/>
      <c r="LHM83" s="1"/>
      <c r="LHN83" s="1"/>
      <c r="LHO83" s="1"/>
      <c r="LHP83" s="1"/>
      <c r="LHQ83" s="1"/>
      <c r="LHR83" s="1"/>
      <c r="LHS83" s="1"/>
      <c r="LHT83" s="1"/>
      <c r="LHU83" s="1"/>
      <c r="LHV83" s="1"/>
      <c r="LHW83" s="1"/>
      <c r="LHX83" s="1"/>
      <c r="LHY83" s="1"/>
      <c r="LHZ83" s="1"/>
      <c r="LIA83" s="1"/>
      <c r="LIB83" s="1"/>
      <c r="LIC83" s="1"/>
      <c r="LID83" s="1"/>
      <c r="LIE83" s="1"/>
      <c r="LIF83" s="1"/>
      <c r="LIG83" s="1"/>
      <c r="LIH83" s="1"/>
      <c r="LII83" s="1"/>
      <c r="LIJ83" s="1"/>
      <c r="LIK83" s="1"/>
      <c r="LIL83" s="1"/>
      <c r="LIM83" s="1"/>
      <c r="LIN83" s="1"/>
      <c r="LIO83" s="1"/>
      <c r="LIP83" s="1"/>
      <c r="LIQ83" s="1"/>
      <c r="LIR83" s="1"/>
      <c r="LIS83" s="1"/>
      <c r="LIT83" s="1"/>
      <c r="LIU83" s="1"/>
      <c r="LIV83" s="1"/>
      <c r="LIW83" s="1"/>
      <c r="LIX83" s="1"/>
      <c r="LIY83" s="1"/>
      <c r="LIZ83" s="1"/>
      <c r="LJA83" s="1"/>
      <c r="LJB83" s="1"/>
      <c r="LJC83" s="1"/>
      <c r="LJD83" s="1"/>
      <c r="LJE83" s="1"/>
      <c r="LJF83" s="1"/>
      <c r="LJG83" s="1"/>
      <c r="LJH83" s="1"/>
      <c r="LJI83" s="1"/>
      <c r="LJJ83" s="1"/>
      <c r="LJK83" s="1"/>
      <c r="LJL83" s="1"/>
      <c r="LJM83" s="1"/>
      <c r="LJN83" s="1"/>
      <c r="LJO83" s="1"/>
      <c r="LJP83" s="1"/>
      <c r="LJQ83" s="1"/>
      <c r="LJR83" s="1"/>
      <c r="LJS83" s="1"/>
      <c r="LJT83" s="1"/>
      <c r="LJU83" s="1"/>
      <c r="LJV83" s="1"/>
      <c r="LJW83" s="1"/>
      <c r="LJX83" s="1"/>
      <c r="LJY83" s="1"/>
      <c r="LJZ83" s="1"/>
      <c r="LKA83" s="1"/>
      <c r="LKB83" s="1"/>
      <c r="LKC83" s="1"/>
      <c r="LKD83" s="1"/>
      <c r="LKE83" s="1"/>
      <c r="LKF83" s="1"/>
      <c r="LKG83" s="1"/>
      <c r="LKH83" s="1"/>
      <c r="LKI83" s="1"/>
      <c r="LKJ83" s="1"/>
      <c r="LKK83" s="1"/>
      <c r="LKL83" s="1"/>
      <c r="LKM83" s="1"/>
      <c r="LKN83" s="1"/>
      <c r="LKO83" s="1"/>
      <c r="LKP83" s="1"/>
      <c r="LKQ83" s="1"/>
      <c r="LKR83" s="1"/>
      <c r="LKS83" s="1"/>
      <c r="LKT83" s="1"/>
      <c r="LKU83" s="1"/>
      <c r="LKV83" s="1"/>
      <c r="LKW83" s="1"/>
      <c r="LKX83" s="1"/>
      <c r="LKY83" s="1"/>
      <c r="LKZ83" s="1"/>
      <c r="LLA83" s="1"/>
      <c r="LLB83" s="1"/>
      <c r="LLC83" s="1"/>
      <c r="LLD83" s="1"/>
      <c r="LLE83" s="1"/>
      <c r="LLF83" s="1"/>
      <c r="LLG83" s="1"/>
      <c r="LLH83" s="1"/>
      <c r="LLI83" s="1"/>
      <c r="LLJ83" s="1"/>
      <c r="LLK83" s="1"/>
      <c r="LLL83" s="1"/>
      <c r="LLM83" s="1"/>
      <c r="LLN83" s="1"/>
      <c r="LLO83" s="1"/>
      <c r="LLP83" s="1"/>
      <c r="LLQ83" s="1"/>
      <c r="LLR83" s="1"/>
      <c r="LLS83" s="1"/>
      <c r="LLT83" s="1"/>
      <c r="LLU83" s="1"/>
      <c r="LLV83" s="1"/>
      <c r="LLW83" s="1"/>
      <c r="LLX83" s="1"/>
      <c r="LLY83" s="1"/>
      <c r="LLZ83" s="1"/>
      <c r="LMA83" s="1"/>
      <c r="LMB83" s="1"/>
      <c r="LMC83" s="1"/>
      <c r="LMD83" s="1"/>
      <c r="LME83" s="1"/>
      <c r="LMF83" s="1"/>
      <c r="LMG83" s="1"/>
      <c r="LMH83" s="1"/>
      <c r="LMI83" s="1"/>
      <c r="LMJ83" s="1"/>
      <c r="LMK83" s="1"/>
      <c r="LML83" s="1"/>
      <c r="LMM83" s="1"/>
      <c r="LMN83" s="1"/>
      <c r="LMO83" s="1"/>
      <c r="LMP83" s="1"/>
      <c r="LMQ83" s="1"/>
      <c r="LMR83" s="1"/>
      <c r="LMS83" s="1"/>
      <c r="LMT83" s="1"/>
      <c r="LMU83" s="1"/>
      <c r="LMV83" s="1"/>
      <c r="LMW83" s="1"/>
      <c r="LMX83" s="1"/>
      <c r="LMY83" s="1"/>
      <c r="LMZ83" s="1"/>
      <c r="LNA83" s="1"/>
      <c r="LNB83" s="1"/>
      <c r="LNC83" s="1"/>
      <c r="LND83" s="1"/>
      <c r="LNE83" s="1"/>
      <c r="LNF83" s="1"/>
      <c r="LNG83" s="1"/>
      <c r="LNH83" s="1"/>
      <c r="LNI83" s="1"/>
      <c r="LNJ83" s="1"/>
      <c r="LNK83" s="1"/>
      <c r="LNL83" s="1"/>
      <c r="LNM83" s="1"/>
      <c r="LNN83" s="1"/>
      <c r="LNO83" s="1"/>
      <c r="LNP83" s="1"/>
      <c r="LNQ83" s="1"/>
      <c r="LNR83" s="1"/>
      <c r="LNS83" s="1"/>
      <c r="LNT83" s="1"/>
      <c r="LNU83" s="1"/>
      <c r="LNV83" s="1"/>
      <c r="LNW83" s="1"/>
      <c r="LNX83" s="1"/>
      <c r="LNY83" s="1"/>
      <c r="LNZ83" s="1"/>
      <c r="LOA83" s="1"/>
      <c r="LOB83" s="1"/>
      <c r="LOC83" s="1"/>
      <c r="LOD83" s="1"/>
      <c r="LOE83" s="1"/>
      <c r="LOF83" s="1"/>
      <c r="LOG83" s="1"/>
      <c r="LOH83" s="1"/>
      <c r="LOI83" s="1"/>
      <c r="LOJ83" s="1"/>
      <c r="LOK83" s="1"/>
      <c r="LOL83" s="1"/>
      <c r="LOM83" s="1"/>
      <c r="LON83" s="1"/>
      <c r="LOO83" s="1"/>
      <c r="LOP83" s="1"/>
      <c r="LOQ83" s="1"/>
      <c r="LOR83" s="1"/>
      <c r="LOS83" s="1"/>
      <c r="LOT83" s="1"/>
      <c r="LOU83" s="1"/>
      <c r="LOV83" s="1"/>
      <c r="LOW83" s="1"/>
      <c r="LOX83" s="1"/>
      <c r="LOY83" s="1"/>
      <c r="LOZ83" s="1"/>
      <c r="LPA83" s="1"/>
      <c r="LPB83" s="1"/>
      <c r="LPC83" s="1"/>
      <c r="LPD83" s="1"/>
      <c r="LPE83" s="1"/>
      <c r="LPF83" s="1"/>
      <c r="LPG83" s="1"/>
      <c r="LPH83" s="1"/>
      <c r="LPI83" s="1"/>
      <c r="LPJ83" s="1"/>
      <c r="LPK83" s="1"/>
      <c r="LPL83" s="1"/>
      <c r="LPM83" s="1"/>
      <c r="LPN83" s="1"/>
      <c r="LPO83" s="1"/>
      <c r="LPP83" s="1"/>
      <c r="LPQ83" s="1"/>
      <c r="LPR83" s="1"/>
      <c r="LPS83" s="1"/>
      <c r="LPT83" s="1"/>
      <c r="LPU83" s="1"/>
      <c r="LPV83" s="1"/>
      <c r="LPW83" s="1"/>
      <c r="LPX83" s="1"/>
      <c r="LPY83" s="1"/>
      <c r="LPZ83" s="1"/>
      <c r="LQA83" s="1"/>
      <c r="LQB83" s="1"/>
      <c r="LQC83" s="1"/>
      <c r="LQD83" s="1"/>
      <c r="LQE83" s="1"/>
      <c r="LQF83" s="1"/>
      <c r="LQG83" s="1"/>
      <c r="LQH83" s="1"/>
      <c r="LQI83" s="1"/>
      <c r="LQJ83" s="1"/>
      <c r="LQK83" s="1"/>
      <c r="LQL83" s="1"/>
      <c r="LQM83" s="1"/>
      <c r="LQN83" s="1"/>
      <c r="LQO83" s="1"/>
      <c r="LQP83" s="1"/>
      <c r="LQQ83" s="1"/>
      <c r="LQR83" s="1"/>
      <c r="LQS83" s="1"/>
      <c r="LQT83" s="1"/>
      <c r="LQU83" s="1"/>
      <c r="LQV83" s="1"/>
      <c r="LQW83" s="1"/>
      <c r="LQX83" s="1"/>
      <c r="LQY83" s="1"/>
      <c r="LQZ83" s="1"/>
      <c r="LRA83" s="1"/>
      <c r="LRB83" s="1"/>
      <c r="LRC83" s="1"/>
      <c r="LRD83" s="1"/>
      <c r="LRE83" s="1"/>
      <c r="LRF83" s="1"/>
      <c r="LRG83" s="1"/>
      <c r="LRH83" s="1"/>
      <c r="LRI83" s="1"/>
      <c r="LRJ83" s="1"/>
      <c r="LRK83" s="1"/>
      <c r="LRL83" s="1"/>
      <c r="LRM83" s="1"/>
      <c r="LRN83" s="1"/>
      <c r="LRO83" s="1"/>
      <c r="LRP83" s="1"/>
      <c r="LRQ83" s="1"/>
      <c r="LRR83" s="1"/>
      <c r="LRS83" s="1"/>
      <c r="LRT83" s="1"/>
      <c r="LRU83" s="1"/>
      <c r="LRV83" s="1"/>
      <c r="LRW83" s="1"/>
      <c r="LRX83" s="1"/>
      <c r="LRY83" s="1"/>
      <c r="LRZ83" s="1"/>
      <c r="LSA83" s="1"/>
      <c r="LSB83" s="1"/>
      <c r="LSC83" s="1"/>
      <c r="LSD83" s="1"/>
      <c r="LSE83" s="1"/>
      <c r="LSF83" s="1"/>
      <c r="LSG83" s="1"/>
      <c r="LSH83" s="1"/>
      <c r="LSI83" s="1"/>
      <c r="LSJ83" s="1"/>
      <c r="LSK83" s="1"/>
      <c r="LSL83" s="1"/>
      <c r="LSM83" s="1"/>
      <c r="LSN83" s="1"/>
      <c r="LSO83" s="1"/>
      <c r="LSP83" s="1"/>
      <c r="LSQ83" s="1"/>
      <c r="LSR83" s="1"/>
      <c r="LSS83" s="1"/>
      <c r="LST83" s="1"/>
      <c r="LSU83" s="1"/>
      <c r="LSV83" s="1"/>
      <c r="LSW83" s="1"/>
      <c r="LSX83" s="1"/>
      <c r="LSY83" s="1"/>
      <c r="LSZ83" s="1"/>
      <c r="LTA83" s="1"/>
      <c r="LTB83" s="1"/>
      <c r="LTC83" s="1"/>
      <c r="LTD83" s="1"/>
      <c r="LTE83" s="1"/>
      <c r="LTF83" s="1"/>
      <c r="LTG83" s="1"/>
      <c r="LTH83" s="1"/>
      <c r="LTI83" s="1"/>
      <c r="LTJ83" s="1"/>
      <c r="LTK83" s="1"/>
      <c r="LTL83" s="1"/>
      <c r="LTM83" s="1"/>
      <c r="LTN83" s="1"/>
      <c r="LTO83" s="1"/>
      <c r="LTP83" s="1"/>
      <c r="LTQ83" s="1"/>
      <c r="LTR83" s="1"/>
      <c r="LTS83" s="1"/>
      <c r="LTT83" s="1"/>
      <c r="LTU83" s="1"/>
      <c r="LTV83" s="1"/>
      <c r="LTW83" s="1"/>
      <c r="LTX83" s="1"/>
      <c r="LTY83" s="1"/>
      <c r="LTZ83" s="1"/>
      <c r="LUA83" s="1"/>
      <c r="LUB83" s="1"/>
      <c r="LUC83" s="1"/>
      <c r="LUD83" s="1"/>
      <c r="LUE83" s="1"/>
      <c r="LUF83" s="1"/>
      <c r="LUG83" s="1"/>
      <c r="LUH83" s="1"/>
      <c r="LUI83" s="1"/>
      <c r="LUJ83" s="1"/>
      <c r="LUK83" s="1"/>
      <c r="LUL83" s="1"/>
      <c r="LUM83" s="1"/>
      <c r="LUN83" s="1"/>
      <c r="LUO83" s="1"/>
      <c r="LUP83" s="1"/>
      <c r="LUQ83" s="1"/>
      <c r="LUR83" s="1"/>
      <c r="LUS83" s="1"/>
      <c r="LUT83" s="1"/>
      <c r="LUU83" s="1"/>
      <c r="LUV83" s="1"/>
      <c r="LUW83" s="1"/>
      <c r="LUX83" s="1"/>
      <c r="LUY83" s="1"/>
      <c r="LUZ83" s="1"/>
      <c r="LVA83" s="1"/>
      <c r="LVB83" s="1"/>
      <c r="LVC83" s="1"/>
      <c r="LVD83" s="1"/>
      <c r="LVE83" s="1"/>
      <c r="LVF83" s="1"/>
      <c r="LVG83" s="1"/>
      <c r="LVH83" s="1"/>
      <c r="LVI83" s="1"/>
      <c r="LVJ83" s="1"/>
      <c r="LVK83" s="1"/>
      <c r="LVL83" s="1"/>
      <c r="LVM83" s="1"/>
      <c r="LVN83" s="1"/>
      <c r="LVO83" s="1"/>
      <c r="LVP83" s="1"/>
      <c r="LVQ83" s="1"/>
      <c r="LVR83" s="1"/>
      <c r="LVS83" s="1"/>
      <c r="LVT83" s="1"/>
      <c r="LVU83" s="1"/>
      <c r="LVV83" s="1"/>
      <c r="LVW83" s="1"/>
      <c r="LVX83" s="1"/>
      <c r="LVY83" s="1"/>
      <c r="LVZ83" s="1"/>
      <c r="LWA83" s="1"/>
      <c r="LWB83" s="1"/>
      <c r="LWC83" s="1"/>
      <c r="LWD83" s="1"/>
      <c r="LWE83" s="1"/>
      <c r="LWF83" s="1"/>
      <c r="LWG83" s="1"/>
      <c r="LWH83" s="1"/>
      <c r="LWI83" s="1"/>
      <c r="LWJ83" s="1"/>
      <c r="LWK83" s="1"/>
      <c r="LWL83" s="1"/>
      <c r="LWM83" s="1"/>
      <c r="LWN83" s="1"/>
      <c r="LWO83" s="1"/>
      <c r="LWP83" s="1"/>
      <c r="LWQ83" s="1"/>
      <c r="LWR83" s="1"/>
      <c r="LWS83" s="1"/>
      <c r="LWT83" s="1"/>
      <c r="LWU83" s="1"/>
      <c r="LWV83" s="1"/>
      <c r="LWW83" s="1"/>
      <c r="LWX83" s="1"/>
      <c r="LWY83" s="1"/>
      <c r="LWZ83" s="1"/>
      <c r="LXA83" s="1"/>
      <c r="LXB83" s="1"/>
      <c r="LXC83" s="1"/>
      <c r="LXD83" s="1"/>
      <c r="LXE83" s="1"/>
      <c r="LXF83" s="1"/>
      <c r="LXG83" s="1"/>
      <c r="LXH83" s="1"/>
      <c r="LXI83" s="1"/>
      <c r="LXJ83" s="1"/>
      <c r="LXK83" s="1"/>
      <c r="LXL83" s="1"/>
      <c r="LXM83" s="1"/>
      <c r="LXN83" s="1"/>
      <c r="LXO83" s="1"/>
      <c r="LXP83" s="1"/>
      <c r="LXQ83" s="1"/>
      <c r="LXR83" s="1"/>
      <c r="LXS83" s="1"/>
      <c r="LXT83" s="1"/>
      <c r="LXU83" s="1"/>
      <c r="LXV83" s="1"/>
      <c r="LXW83" s="1"/>
      <c r="LXX83" s="1"/>
      <c r="LXY83" s="1"/>
      <c r="LXZ83" s="1"/>
      <c r="LYA83" s="1"/>
      <c r="LYB83" s="1"/>
      <c r="LYC83" s="1"/>
      <c r="LYD83" s="1"/>
      <c r="LYE83" s="1"/>
      <c r="LYF83" s="1"/>
      <c r="LYG83" s="1"/>
      <c r="LYH83" s="1"/>
      <c r="LYI83" s="1"/>
      <c r="LYJ83" s="1"/>
      <c r="LYK83" s="1"/>
      <c r="LYL83" s="1"/>
      <c r="LYM83" s="1"/>
      <c r="LYN83" s="1"/>
      <c r="LYO83" s="1"/>
      <c r="LYP83" s="1"/>
      <c r="LYQ83" s="1"/>
      <c r="LYR83" s="1"/>
      <c r="LYS83" s="1"/>
      <c r="LYT83" s="1"/>
      <c r="LYU83" s="1"/>
      <c r="LYV83" s="1"/>
      <c r="LYW83" s="1"/>
      <c r="LYX83" s="1"/>
      <c r="LYY83" s="1"/>
      <c r="LYZ83" s="1"/>
      <c r="LZA83" s="1"/>
      <c r="LZB83" s="1"/>
      <c r="LZC83" s="1"/>
      <c r="LZD83" s="1"/>
      <c r="LZE83" s="1"/>
      <c r="LZF83" s="1"/>
      <c r="LZG83" s="1"/>
      <c r="LZH83" s="1"/>
      <c r="LZI83" s="1"/>
      <c r="LZJ83" s="1"/>
      <c r="LZK83" s="1"/>
      <c r="LZL83" s="1"/>
      <c r="LZM83" s="1"/>
      <c r="LZN83" s="1"/>
      <c r="LZO83" s="1"/>
      <c r="LZP83" s="1"/>
      <c r="LZQ83" s="1"/>
      <c r="LZR83" s="1"/>
      <c r="LZS83" s="1"/>
      <c r="LZT83" s="1"/>
      <c r="LZU83" s="1"/>
      <c r="LZV83" s="1"/>
      <c r="LZW83" s="1"/>
      <c r="LZX83" s="1"/>
      <c r="LZY83" s="1"/>
      <c r="LZZ83" s="1"/>
      <c r="MAA83" s="1"/>
      <c r="MAB83" s="1"/>
      <c r="MAC83" s="1"/>
      <c r="MAD83" s="1"/>
      <c r="MAE83" s="1"/>
      <c r="MAF83" s="1"/>
      <c r="MAG83" s="1"/>
      <c r="MAH83" s="1"/>
      <c r="MAI83" s="1"/>
      <c r="MAJ83" s="1"/>
      <c r="MAK83" s="1"/>
      <c r="MAL83" s="1"/>
      <c r="MAM83" s="1"/>
      <c r="MAN83" s="1"/>
      <c r="MAO83" s="1"/>
      <c r="MAP83" s="1"/>
      <c r="MAQ83" s="1"/>
      <c r="MAR83" s="1"/>
      <c r="MAS83" s="1"/>
      <c r="MAT83" s="1"/>
      <c r="MAU83" s="1"/>
      <c r="MAV83" s="1"/>
      <c r="MAW83" s="1"/>
      <c r="MAX83" s="1"/>
      <c r="MAY83" s="1"/>
      <c r="MAZ83" s="1"/>
      <c r="MBA83" s="1"/>
      <c r="MBB83" s="1"/>
      <c r="MBC83" s="1"/>
      <c r="MBD83" s="1"/>
      <c r="MBE83" s="1"/>
      <c r="MBF83" s="1"/>
      <c r="MBG83" s="1"/>
      <c r="MBH83" s="1"/>
      <c r="MBI83" s="1"/>
      <c r="MBJ83" s="1"/>
      <c r="MBK83" s="1"/>
      <c r="MBL83" s="1"/>
      <c r="MBM83" s="1"/>
      <c r="MBN83" s="1"/>
      <c r="MBO83" s="1"/>
      <c r="MBP83" s="1"/>
      <c r="MBQ83" s="1"/>
      <c r="MBR83" s="1"/>
      <c r="MBS83" s="1"/>
      <c r="MBT83" s="1"/>
      <c r="MBU83" s="1"/>
      <c r="MBV83" s="1"/>
      <c r="MBW83" s="1"/>
      <c r="MBX83" s="1"/>
      <c r="MBY83" s="1"/>
      <c r="MBZ83" s="1"/>
      <c r="MCA83" s="1"/>
      <c r="MCB83" s="1"/>
      <c r="MCC83" s="1"/>
      <c r="MCD83" s="1"/>
      <c r="MCE83" s="1"/>
      <c r="MCF83" s="1"/>
      <c r="MCG83" s="1"/>
      <c r="MCH83" s="1"/>
      <c r="MCI83" s="1"/>
      <c r="MCJ83" s="1"/>
      <c r="MCK83" s="1"/>
      <c r="MCL83" s="1"/>
      <c r="MCM83" s="1"/>
      <c r="MCN83" s="1"/>
      <c r="MCO83" s="1"/>
      <c r="MCP83" s="1"/>
      <c r="MCQ83" s="1"/>
      <c r="MCR83" s="1"/>
      <c r="MCS83" s="1"/>
      <c r="MCT83" s="1"/>
      <c r="MCU83" s="1"/>
      <c r="MCV83" s="1"/>
      <c r="MCW83" s="1"/>
      <c r="MCX83" s="1"/>
      <c r="MCY83" s="1"/>
      <c r="MCZ83" s="1"/>
      <c r="MDA83" s="1"/>
      <c r="MDB83" s="1"/>
      <c r="MDC83" s="1"/>
      <c r="MDD83" s="1"/>
      <c r="MDE83" s="1"/>
      <c r="MDF83" s="1"/>
      <c r="MDG83" s="1"/>
      <c r="MDH83" s="1"/>
      <c r="MDI83" s="1"/>
      <c r="MDJ83" s="1"/>
      <c r="MDK83" s="1"/>
      <c r="MDL83" s="1"/>
      <c r="MDM83" s="1"/>
      <c r="MDN83" s="1"/>
      <c r="MDO83" s="1"/>
      <c r="MDP83" s="1"/>
      <c r="MDQ83" s="1"/>
      <c r="MDR83" s="1"/>
      <c r="MDS83" s="1"/>
      <c r="MDT83" s="1"/>
      <c r="MDU83" s="1"/>
      <c r="MDV83" s="1"/>
      <c r="MDW83" s="1"/>
      <c r="MDX83" s="1"/>
      <c r="MDY83" s="1"/>
      <c r="MDZ83" s="1"/>
      <c r="MEA83" s="1"/>
      <c r="MEB83" s="1"/>
      <c r="MEC83" s="1"/>
      <c r="MED83" s="1"/>
      <c r="MEE83" s="1"/>
      <c r="MEF83" s="1"/>
      <c r="MEG83" s="1"/>
      <c r="MEH83" s="1"/>
      <c r="MEI83" s="1"/>
      <c r="MEJ83" s="1"/>
      <c r="MEK83" s="1"/>
      <c r="MEL83" s="1"/>
      <c r="MEM83" s="1"/>
      <c r="MEN83" s="1"/>
      <c r="MEO83" s="1"/>
      <c r="MEP83" s="1"/>
      <c r="MEQ83" s="1"/>
      <c r="MER83" s="1"/>
      <c r="MES83" s="1"/>
      <c r="MET83" s="1"/>
      <c r="MEU83" s="1"/>
      <c r="MEV83" s="1"/>
      <c r="MEW83" s="1"/>
      <c r="MEX83" s="1"/>
      <c r="MEY83" s="1"/>
      <c r="MEZ83" s="1"/>
      <c r="MFA83" s="1"/>
      <c r="MFB83" s="1"/>
      <c r="MFC83" s="1"/>
      <c r="MFD83" s="1"/>
      <c r="MFE83" s="1"/>
      <c r="MFF83" s="1"/>
      <c r="MFG83" s="1"/>
      <c r="MFH83" s="1"/>
      <c r="MFI83" s="1"/>
      <c r="MFJ83" s="1"/>
      <c r="MFK83" s="1"/>
      <c r="MFL83" s="1"/>
      <c r="MFM83" s="1"/>
      <c r="MFN83" s="1"/>
      <c r="MFO83" s="1"/>
      <c r="MFP83" s="1"/>
      <c r="MFQ83" s="1"/>
      <c r="MFR83" s="1"/>
      <c r="MFS83" s="1"/>
      <c r="MFT83" s="1"/>
      <c r="MFU83" s="1"/>
      <c r="MFV83" s="1"/>
      <c r="MFW83" s="1"/>
      <c r="MFX83" s="1"/>
      <c r="MFY83" s="1"/>
      <c r="MFZ83" s="1"/>
      <c r="MGA83" s="1"/>
      <c r="MGB83" s="1"/>
      <c r="MGC83" s="1"/>
      <c r="MGD83" s="1"/>
      <c r="MGE83" s="1"/>
      <c r="MGF83" s="1"/>
      <c r="MGG83" s="1"/>
      <c r="MGH83" s="1"/>
      <c r="MGI83" s="1"/>
      <c r="MGJ83" s="1"/>
      <c r="MGK83" s="1"/>
      <c r="MGL83" s="1"/>
      <c r="MGM83" s="1"/>
      <c r="MGN83" s="1"/>
      <c r="MGO83" s="1"/>
      <c r="MGP83" s="1"/>
      <c r="MGQ83" s="1"/>
      <c r="MGR83" s="1"/>
      <c r="MGS83" s="1"/>
      <c r="MGT83" s="1"/>
      <c r="MGU83" s="1"/>
      <c r="MGV83" s="1"/>
      <c r="MGW83" s="1"/>
      <c r="MGX83" s="1"/>
      <c r="MGY83" s="1"/>
      <c r="MGZ83" s="1"/>
      <c r="MHA83" s="1"/>
      <c r="MHB83" s="1"/>
      <c r="MHC83" s="1"/>
      <c r="MHD83" s="1"/>
      <c r="MHE83" s="1"/>
      <c r="MHF83" s="1"/>
      <c r="MHG83" s="1"/>
      <c r="MHH83" s="1"/>
      <c r="MHI83" s="1"/>
      <c r="MHJ83" s="1"/>
      <c r="MHK83" s="1"/>
      <c r="MHL83" s="1"/>
      <c r="MHM83" s="1"/>
      <c r="MHN83" s="1"/>
      <c r="MHO83" s="1"/>
      <c r="MHP83" s="1"/>
      <c r="MHQ83" s="1"/>
      <c r="MHR83" s="1"/>
      <c r="MHS83" s="1"/>
      <c r="MHT83" s="1"/>
      <c r="MHU83" s="1"/>
      <c r="MHV83" s="1"/>
      <c r="MHW83" s="1"/>
      <c r="MHX83" s="1"/>
      <c r="MHY83" s="1"/>
      <c r="MHZ83" s="1"/>
      <c r="MIA83" s="1"/>
      <c r="MIB83" s="1"/>
      <c r="MIC83" s="1"/>
      <c r="MID83" s="1"/>
      <c r="MIE83" s="1"/>
      <c r="MIF83" s="1"/>
      <c r="MIG83" s="1"/>
      <c r="MIH83" s="1"/>
      <c r="MII83" s="1"/>
      <c r="MIJ83" s="1"/>
      <c r="MIK83" s="1"/>
      <c r="MIL83" s="1"/>
      <c r="MIM83" s="1"/>
      <c r="MIN83" s="1"/>
      <c r="MIO83" s="1"/>
      <c r="MIP83" s="1"/>
      <c r="MIQ83" s="1"/>
      <c r="MIR83" s="1"/>
      <c r="MIS83" s="1"/>
      <c r="MIT83" s="1"/>
      <c r="MIU83" s="1"/>
      <c r="MIV83" s="1"/>
      <c r="MIW83" s="1"/>
      <c r="MIX83" s="1"/>
      <c r="MIY83" s="1"/>
      <c r="MIZ83" s="1"/>
      <c r="MJA83" s="1"/>
      <c r="MJB83" s="1"/>
      <c r="MJC83" s="1"/>
      <c r="MJD83" s="1"/>
      <c r="MJE83" s="1"/>
      <c r="MJF83" s="1"/>
      <c r="MJG83" s="1"/>
      <c r="MJH83" s="1"/>
      <c r="MJI83" s="1"/>
      <c r="MJJ83" s="1"/>
      <c r="MJK83" s="1"/>
      <c r="MJL83" s="1"/>
      <c r="MJM83" s="1"/>
      <c r="MJN83" s="1"/>
      <c r="MJO83" s="1"/>
      <c r="MJP83" s="1"/>
      <c r="MJQ83" s="1"/>
      <c r="MJR83" s="1"/>
      <c r="MJS83" s="1"/>
      <c r="MJT83" s="1"/>
      <c r="MJU83" s="1"/>
      <c r="MJV83" s="1"/>
      <c r="MJW83" s="1"/>
      <c r="MJX83" s="1"/>
      <c r="MJY83" s="1"/>
      <c r="MJZ83" s="1"/>
      <c r="MKA83" s="1"/>
      <c r="MKB83" s="1"/>
      <c r="MKC83" s="1"/>
      <c r="MKD83" s="1"/>
      <c r="MKE83" s="1"/>
      <c r="MKF83" s="1"/>
      <c r="MKG83" s="1"/>
      <c r="MKH83" s="1"/>
      <c r="MKI83" s="1"/>
      <c r="MKJ83" s="1"/>
      <c r="MKK83" s="1"/>
      <c r="MKL83" s="1"/>
      <c r="MKM83" s="1"/>
      <c r="MKN83" s="1"/>
      <c r="MKO83" s="1"/>
      <c r="MKP83" s="1"/>
      <c r="MKQ83" s="1"/>
      <c r="MKR83" s="1"/>
      <c r="MKS83" s="1"/>
      <c r="MKT83" s="1"/>
      <c r="MKU83" s="1"/>
      <c r="MKV83" s="1"/>
      <c r="MKW83" s="1"/>
      <c r="MKX83" s="1"/>
      <c r="MKY83" s="1"/>
      <c r="MKZ83" s="1"/>
      <c r="MLA83" s="1"/>
      <c r="MLB83" s="1"/>
      <c r="MLC83" s="1"/>
      <c r="MLD83" s="1"/>
      <c r="MLE83" s="1"/>
      <c r="MLF83" s="1"/>
      <c r="MLG83" s="1"/>
      <c r="MLH83" s="1"/>
      <c r="MLI83" s="1"/>
      <c r="MLJ83" s="1"/>
      <c r="MLK83" s="1"/>
      <c r="MLL83" s="1"/>
      <c r="MLM83" s="1"/>
      <c r="MLN83" s="1"/>
      <c r="MLO83" s="1"/>
      <c r="MLP83" s="1"/>
      <c r="MLQ83" s="1"/>
      <c r="MLR83" s="1"/>
      <c r="MLS83" s="1"/>
      <c r="MLT83" s="1"/>
      <c r="MLU83" s="1"/>
      <c r="MLV83" s="1"/>
      <c r="MLW83" s="1"/>
      <c r="MLX83" s="1"/>
      <c r="MLY83" s="1"/>
      <c r="MLZ83" s="1"/>
      <c r="MMA83" s="1"/>
      <c r="MMB83" s="1"/>
      <c r="MMC83" s="1"/>
      <c r="MMD83" s="1"/>
      <c r="MME83" s="1"/>
      <c r="MMF83" s="1"/>
      <c r="MMG83" s="1"/>
      <c r="MMH83" s="1"/>
      <c r="MMI83" s="1"/>
      <c r="MMJ83" s="1"/>
      <c r="MMK83" s="1"/>
      <c r="MML83" s="1"/>
      <c r="MMM83" s="1"/>
      <c r="MMN83" s="1"/>
      <c r="MMO83" s="1"/>
      <c r="MMP83" s="1"/>
      <c r="MMQ83" s="1"/>
      <c r="MMR83" s="1"/>
      <c r="MMS83" s="1"/>
      <c r="MMT83" s="1"/>
      <c r="MMU83" s="1"/>
      <c r="MMV83" s="1"/>
      <c r="MMW83" s="1"/>
      <c r="MMX83" s="1"/>
      <c r="MMY83" s="1"/>
      <c r="MMZ83" s="1"/>
      <c r="MNA83" s="1"/>
      <c r="MNB83" s="1"/>
      <c r="MNC83" s="1"/>
      <c r="MND83" s="1"/>
      <c r="MNE83" s="1"/>
      <c r="MNF83" s="1"/>
      <c r="MNG83" s="1"/>
      <c r="MNH83" s="1"/>
      <c r="MNI83" s="1"/>
      <c r="MNJ83" s="1"/>
      <c r="MNK83" s="1"/>
      <c r="MNL83" s="1"/>
      <c r="MNM83" s="1"/>
      <c r="MNN83" s="1"/>
      <c r="MNO83" s="1"/>
      <c r="MNP83" s="1"/>
      <c r="MNQ83" s="1"/>
      <c r="MNR83" s="1"/>
      <c r="MNS83" s="1"/>
      <c r="MNT83" s="1"/>
      <c r="MNU83" s="1"/>
      <c r="MNV83" s="1"/>
      <c r="MNW83" s="1"/>
      <c r="MNX83" s="1"/>
      <c r="MNY83" s="1"/>
      <c r="MNZ83" s="1"/>
      <c r="MOA83" s="1"/>
      <c r="MOB83" s="1"/>
      <c r="MOC83" s="1"/>
      <c r="MOD83" s="1"/>
      <c r="MOE83" s="1"/>
      <c r="MOF83" s="1"/>
      <c r="MOG83" s="1"/>
      <c r="MOH83" s="1"/>
      <c r="MOI83" s="1"/>
      <c r="MOJ83" s="1"/>
      <c r="MOK83" s="1"/>
      <c r="MOL83" s="1"/>
      <c r="MOM83" s="1"/>
      <c r="MON83" s="1"/>
      <c r="MOO83" s="1"/>
      <c r="MOP83" s="1"/>
      <c r="MOQ83" s="1"/>
      <c r="MOR83" s="1"/>
      <c r="MOS83" s="1"/>
      <c r="MOT83" s="1"/>
      <c r="MOU83" s="1"/>
      <c r="MOV83" s="1"/>
      <c r="MOW83" s="1"/>
      <c r="MOX83" s="1"/>
      <c r="MOY83" s="1"/>
      <c r="MOZ83" s="1"/>
      <c r="MPA83" s="1"/>
      <c r="MPB83" s="1"/>
      <c r="MPC83" s="1"/>
      <c r="MPD83" s="1"/>
      <c r="MPE83" s="1"/>
      <c r="MPF83" s="1"/>
      <c r="MPG83" s="1"/>
      <c r="MPH83" s="1"/>
      <c r="MPI83" s="1"/>
      <c r="MPJ83" s="1"/>
      <c r="MPK83" s="1"/>
      <c r="MPL83" s="1"/>
      <c r="MPM83" s="1"/>
      <c r="MPN83" s="1"/>
      <c r="MPO83" s="1"/>
      <c r="MPP83" s="1"/>
      <c r="MPQ83" s="1"/>
      <c r="MPR83" s="1"/>
      <c r="MPS83" s="1"/>
      <c r="MPT83" s="1"/>
      <c r="MPU83" s="1"/>
      <c r="MPV83" s="1"/>
      <c r="MPW83" s="1"/>
      <c r="MPX83" s="1"/>
      <c r="MPY83" s="1"/>
      <c r="MPZ83" s="1"/>
      <c r="MQA83" s="1"/>
      <c r="MQB83" s="1"/>
      <c r="MQC83" s="1"/>
      <c r="MQD83" s="1"/>
      <c r="MQE83" s="1"/>
      <c r="MQF83" s="1"/>
      <c r="MQG83" s="1"/>
      <c r="MQH83" s="1"/>
      <c r="MQI83" s="1"/>
      <c r="MQJ83" s="1"/>
      <c r="MQK83" s="1"/>
      <c r="MQL83" s="1"/>
      <c r="MQM83" s="1"/>
      <c r="MQN83" s="1"/>
      <c r="MQO83" s="1"/>
      <c r="MQP83" s="1"/>
      <c r="MQQ83" s="1"/>
      <c r="MQR83" s="1"/>
      <c r="MQS83" s="1"/>
      <c r="MQT83" s="1"/>
      <c r="MQU83" s="1"/>
      <c r="MQV83" s="1"/>
      <c r="MQW83" s="1"/>
      <c r="MQX83" s="1"/>
      <c r="MQY83" s="1"/>
      <c r="MQZ83" s="1"/>
      <c r="MRA83" s="1"/>
      <c r="MRB83" s="1"/>
      <c r="MRC83" s="1"/>
      <c r="MRD83" s="1"/>
      <c r="MRE83" s="1"/>
      <c r="MRF83" s="1"/>
      <c r="MRG83" s="1"/>
      <c r="MRH83" s="1"/>
      <c r="MRI83" s="1"/>
      <c r="MRJ83" s="1"/>
      <c r="MRK83" s="1"/>
      <c r="MRL83" s="1"/>
      <c r="MRM83" s="1"/>
      <c r="MRN83" s="1"/>
      <c r="MRO83" s="1"/>
      <c r="MRP83" s="1"/>
      <c r="MRQ83" s="1"/>
      <c r="MRR83" s="1"/>
      <c r="MRS83" s="1"/>
      <c r="MRT83" s="1"/>
      <c r="MRU83" s="1"/>
      <c r="MRV83" s="1"/>
      <c r="MRW83" s="1"/>
      <c r="MRX83" s="1"/>
      <c r="MRY83" s="1"/>
      <c r="MRZ83" s="1"/>
      <c r="MSA83" s="1"/>
      <c r="MSB83" s="1"/>
      <c r="MSC83" s="1"/>
      <c r="MSD83" s="1"/>
      <c r="MSE83" s="1"/>
      <c r="MSF83" s="1"/>
      <c r="MSG83" s="1"/>
      <c r="MSH83" s="1"/>
      <c r="MSI83" s="1"/>
      <c r="MSJ83" s="1"/>
      <c r="MSK83" s="1"/>
      <c r="MSL83" s="1"/>
      <c r="MSM83" s="1"/>
      <c r="MSN83" s="1"/>
      <c r="MSO83" s="1"/>
      <c r="MSP83" s="1"/>
      <c r="MSQ83" s="1"/>
      <c r="MSR83" s="1"/>
      <c r="MSS83" s="1"/>
      <c r="MST83" s="1"/>
      <c r="MSU83" s="1"/>
      <c r="MSV83" s="1"/>
      <c r="MSW83" s="1"/>
      <c r="MSX83" s="1"/>
      <c r="MSY83" s="1"/>
      <c r="MSZ83" s="1"/>
      <c r="MTA83" s="1"/>
      <c r="MTB83" s="1"/>
      <c r="MTC83" s="1"/>
      <c r="MTD83" s="1"/>
      <c r="MTE83" s="1"/>
      <c r="MTF83" s="1"/>
      <c r="MTG83" s="1"/>
      <c r="MTH83" s="1"/>
      <c r="MTI83" s="1"/>
      <c r="MTJ83" s="1"/>
      <c r="MTK83" s="1"/>
      <c r="MTL83" s="1"/>
      <c r="MTM83" s="1"/>
      <c r="MTN83" s="1"/>
      <c r="MTO83" s="1"/>
      <c r="MTP83" s="1"/>
      <c r="MTQ83" s="1"/>
      <c r="MTR83" s="1"/>
      <c r="MTS83" s="1"/>
      <c r="MTT83" s="1"/>
      <c r="MTU83" s="1"/>
      <c r="MTV83" s="1"/>
      <c r="MTW83" s="1"/>
      <c r="MTX83" s="1"/>
      <c r="MTY83" s="1"/>
      <c r="MTZ83" s="1"/>
      <c r="MUA83" s="1"/>
      <c r="MUB83" s="1"/>
      <c r="MUC83" s="1"/>
      <c r="MUD83" s="1"/>
      <c r="MUE83" s="1"/>
      <c r="MUF83" s="1"/>
      <c r="MUG83" s="1"/>
      <c r="MUH83" s="1"/>
      <c r="MUI83" s="1"/>
      <c r="MUJ83" s="1"/>
      <c r="MUK83" s="1"/>
      <c r="MUL83" s="1"/>
      <c r="MUM83" s="1"/>
      <c r="MUN83" s="1"/>
      <c r="MUO83" s="1"/>
      <c r="MUP83" s="1"/>
      <c r="MUQ83" s="1"/>
      <c r="MUR83" s="1"/>
      <c r="MUS83" s="1"/>
      <c r="MUT83" s="1"/>
      <c r="MUU83" s="1"/>
      <c r="MUV83" s="1"/>
      <c r="MUW83" s="1"/>
      <c r="MUX83" s="1"/>
      <c r="MUY83" s="1"/>
      <c r="MUZ83" s="1"/>
      <c r="MVA83" s="1"/>
      <c r="MVB83" s="1"/>
      <c r="MVC83" s="1"/>
      <c r="MVD83" s="1"/>
      <c r="MVE83" s="1"/>
      <c r="MVF83" s="1"/>
      <c r="MVG83" s="1"/>
      <c r="MVH83" s="1"/>
      <c r="MVI83" s="1"/>
      <c r="MVJ83" s="1"/>
      <c r="MVK83" s="1"/>
      <c r="MVL83" s="1"/>
      <c r="MVM83" s="1"/>
      <c r="MVN83" s="1"/>
      <c r="MVO83" s="1"/>
      <c r="MVP83" s="1"/>
      <c r="MVQ83" s="1"/>
      <c r="MVR83" s="1"/>
      <c r="MVS83" s="1"/>
      <c r="MVT83" s="1"/>
      <c r="MVU83" s="1"/>
      <c r="MVV83" s="1"/>
      <c r="MVW83" s="1"/>
      <c r="MVX83" s="1"/>
      <c r="MVY83" s="1"/>
      <c r="MVZ83" s="1"/>
      <c r="MWA83" s="1"/>
      <c r="MWB83" s="1"/>
      <c r="MWC83" s="1"/>
      <c r="MWD83" s="1"/>
      <c r="MWE83" s="1"/>
      <c r="MWF83" s="1"/>
      <c r="MWG83" s="1"/>
      <c r="MWH83" s="1"/>
      <c r="MWI83" s="1"/>
      <c r="MWJ83" s="1"/>
      <c r="MWK83" s="1"/>
      <c r="MWL83" s="1"/>
      <c r="MWM83" s="1"/>
      <c r="MWN83" s="1"/>
      <c r="MWO83" s="1"/>
      <c r="MWP83" s="1"/>
      <c r="MWQ83" s="1"/>
      <c r="MWR83" s="1"/>
      <c r="MWS83" s="1"/>
      <c r="MWT83" s="1"/>
      <c r="MWU83" s="1"/>
      <c r="MWV83" s="1"/>
      <c r="MWW83" s="1"/>
      <c r="MWX83" s="1"/>
      <c r="MWY83" s="1"/>
      <c r="MWZ83" s="1"/>
      <c r="MXA83" s="1"/>
      <c r="MXB83" s="1"/>
      <c r="MXC83" s="1"/>
      <c r="MXD83" s="1"/>
      <c r="MXE83" s="1"/>
      <c r="MXF83" s="1"/>
      <c r="MXG83" s="1"/>
      <c r="MXH83" s="1"/>
      <c r="MXI83" s="1"/>
      <c r="MXJ83" s="1"/>
      <c r="MXK83" s="1"/>
      <c r="MXL83" s="1"/>
      <c r="MXM83" s="1"/>
      <c r="MXN83" s="1"/>
      <c r="MXO83" s="1"/>
      <c r="MXP83" s="1"/>
      <c r="MXQ83" s="1"/>
      <c r="MXR83" s="1"/>
      <c r="MXS83" s="1"/>
      <c r="MXT83" s="1"/>
      <c r="MXU83" s="1"/>
      <c r="MXV83" s="1"/>
      <c r="MXW83" s="1"/>
      <c r="MXX83" s="1"/>
      <c r="MXY83" s="1"/>
      <c r="MXZ83" s="1"/>
      <c r="MYA83" s="1"/>
      <c r="MYB83" s="1"/>
      <c r="MYC83" s="1"/>
      <c r="MYD83" s="1"/>
      <c r="MYE83" s="1"/>
      <c r="MYF83" s="1"/>
      <c r="MYG83" s="1"/>
      <c r="MYH83" s="1"/>
      <c r="MYI83" s="1"/>
      <c r="MYJ83" s="1"/>
      <c r="MYK83" s="1"/>
      <c r="MYL83" s="1"/>
      <c r="MYM83" s="1"/>
      <c r="MYN83" s="1"/>
      <c r="MYO83" s="1"/>
      <c r="MYP83" s="1"/>
      <c r="MYQ83" s="1"/>
      <c r="MYR83" s="1"/>
      <c r="MYS83" s="1"/>
      <c r="MYT83" s="1"/>
      <c r="MYU83" s="1"/>
      <c r="MYV83" s="1"/>
      <c r="MYW83" s="1"/>
      <c r="MYX83" s="1"/>
      <c r="MYY83" s="1"/>
      <c r="MYZ83" s="1"/>
      <c r="MZA83" s="1"/>
      <c r="MZB83" s="1"/>
      <c r="MZC83" s="1"/>
      <c r="MZD83" s="1"/>
      <c r="MZE83" s="1"/>
      <c r="MZF83" s="1"/>
      <c r="MZG83" s="1"/>
      <c r="MZH83" s="1"/>
      <c r="MZI83" s="1"/>
      <c r="MZJ83" s="1"/>
      <c r="MZK83" s="1"/>
      <c r="MZL83" s="1"/>
      <c r="MZM83" s="1"/>
      <c r="MZN83" s="1"/>
      <c r="MZO83" s="1"/>
      <c r="MZP83" s="1"/>
      <c r="MZQ83" s="1"/>
      <c r="MZR83" s="1"/>
      <c r="MZS83" s="1"/>
      <c r="MZT83" s="1"/>
      <c r="MZU83" s="1"/>
      <c r="MZV83" s="1"/>
      <c r="MZW83" s="1"/>
      <c r="MZX83" s="1"/>
      <c r="MZY83" s="1"/>
      <c r="MZZ83" s="1"/>
      <c r="NAA83" s="1"/>
      <c r="NAB83" s="1"/>
      <c r="NAC83" s="1"/>
      <c r="NAD83" s="1"/>
      <c r="NAE83" s="1"/>
      <c r="NAF83" s="1"/>
      <c r="NAG83" s="1"/>
      <c r="NAH83" s="1"/>
      <c r="NAI83" s="1"/>
      <c r="NAJ83" s="1"/>
      <c r="NAK83" s="1"/>
      <c r="NAL83" s="1"/>
      <c r="NAM83" s="1"/>
      <c r="NAN83" s="1"/>
      <c r="NAO83" s="1"/>
      <c r="NAP83" s="1"/>
      <c r="NAQ83" s="1"/>
      <c r="NAR83" s="1"/>
      <c r="NAS83" s="1"/>
      <c r="NAT83" s="1"/>
      <c r="NAU83" s="1"/>
      <c r="NAV83" s="1"/>
      <c r="NAW83" s="1"/>
      <c r="NAX83" s="1"/>
      <c r="NAY83" s="1"/>
      <c r="NAZ83" s="1"/>
      <c r="NBA83" s="1"/>
      <c r="NBB83" s="1"/>
      <c r="NBC83" s="1"/>
      <c r="NBD83" s="1"/>
      <c r="NBE83" s="1"/>
      <c r="NBF83" s="1"/>
      <c r="NBG83" s="1"/>
      <c r="NBH83" s="1"/>
      <c r="NBI83" s="1"/>
      <c r="NBJ83" s="1"/>
      <c r="NBK83" s="1"/>
      <c r="NBL83" s="1"/>
      <c r="NBM83" s="1"/>
      <c r="NBN83" s="1"/>
      <c r="NBO83" s="1"/>
      <c r="NBP83" s="1"/>
      <c r="NBQ83" s="1"/>
      <c r="NBR83" s="1"/>
      <c r="NBS83" s="1"/>
      <c r="NBT83" s="1"/>
      <c r="NBU83" s="1"/>
      <c r="NBV83" s="1"/>
      <c r="NBW83" s="1"/>
      <c r="NBX83" s="1"/>
      <c r="NBY83" s="1"/>
      <c r="NBZ83" s="1"/>
      <c r="NCA83" s="1"/>
      <c r="NCB83" s="1"/>
      <c r="NCC83" s="1"/>
      <c r="NCD83" s="1"/>
      <c r="NCE83" s="1"/>
      <c r="NCF83" s="1"/>
      <c r="NCG83" s="1"/>
      <c r="NCH83" s="1"/>
      <c r="NCI83" s="1"/>
      <c r="NCJ83" s="1"/>
      <c r="NCK83" s="1"/>
      <c r="NCL83" s="1"/>
      <c r="NCM83" s="1"/>
      <c r="NCN83" s="1"/>
      <c r="NCO83" s="1"/>
      <c r="NCP83" s="1"/>
      <c r="NCQ83" s="1"/>
      <c r="NCR83" s="1"/>
      <c r="NCS83" s="1"/>
      <c r="NCT83" s="1"/>
      <c r="NCU83" s="1"/>
      <c r="NCV83" s="1"/>
      <c r="NCW83" s="1"/>
      <c r="NCX83" s="1"/>
      <c r="NCY83" s="1"/>
      <c r="NCZ83" s="1"/>
      <c r="NDA83" s="1"/>
      <c r="NDB83" s="1"/>
      <c r="NDC83" s="1"/>
      <c r="NDD83" s="1"/>
      <c r="NDE83" s="1"/>
      <c r="NDF83" s="1"/>
      <c r="NDG83" s="1"/>
      <c r="NDH83" s="1"/>
      <c r="NDI83" s="1"/>
      <c r="NDJ83" s="1"/>
      <c r="NDK83" s="1"/>
      <c r="NDL83" s="1"/>
      <c r="NDM83" s="1"/>
      <c r="NDN83" s="1"/>
      <c r="NDO83" s="1"/>
      <c r="NDP83" s="1"/>
      <c r="NDQ83" s="1"/>
      <c r="NDR83" s="1"/>
      <c r="NDS83" s="1"/>
      <c r="NDT83" s="1"/>
      <c r="NDU83" s="1"/>
      <c r="NDV83" s="1"/>
      <c r="NDW83" s="1"/>
      <c r="NDX83" s="1"/>
      <c r="NDY83" s="1"/>
      <c r="NDZ83" s="1"/>
      <c r="NEA83" s="1"/>
      <c r="NEB83" s="1"/>
      <c r="NEC83" s="1"/>
      <c r="NED83" s="1"/>
      <c r="NEE83" s="1"/>
      <c r="NEF83" s="1"/>
      <c r="NEG83" s="1"/>
      <c r="NEH83" s="1"/>
      <c r="NEI83" s="1"/>
      <c r="NEJ83" s="1"/>
      <c r="NEK83" s="1"/>
      <c r="NEL83" s="1"/>
      <c r="NEM83" s="1"/>
      <c r="NEN83" s="1"/>
      <c r="NEO83" s="1"/>
      <c r="NEP83" s="1"/>
      <c r="NEQ83" s="1"/>
      <c r="NER83" s="1"/>
      <c r="NES83" s="1"/>
      <c r="NET83" s="1"/>
      <c r="NEU83" s="1"/>
      <c r="NEV83" s="1"/>
      <c r="NEW83" s="1"/>
      <c r="NEX83" s="1"/>
      <c r="NEY83" s="1"/>
      <c r="NEZ83" s="1"/>
      <c r="NFA83" s="1"/>
      <c r="NFB83" s="1"/>
      <c r="NFC83" s="1"/>
      <c r="NFD83" s="1"/>
      <c r="NFE83" s="1"/>
      <c r="NFF83" s="1"/>
      <c r="NFG83" s="1"/>
      <c r="NFH83" s="1"/>
      <c r="NFI83" s="1"/>
      <c r="NFJ83" s="1"/>
      <c r="NFK83" s="1"/>
      <c r="NFL83" s="1"/>
      <c r="NFM83" s="1"/>
      <c r="NFN83" s="1"/>
      <c r="NFO83" s="1"/>
      <c r="NFP83" s="1"/>
      <c r="NFQ83" s="1"/>
      <c r="NFR83" s="1"/>
      <c r="NFS83" s="1"/>
      <c r="NFT83" s="1"/>
      <c r="NFU83" s="1"/>
      <c r="NFV83" s="1"/>
      <c r="NFW83" s="1"/>
      <c r="NFX83" s="1"/>
      <c r="NFY83" s="1"/>
      <c r="NFZ83" s="1"/>
      <c r="NGA83" s="1"/>
      <c r="NGB83" s="1"/>
      <c r="NGC83" s="1"/>
      <c r="NGD83" s="1"/>
      <c r="NGE83" s="1"/>
      <c r="NGF83" s="1"/>
      <c r="NGG83" s="1"/>
      <c r="NGH83" s="1"/>
      <c r="NGI83" s="1"/>
      <c r="NGJ83" s="1"/>
      <c r="NGK83" s="1"/>
      <c r="NGL83" s="1"/>
      <c r="NGM83" s="1"/>
      <c r="NGN83" s="1"/>
      <c r="NGO83" s="1"/>
      <c r="NGP83" s="1"/>
      <c r="NGQ83" s="1"/>
      <c r="NGR83" s="1"/>
      <c r="NGS83" s="1"/>
      <c r="NGT83" s="1"/>
      <c r="NGU83" s="1"/>
      <c r="NGV83" s="1"/>
      <c r="NGW83" s="1"/>
      <c r="NGX83" s="1"/>
      <c r="NGY83" s="1"/>
      <c r="NGZ83" s="1"/>
      <c r="NHA83" s="1"/>
      <c r="NHB83" s="1"/>
      <c r="NHC83" s="1"/>
      <c r="NHD83" s="1"/>
      <c r="NHE83" s="1"/>
      <c r="NHF83" s="1"/>
      <c r="NHG83" s="1"/>
      <c r="NHH83" s="1"/>
      <c r="NHI83" s="1"/>
      <c r="NHJ83" s="1"/>
      <c r="NHK83" s="1"/>
      <c r="NHL83" s="1"/>
      <c r="NHM83" s="1"/>
      <c r="NHN83" s="1"/>
      <c r="NHO83" s="1"/>
      <c r="NHP83" s="1"/>
      <c r="NHQ83" s="1"/>
      <c r="NHR83" s="1"/>
      <c r="NHS83" s="1"/>
      <c r="NHT83" s="1"/>
      <c r="NHU83" s="1"/>
      <c r="NHV83" s="1"/>
      <c r="NHW83" s="1"/>
      <c r="NHX83" s="1"/>
      <c r="NHY83" s="1"/>
      <c r="NHZ83" s="1"/>
      <c r="NIA83" s="1"/>
      <c r="NIB83" s="1"/>
      <c r="NIC83" s="1"/>
      <c r="NID83" s="1"/>
      <c r="NIE83" s="1"/>
      <c r="NIF83" s="1"/>
      <c r="NIG83" s="1"/>
      <c r="NIH83" s="1"/>
      <c r="NII83" s="1"/>
      <c r="NIJ83" s="1"/>
      <c r="NIK83" s="1"/>
      <c r="NIL83" s="1"/>
      <c r="NIM83" s="1"/>
      <c r="NIN83" s="1"/>
      <c r="NIO83" s="1"/>
      <c r="NIP83" s="1"/>
      <c r="NIQ83" s="1"/>
      <c r="NIR83" s="1"/>
      <c r="NIS83" s="1"/>
      <c r="NIT83" s="1"/>
      <c r="NIU83" s="1"/>
      <c r="NIV83" s="1"/>
      <c r="NIW83" s="1"/>
      <c r="NIX83" s="1"/>
      <c r="NIY83" s="1"/>
      <c r="NIZ83" s="1"/>
      <c r="NJA83" s="1"/>
      <c r="NJB83" s="1"/>
      <c r="NJC83" s="1"/>
      <c r="NJD83" s="1"/>
      <c r="NJE83" s="1"/>
      <c r="NJF83" s="1"/>
      <c r="NJG83" s="1"/>
      <c r="NJH83" s="1"/>
      <c r="NJI83" s="1"/>
      <c r="NJJ83" s="1"/>
      <c r="NJK83" s="1"/>
      <c r="NJL83" s="1"/>
      <c r="NJM83" s="1"/>
      <c r="NJN83" s="1"/>
      <c r="NJO83" s="1"/>
      <c r="NJP83" s="1"/>
      <c r="NJQ83" s="1"/>
      <c r="NJR83" s="1"/>
      <c r="NJS83" s="1"/>
      <c r="NJT83" s="1"/>
      <c r="NJU83" s="1"/>
      <c r="NJV83" s="1"/>
      <c r="NJW83" s="1"/>
      <c r="NJX83" s="1"/>
      <c r="NJY83" s="1"/>
      <c r="NJZ83" s="1"/>
      <c r="NKA83" s="1"/>
      <c r="NKB83" s="1"/>
      <c r="NKC83" s="1"/>
      <c r="NKD83" s="1"/>
      <c r="NKE83" s="1"/>
      <c r="NKF83" s="1"/>
      <c r="NKG83" s="1"/>
      <c r="NKH83" s="1"/>
      <c r="NKI83" s="1"/>
      <c r="NKJ83" s="1"/>
      <c r="NKK83" s="1"/>
      <c r="NKL83" s="1"/>
      <c r="NKM83" s="1"/>
      <c r="NKN83" s="1"/>
      <c r="NKO83" s="1"/>
      <c r="NKP83" s="1"/>
      <c r="NKQ83" s="1"/>
      <c r="NKR83" s="1"/>
      <c r="NKS83" s="1"/>
      <c r="NKT83" s="1"/>
      <c r="NKU83" s="1"/>
      <c r="NKV83" s="1"/>
      <c r="NKW83" s="1"/>
      <c r="NKX83" s="1"/>
      <c r="NKY83" s="1"/>
      <c r="NKZ83" s="1"/>
      <c r="NLA83" s="1"/>
      <c r="NLB83" s="1"/>
      <c r="NLC83" s="1"/>
      <c r="NLD83" s="1"/>
      <c r="NLE83" s="1"/>
      <c r="NLF83" s="1"/>
      <c r="NLG83" s="1"/>
      <c r="NLH83" s="1"/>
      <c r="NLI83" s="1"/>
      <c r="NLJ83" s="1"/>
      <c r="NLK83" s="1"/>
      <c r="NLL83" s="1"/>
      <c r="NLM83" s="1"/>
      <c r="NLN83" s="1"/>
      <c r="NLO83" s="1"/>
      <c r="NLP83" s="1"/>
      <c r="NLQ83" s="1"/>
      <c r="NLR83" s="1"/>
      <c r="NLS83" s="1"/>
      <c r="NLT83" s="1"/>
      <c r="NLU83" s="1"/>
      <c r="NLV83" s="1"/>
      <c r="NLW83" s="1"/>
      <c r="NLX83" s="1"/>
      <c r="NLY83" s="1"/>
      <c r="NLZ83" s="1"/>
      <c r="NMA83" s="1"/>
      <c r="NMB83" s="1"/>
      <c r="NMC83" s="1"/>
      <c r="NMD83" s="1"/>
      <c r="NME83" s="1"/>
      <c r="NMF83" s="1"/>
      <c r="NMG83" s="1"/>
      <c r="NMH83" s="1"/>
      <c r="NMI83" s="1"/>
      <c r="NMJ83" s="1"/>
      <c r="NMK83" s="1"/>
      <c r="NML83" s="1"/>
      <c r="NMM83" s="1"/>
      <c r="NMN83" s="1"/>
      <c r="NMO83" s="1"/>
      <c r="NMP83" s="1"/>
      <c r="NMQ83" s="1"/>
      <c r="NMR83" s="1"/>
      <c r="NMS83" s="1"/>
      <c r="NMT83" s="1"/>
      <c r="NMU83" s="1"/>
      <c r="NMV83" s="1"/>
      <c r="NMW83" s="1"/>
      <c r="NMX83" s="1"/>
      <c r="NMY83" s="1"/>
      <c r="NMZ83" s="1"/>
      <c r="NNA83" s="1"/>
      <c r="NNB83" s="1"/>
      <c r="NNC83" s="1"/>
      <c r="NND83" s="1"/>
      <c r="NNE83" s="1"/>
      <c r="NNF83" s="1"/>
      <c r="NNG83" s="1"/>
      <c r="NNH83" s="1"/>
      <c r="NNI83" s="1"/>
      <c r="NNJ83" s="1"/>
      <c r="NNK83" s="1"/>
      <c r="NNL83" s="1"/>
      <c r="NNM83" s="1"/>
      <c r="NNN83" s="1"/>
      <c r="NNO83" s="1"/>
      <c r="NNP83" s="1"/>
      <c r="NNQ83" s="1"/>
      <c r="NNR83" s="1"/>
      <c r="NNS83" s="1"/>
      <c r="NNT83" s="1"/>
      <c r="NNU83" s="1"/>
      <c r="NNV83" s="1"/>
      <c r="NNW83" s="1"/>
      <c r="NNX83" s="1"/>
      <c r="NNY83" s="1"/>
      <c r="NNZ83" s="1"/>
      <c r="NOA83" s="1"/>
      <c r="NOB83" s="1"/>
      <c r="NOC83" s="1"/>
      <c r="NOD83" s="1"/>
      <c r="NOE83" s="1"/>
      <c r="NOF83" s="1"/>
      <c r="NOG83" s="1"/>
      <c r="NOH83" s="1"/>
      <c r="NOI83" s="1"/>
      <c r="NOJ83" s="1"/>
      <c r="NOK83" s="1"/>
      <c r="NOL83" s="1"/>
      <c r="NOM83" s="1"/>
      <c r="NON83" s="1"/>
      <c r="NOO83" s="1"/>
      <c r="NOP83" s="1"/>
      <c r="NOQ83" s="1"/>
      <c r="NOR83" s="1"/>
      <c r="NOS83" s="1"/>
      <c r="NOT83" s="1"/>
      <c r="NOU83" s="1"/>
      <c r="NOV83" s="1"/>
      <c r="NOW83" s="1"/>
      <c r="NOX83" s="1"/>
      <c r="NOY83" s="1"/>
      <c r="NOZ83" s="1"/>
      <c r="NPA83" s="1"/>
      <c r="NPB83" s="1"/>
      <c r="NPC83" s="1"/>
      <c r="NPD83" s="1"/>
      <c r="NPE83" s="1"/>
      <c r="NPF83" s="1"/>
      <c r="NPG83" s="1"/>
      <c r="NPH83" s="1"/>
      <c r="NPI83" s="1"/>
      <c r="NPJ83" s="1"/>
      <c r="NPK83" s="1"/>
      <c r="NPL83" s="1"/>
      <c r="NPM83" s="1"/>
      <c r="NPN83" s="1"/>
      <c r="NPO83" s="1"/>
      <c r="NPP83" s="1"/>
      <c r="NPQ83" s="1"/>
      <c r="NPR83" s="1"/>
      <c r="NPS83" s="1"/>
      <c r="NPT83" s="1"/>
      <c r="NPU83" s="1"/>
      <c r="NPV83" s="1"/>
      <c r="NPW83" s="1"/>
      <c r="NPX83" s="1"/>
      <c r="NPY83" s="1"/>
      <c r="NPZ83" s="1"/>
      <c r="NQA83" s="1"/>
      <c r="NQB83" s="1"/>
      <c r="NQC83" s="1"/>
      <c r="NQD83" s="1"/>
      <c r="NQE83" s="1"/>
      <c r="NQF83" s="1"/>
      <c r="NQG83" s="1"/>
      <c r="NQH83" s="1"/>
      <c r="NQI83" s="1"/>
      <c r="NQJ83" s="1"/>
      <c r="NQK83" s="1"/>
      <c r="NQL83" s="1"/>
      <c r="NQM83" s="1"/>
      <c r="NQN83" s="1"/>
      <c r="NQO83" s="1"/>
      <c r="NQP83" s="1"/>
      <c r="NQQ83" s="1"/>
      <c r="NQR83" s="1"/>
      <c r="NQS83" s="1"/>
      <c r="NQT83" s="1"/>
      <c r="NQU83" s="1"/>
      <c r="NQV83" s="1"/>
      <c r="NQW83" s="1"/>
      <c r="NQX83" s="1"/>
      <c r="NQY83" s="1"/>
      <c r="NQZ83" s="1"/>
      <c r="NRA83" s="1"/>
      <c r="NRB83" s="1"/>
      <c r="NRC83" s="1"/>
      <c r="NRD83" s="1"/>
      <c r="NRE83" s="1"/>
      <c r="NRF83" s="1"/>
      <c r="NRG83" s="1"/>
      <c r="NRH83" s="1"/>
      <c r="NRI83" s="1"/>
      <c r="NRJ83" s="1"/>
      <c r="NRK83" s="1"/>
      <c r="NRL83" s="1"/>
      <c r="NRM83" s="1"/>
      <c r="NRN83" s="1"/>
      <c r="NRO83" s="1"/>
      <c r="NRP83" s="1"/>
      <c r="NRQ83" s="1"/>
      <c r="NRR83" s="1"/>
      <c r="NRS83" s="1"/>
      <c r="NRT83" s="1"/>
      <c r="NRU83" s="1"/>
      <c r="NRV83" s="1"/>
      <c r="NRW83" s="1"/>
      <c r="NRX83" s="1"/>
      <c r="NRY83" s="1"/>
      <c r="NRZ83" s="1"/>
      <c r="NSA83" s="1"/>
      <c r="NSB83" s="1"/>
      <c r="NSC83" s="1"/>
      <c r="NSD83" s="1"/>
      <c r="NSE83" s="1"/>
      <c r="NSF83" s="1"/>
      <c r="NSG83" s="1"/>
      <c r="NSH83" s="1"/>
      <c r="NSI83" s="1"/>
      <c r="NSJ83" s="1"/>
      <c r="NSK83" s="1"/>
      <c r="NSL83" s="1"/>
      <c r="NSM83" s="1"/>
      <c r="NSN83" s="1"/>
      <c r="NSO83" s="1"/>
      <c r="NSP83" s="1"/>
      <c r="NSQ83" s="1"/>
      <c r="NSR83" s="1"/>
      <c r="NSS83" s="1"/>
      <c r="NST83" s="1"/>
      <c r="NSU83" s="1"/>
      <c r="NSV83" s="1"/>
      <c r="NSW83" s="1"/>
      <c r="NSX83" s="1"/>
      <c r="NSY83" s="1"/>
      <c r="NSZ83" s="1"/>
      <c r="NTA83" s="1"/>
      <c r="NTB83" s="1"/>
      <c r="NTC83" s="1"/>
      <c r="NTD83" s="1"/>
      <c r="NTE83" s="1"/>
      <c r="NTF83" s="1"/>
      <c r="NTG83" s="1"/>
      <c r="NTH83" s="1"/>
      <c r="NTI83" s="1"/>
      <c r="NTJ83" s="1"/>
      <c r="NTK83" s="1"/>
      <c r="NTL83" s="1"/>
      <c r="NTM83" s="1"/>
      <c r="NTN83" s="1"/>
      <c r="NTO83" s="1"/>
      <c r="NTP83" s="1"/>
      <c r="NTQ83" s="1"/>
      <c r="NTR83" s="1"/>
      <c r="NTS83" s="1"/>
      <c r="NTT83" s="1"/>
      <c r="NTU83" s="1"/>
      <c r="NTV83" s="1"/>
      <c r="NTW83" s="1"/>
      <c r="NTX83" s="1"/>
      <c r="NTY83" s="1"/>
      <c r="NTZ83" s="1"/>
      <c r="NUA83" s="1"/>
      <c r="NUB83" s="1"/>
      <c r="NUC83" s="1"/>
      <c r="NUD83" s="1"/>
      <c r="NUE83" s="1"/>
      <c r="NUF83" s="1"/>
      <c r="NUG83" s="1"/>
      <c r="NUH83" s="1"/>
      <c r="NUI83" s="1"/>
      <c r="NUJ83" s="1"/>
      <c r="NUK83" s="1"/>
      <c r="NUL83" s="1"/>
      <c r="NUM83" s="1"/>
      <c r="NUN83" s="1"/>
      <c r="NUO83" s="1"/>
      <c r="NUP83" s="1"/>
      <c r="NUQ83" s="1"/>
      <c r="NUR83" s="1"/>
      <c r="NUS83" s="1"/>
      <c r="NUT83" s="1"/>
      <c r="NUU83" s="1"/>
      <c r="NUV83" s="1"/>
      <c r="NUW83" s="1"/>
      <c r="NUX83" s="1"/>
      <c r="NUY83" s="1"/>
      <c r="NUZ83" s="1"/>
      <c r="NVA83" s="1"/>
      <c r="NVB83" s="1"/>
      <c r="NVC83" s="1"/>
      <c r="NVD83" s="1"/>
      <c r="NVE83" s="1"/>
      <c r="NVF83" s="1"/>
      <c r="NVG83" s="1"/>
      <c r="NVH83" s="1"/>
      <c r="NVI83" s="1"/>
      <c r="NVJ83" s="1"/>
      <c r="NVK83" s="1"/>
      <c r="NVL83" s="1"/>
      <c r="NVM83" s="1"/>
      <c r="NVN83" s="1"/>
      <c r="NVO83" s="1"/>
      <c r="NVP83" s="1"/>
      <c r="NVQ83" s="1"/>
      <c r="NVR83" s="1"/>
      <c r="NVS83" s="1"/>
      <c r="NVT83" s="1"/>
      <c r="NVU83" s="1"/>
      <c r="NVV83" s="1"/>
      <c r="NVW83" s="1"/>
      <c r="NVX83" s="1"/>
      <c r="NVY83" s="1"/>
      <c r="NVZ83" s="1"/>
      <c r="NWA83" s="1"/>
      <c r="NWB83" s="1"/>
      <c r="NWC83" s="1"/>
      <c r="NWD83" s="1"/>
      <c r="NWE83" s="1"/>
      <c r="NWF83" s="1"/>
      <c r="NWG83" s="1"/>
      <c r="NWH83" s="1"/>
      <c r="NWI83" s="1"/>
      <c r="NWJ83" s="1"/>
      <c r="NWK83" s="1"/>
      <c r="NWL83" s="1"/>
      <c r="NWM83" s="1"/>
      <c r="NWN83" s="1"/>
      <c r="NWO83" s="1"/>
      <c r="NWP83" s="1"/>
      <c r="NWQ83" s="1"/>
      <c r="NWR83" s="1"/>
      <c r="NWS83" s="1"/>
      <c r="NWT83" s="1"/>
      <c r="NWU83" s="1"/>
      <c r="NWV83" s="1"/>
      <c r="NWW83" s="1"/>
      <c r="NWX83" s="1"/>
      <c r="NWY83" s="1"/>
      <c r="NWZ83" s="1"/>
      <c r="NXA83" s="1"/>
      <c r="NXB83" s="1"/>
      <c r="NXC83" s="1"/>
      <c r="NXD83" s="1"/>
      <c r="NXE83" s="1"/>
      <c r="NXF83" s="1"/>
      <c r="NXG83" s="1"/>
      <c r="NXH83" s="1"/>
      <c r="NXI83" s="1"/>
      <c r="NXJ83" s="1"/>
      <c r="NXK83" s="1"/>
      <c r="NXL83" s="1"/>
      <c r="NXM83" s="1"/>
      <c r="NXN83" s="1"/>
      <c r="NXO83" s="1"/>
      <c r="NXP83" s="1"/>
      <c r="NXQ83" s="1"/>
      <c r="NXR83" s="1"/>
      <c r="NXS83" s="1"/>
      <c r="NXT83" s="1"/>
      <c r="NXU83" s="1"/>
      <c r="NXV83" s="1"/>
      <c r="NXW83" s="1"/>
      <c r="NXX83" s="1"/>
      <c r="NXY83" s="1"/>
      <c r="NXZ83" s="1"/>
      <c r="NYA83" s="1"/>
      <c r="NYB83" s="1"/>
      <c r="NYC83" s="1"/>
      <c r="NYD83" s="1"/>
      <c r="NYE83" s="1"/>
      <c r="NYF83" s="1"/>
      <c r="NYG83" s="1"/>
      <c r="NYH83" s="1"/>
      <c r="NYI83" s="1"/>
      <c r="NYJ83" s="1"/>
      <c r="NYK83" s="1"/>
      <c r="NYL83" s="1"/>
      <c r="NYM83" s="1"/>
      <c r="NYN83" s="1"/>
      <c r="NYO83" s="1"/>
      <c r="NYP83" s="1"/>
      <c r="NYQ83" s="1"/>
      <c r="NYR83" s="1"/>
      <c r="NYS83" s="1"/>
      <c r="NYT83" s="1"/>
      <c r="NYU83" s="1"/>
      <c r="NYV83" s="1"/>
      <c r="NYW83" s="1"/>
      <c r="NYX83" s="1"/>
      <c r="NYY83" s="1"/>
      <c r="NYZ83" s="1"/>
      <c r="NZA83" s="1"/>
      <c r="NZB83" s="1"/>
      <c r="NZC83" s="1"/>
      <c r="NZD83" s="1"/>
      <c r="NZE83" s="1"/>
      <c r="NZF83" s="1"/>
      <c r="NZG83" s="1"/>
      <c r="NZH83" s="1"/>
      <c r="NZI83" s="1"/>
      <c r="NZJ83" s="1"/>
      <c r="NZK83" s="1"/>
      <c r="NZL83" s="1"/>
      <c r="NZM83" s="1"/>
      <c r="NZN83" s="1"/>
      <c r="NZO83" s="1"/>
      <c r="NZP83" s="1"/>
      <c r="NZQ83" s="1"/>
      <c r="NZR83" s="1"/>
      <c r="NZS83" s="1"/>
      <c r="NZT83" s="1"/>
      <c r="NZU83" s="1"/>
      <c r="NZV83" s="1"/>
      <c r="NZW83" s="1"/>
      <c r="NZX83" s="1"/>
      <c r="NZY83" s="1"/>
      <c r="NZZ83" s="1"/>
      <c r="OAA83" s="1"/>
      <c r="OAB83" s="1"/>
      <c r="OAC83" s="1"/>
      <c r="OAD83" s="1"/>
      <c r="OAE83" s="1"/>
      <c r="OAF83" s="1"/>
      <c r="OAG83" s="1"/>
      <c r="OAH83" s="1"/>
      <c r="OAI83" s="1"/>
      <c r="OAJ83" s="1"/>
      <c r="OAK83" s="1"/>
      <c r="OAL83" s="1"/>
      <c r="OAM83" s="1"/>
      <c r="OAN83" s="1"/>
      <c r="OAO83" s="1"/>
      <c r="OAP83" s="1"/>
      <c r="OAQ83" s="1"/>
      <c r="OAR83" s="1"/>
      <c r="OAS83" s="1"/>
      <c r="OAT83" s="1"/>
      <c r="OAU83" s="1"/>
      <c r="OAV83" s="1"/>
      <c r="OAW83" s="1"/>
      <c r="OAX83" s="1"/>
      <c r="OAY83" s="1"/>
      <c r="OAZ83" s="1"/>
      <c r="OBA83" s="1"/>
      <c r="OBB83" s="1"/>
      <c r="OBC83" s="1"/>
      <c r="OBD83" s="1"/>
      <c r="OBE83" s="1"/>
      <c r="OBF83" s="1"/>
      <c r="OBG83" s="1"/>
      <c r="OBH83" s="1"/>
      <c r="OBI83" s="1"/>
      <c r="OBJ83" s="1"/>
      <c r="OBK83" s="1"/>
      <c r="OBL83" s="1"/>
      <c r="OBM83" s="1"/>
      <c r="OBN83" s="1"/>
      <c r="OBO83" s="1"/>
      <c r="OBP83" s="1"/>
      <c r="OBQ83" s="1"/>
      <c r="OBR83" s="1"/>
      <c r="OBS83" s="1"/>
      <c r="OBT83" s="1"/>
      <c r="OBU83" s="1"/>
      <c r="OBV83" s="1"/>
      <c r="OBW83" s="1"/>
      <c r="OBX83" s="1"/>
      <c r="OBY83" s="1"/>
      <c r="OBZ83" s="1"/>
      <c r="OCA83" s="1"/>
      <c r="OCB83" s="1"/>
      <c r="OCC83" s="1"/>
      <c r="OCD83" s="1"/>
      <c r="OCE83" s="1"/>
      <c r="OCF83" s="1"/>
      <c r="OCG83" s="1"/>
      <c r="OCH83" s="1"/>
      <c r="OCI83" s="1"/>
      <c r="OCJ83" s="1"/>
      <c r="OCK83" s="1"/>
      <c r="OCL83" s="1"/>
      <c r="OCM83" s="1"/>
      <c r="OCN83" s="1"/>
      <c r="OCO83" s="1"/>
      <c r="OCP83" s="1"/>
      <c r="OCQ83" s="1"/>
      <c r="OCR83" s="1"/>
      <c r="OCS83" s="1"/>
      <c r="OCT83" s="1"/>
      <c r="OCU83" s="1"/>
      <c r="OCV83" s="1"/>
      <c r="OCW83" s="1"/>
      <c r="OCX83" s="1"/>
      <c r="OCY83" s="1"/>
      <c r="OCZ83" s="1"/>
      <c r="ODA83" s="1"/>
      <c r="ODB83" s="1"/>
      <c r="ODC83" s="1"/>
      <c r="ODD83" s="1"/>
      <c r="ODE83" s="1"/>
      <c r="ODF83" s="1"/>
      <c r="ODG83" s="1"/>
      <c r="ODH83" s="1"/>
      <c r="ODI83" s="1"/>
      <c r="ODJ83" s="1"/>
      <c r="ODK83" s="1"/>
      <c r="ODL83" s="1"/>
      <c r="ODM83" s="1"/>
      <c r="ODN83" s="1"/>
      <c r="ODO83" s="1"/>
      <c r="ODP83" s="1"/>
      <c r="ODQ83" s="1"/>
      <c r="ODR83" s="1"/>
      <c r="ODS83" s="1"/>
      <c r="ODT83" s="1"/>
      <c r="ODU83" s="1"/>
      <c r="ODV83" s="1"/>
      <c r="ODW83" s="1"/>
      <c r="ODX83" s="1"/>
      <c r="ODY83" s="1"/>
      <c r="ODZ83" s="1"/>
      <c r="OEA83" s="1"/>
      <c r="OEB83" s="1"/>
      <c r="OEC83" s="1"/>
      <c r="OED83" s="1"/>
      <c r="OEE83" s="1"/>
      <c r="OEF83" s="1"/>
      <c r="OEG83" s="1"/>
      <c r="OEH83" s="1"/>
      <c r="OEI83" s="1"/>
      <c r="OEJ83" s="1"/>
      <c r="OEK83" s="1"/>
      <c r="OEL83" s="1"/>
      <c r="OEM83" s="1"/>
      <c r="OEN83" s="1"/>
      <c r="OEO83" s="1"/>
      <c r="OEP83" s="1"/>
      <c r="OEQ83" s="1"/>
      <c r="OER83" s="1"/>
      <c r="OES83" s="1"/>
      <c r="OET83" s="1"/>
      <c r="OEU83" s="1"/>
      <c r="OEV83" s="1"/>
      <c r="OEW83" s="1"/>
      <c r="OEX83" s="1"/>
      <c r="OEY83" s="1"/>
      <c r="OEZ83" s="1"/>
      <c r="OFA83" s="1"/>
      <c r="OFB83" s="1"/>
      <c r="OFC83" s="1"/>
      <c r="OFD83" s="1"/>
      <c r="OFE83" s="1"/>
      <c r="OFF83" s="1"/>
      <c r="OFG83" s="1"/>
      <c r="OFH83" s="1"/>
      <c r="OFI83" s="1"/>
      <c r="OFJ83" s="1"/>
      <c r="OFK83" s="1"/>
      <c r="OFL83" s="1"/>
      <c r="OFM83" s="1"/>
      <c r="OFN83" s="1"/>
      <c r="OFO83" s="1"/>
      <c r="OFP83" s="1"/>
      <c r="OFQ83" s="1"/>
      <c r="OFR83" s="1"/>
      <c r="OFS83" s="1"/>
      <c r="OFT83" s="1"/>
      <c r="OFU83" s="1"/>
      <c r="OFV83" s="1"/>
      <c r="OFW83" s="1"/>
      <c r="OFX83" s="1"/>
      <c r="OFY83" s="1"/>
      <c r="OFZ83" s="1"/>
      <c r="OGA83" s="1"/>
      <c r="OGB83" s="1"/>
      <c r="OGC83" s="1"/>
      <c r="OGD83" s="1"/>
      <c r="OGE83" s="1"/>
      <c r="OGF83" s="1"/>
      <c r="OGG83" s="1"/>
      <c r="OGH83" s="1"/>
      <c r="OGI83" s="1"/>
      <c r="OGJ83" s="1"/>
      <c r="OGK83" s="1"/>
      <c r="OGL83" s="1"/>
      <c r="OGM83" s="1"/>
      <c r="OGN83" s="1"/>
      <c r="OGO83" s="1"/>
      <c r="OGP83" s="1"/>
      <c r="OGQ83" s="1"/>
      <c r="OGR83" s="1"/>
      <c r="OGS83" s="1"/>
      <c r="OGT83" s="1"/>
      <c r="OGU83" s="1"/>
      <c r="OGV83" s="1"/>
      <c r="OGW83" s="1"/>
      <c r="OGX83" s="1"/>
      <c r="OGY83" s="1"/>
      <c r="OGZ83" s="1"/>
      <c r="OHA83" s="1"/>
      <c r="OHB83" s="1"/>
      <c r="OHC83" s="1"/>
      <c r="OHD83" s="1"/>
      <c r="OHE83" s="1"/>
      <c r="OHF83" s="1"/>
      <c r="OHG83" s="1"/>
      <c r="OHH83" s="1"/>
      <c r="OHI83" s="1"/>
      <c r="OHJ83" s="1"/>
      <c r="OHK83" s="1"/>
      <c r="OHL83" s="1"/>
      <c r="OHM83" s="1"/>
      <c r="OHN83" s="1"/>
      <c r="OHO83" s="1"/>
      <c r="OHP83" s="1"/>
      <c r="OHQ83" s="1"/>
      <c r="OHR83" s="1"/>
      <c r="OHS83" s="1"/>
      <c r="OHT83" s="1"/>
      <c r="OHU83" s="1"/>
      <c r="OHV83" s="1"/>
      <c r="OHW83" s="1"/>
      <c r="OHX83" s="1"/>
      <c r="OHY83" s="1"/>
      <c r="OHZ83" s="1"/>
      <c r="OIA83" s="1"/>
      <c r="OIB83" s="1"/>
      <c r="OIC83" s="1"/>
      <c r="OID83" s="1"/>
      <c r="OIE83" s="1"/>
      <c r="OIF83" s="1"/>
      <c r="OIG83" s="1"/>
      <c r="OIH83" s="1"/>
      <c r="OII83" s="1"/>
      <c r="OIJ83" s="1"/>
      <c r="OIK83" s="1"/>
      <c r="OIL83" s="1"/>
      <c r="OIM83" s="1"/>
      <c r="OIN83" s="1"/>
      <c r="OIO83" s="1"/>
      <c r="OIP83" s="1"/>
      <c r="OIQ83" s="1"/>
      <c r="OIR83" s="1"/>
      <c r="OIS83" s="1"/>
      <c r="OIT83" s="1"/>
      <c r="OIU83" s="1"/>
      <c r="OIV83" s="1"/>
      <c r="OIW83" s="1"/>
      <c r="OIX83" s="1"/>
      <c r="OIY83" s="1"/>
      <c r="OIZ83" s="1"/>
      <c r="OJA83" s="1"/>
      <c r="OJB83" s="1"/>
      <c r="OJC83" s="1"/>
      <c r="OJD83" s="1"/>
      <c r="OJE83" s="1"/>
      <c r="OJF83" s="1"/>
      <c r="OJG83" s="1"/>
      <c r="OJH83" s="1"/>
      <c r="OJI83" s="1"/>
      <c r="OJJ83" s="1"/>
      <c r="OJK83" s="1"/>
      <c r="OJL83" s="1"/>
      <c r="OJM83" s="1"/>
      <c r="OJN83" s="1"/>
      <c r="OJO83" s="1"/>
      <c r="OJP83" s="1"/>
      <c r="OJQ83" s="1"/>
      <c r="OJR83" s="1"/>
      <c r="OJS83" s="1"/>
      <c r="OJT83" s="1"/>
      <c r="OJU83" s="1"/>
      <c r="OJV83" s="1"/>
      <c r="OJW83" s="1"/>
      <c r="OJX83" s="1"/>
      <c r="OJY83" s="1"/>
      <c r="OJZ83" s="1"/>
      <c r="OKA83" s="1"/>
      <c r="OKB83" s="1"/>
      <c r="OKC83" s="1"/>
      <c r="OKD83" s="1"/>
      <c r="OKE83" s="1"/>
      <c r="OKF83" s="1"/>
      <c r="OKG83" s="1"/>
      <c r="OKH83" s="1"/>
      <c r="OKI83" s="1"/>
      <c r="OKJ83" s="1"/>
      <c r="OKK83" s="1"/>
      <c r="OKL83" s="1"/>
      <c r="OKM83" s="1"/>
      <c r="OKN83" s="1"/>
      <c r="OKO83" s="1"/>
      <c r="OKP83" s="1"/>
      <c r="OKQ83" s="1"/>
      <c r="OKR83" s="1"/>
      <c r="OKS83" s="1"/>
      <c r="OKT83" s="1"/>
      <c r="OKU83" s="1"/>
      <c r="OKV83" s="1"/>
      <c r="OKW83" s="1"/>
      <c r="OKX83" s="1"/>
      <c r="OKY83" s="1"/>
      <c r="OKZ83" s="1"/>
      <c r="OLA83" s="1"/>
      <c r="OLB83" s="1"/>
      <c r="OLC83" s="1"/>
      <c r="OLD83" s="1"/>
      <c r="OLE83" s="1"/>
      <c r="OLF83" s="1"/>
      <c r="OLG83" s="1"/>
      <c r="OLH83" s="1"/>
      <c r="OLI83" s="1"/>
      <c r="OLJ83" s="1"/>
      <c r="OLK83" s="1"/>
      <c r="OLL83" s="1"/>
      <c r="OLM83" s="1"/>
      <c r="OLN83" s="1"/>
      <c r="OLO83" s="1"/>
      <c r="OLP83" s="1"/>
      <c r="OLQ83" s="1"/>
      <c r="OLR83" s="1"/>
      <c r="OLS83" s="1"/>
      <c r="OLT83" s="1"/>
      <c r="OLU83" s="1"/>
      <c r="OLV83" s="1"/>
      <c r="OLW83" s="1"/>
      <c r="OLX83" s="1"/>
      <c r="OLY83" s="1"/>
      <c r="OLZ83" s="1"/>
      <c r="OMA83" s="1"/>
      <c r="OMB83" s="1"/>
      <c r="OMC83" s="1"/>
      <c r="OMD83" s="1"/>
      <c r="OME83" s="1"/>
      <c r="OMF83" s="1"/>
      <c r="OMG83" s="1"/>
      <c r="OMH83" s="1"/>
      <c r="OMI83" s="1"/>
      <c r="OMJ83" s="1"/>
      <c r="OMK83" s="1"/>
      <c r="OML83" s="1"/>
      <c r="OMM83" s="1"/>
      <c r="OMN83" s="1"/>
      <c r="OMO83" s="1"/>
      <c r="OMP83" s="1"/>
      <c r="OMQ83" s="1"/>
      <c r="OMR83" s="1"/>
      <c r="OMS83" s="1"/>
      <c r="OMT83" s="1"/>
      <c r="OMU83" s="1"/>
      <c r="OMV83" s="1"/>
      <c r="OMW83" s="1"/>
      <c r="OMX83" s="1"/>
      <c r="OMY83" s="1"/>
      <c r="OMZ83" s="1"/>
      <c r="ONA83" s="1"/>
      <c r="ONB83" s="1"/>
      <c r="ONC83" s="1"/>
      <c r="OND83" s="1"/>
      <c r="ONE83" s="1"/>
      <c r="ONF83" s="1"/>
      <c r="ONG83" s="1"/>
      <c r="ONH83" s="1"/>
      <c r="ONI83" s="1"/>
      <c r="ONJ83" s="1"/>
      <c r="ONK83" s="1"/>
      <c r="ONL83" s="1"/>
      <c r="ONM83" s="1"/>
      <c r="ONN83" s="1"/>
      <c r="ONO83" s="1"/>
      <c r="ONP83" s="1"/>
      <c r="ONQ83" s="1"/>
      <c r="ONR83" s="1"/>
      <c r="ONS83" s="1"/>
      <c r="ONT83" s="1"/>
      <c r="ONU83" s="1"/>
      <c r="ONV83" s="1"/>
      <c r="ONW83" s="1"/>
      <c r="ONX83" s="1"/>
      <c r="ONY83" s="1"/>
      <c r="ONZ83" s="1"/>
      <c r="OOA83" s="1"/>
      <c r="OOB83" s="1"/>
      <c r="OOC83" s="1"/>
      <c r="OOD83" s="1"/>
      <c r="OOE83" s="1"/>
      <c r="OOF83" s="1"/>
      <c r="OOG83" s="1"/>
      <c r="OOH83" s="1"/>
      <c r="OOI83" s="1"/>
      <c r="OOJ83" s="1"/>
      <c r="OOK83" s="1"/>
      <c r="OOL83" s="1"/>
      <c r="OOM83" s="1"/>
      <c r="OON83" s="1"/>
      <c r="OOO83" s="1"/>
      <c r="OOP83" s="1"/>
      <c r="OOQ83" s="1"/>
      <c r="OOR83" s="1"/>
      <c r="OOS83" s="1"/>
      <c r="OOT83" s="1"/>
      <c r="OOU83" s="1"/>
      <c r="OOV83" s="1"/>
      <c r="OOW83" s="1"/>
      <c r="OOX83" s="1"/>
      <c r="OOY83" s="1"/>
      <c r="OOZ83" s="1"/>
      <c r="OPA83" s="1"/>
      <c r="OPB83" s="1"/>
      <c r="OPC83" s="1"/>
      <c r="OPD83" s="1"/>
      <c r="OPE83" s="1"/>
      <c r="OPF83" s="1"/>
      <c r="OPG83" s="1"/>
      <c r="OPH83" s="1"/>
      <c r="OPI83" s="1"/>
      <c r="OPJ83" s="1"/>
      <c r="OPK83" s="1"/>
      <c r="OPL83" s="1"/>
      <c r="OPM83" s="1"/>
      <c r="OPN83" s="1"/>
      <c r="OPO83" s="1"/>
      <c r="OPP83" s="1"/>
      <c r="OPQ83" s="1"/>
      <c r="OPR83" s="1"/>
      <c r="OPS83" s="1"/>
      <c r="OPT83" s="1"/>
      <c r="OPU83" s="1"/>
      <c r="OPV83" s="1"/>
      <c r="OPW83" s="1"/>
      <c r="OPX83" s="1"/>
      <c r="OPY83" s="1"/>
      <c r="OPZ83" s="1"/>
      <c r="OQA83" s="1"/>
      <c r="OQB83" s="1"/>
      <c r="OQC83" s="1"/>
      <c r="OQD83" s="1"/>
      <c r="OQE83" s="1"/>
      <c r="OQF83" s="1"/>
      <c r="OQG83" s="1"/>
      <c r="OQH83" s="1"/>
      <c r="OQI83" s="1"/>
      <c r="OQJ83" s="1"/>
      <c r="OQK83" s="1"/>
      <c r="OQL83" s="1"/>
      <c r="OQM83" s="1"/>
      <c r="OQN83" s="1"/>
      <c r="OQO83" s="1"/>
      <c r="OQP83" s="1"/>
      <c r="OQQ83" s="1"/>
      <c r="OQR83" s="1"/>
      <c r="OQS83" s="1"/>
      <c r="OQT83" s="1"/>
      <c r="OQU83" s="1"/>
      <c r="OQV83" s="1"/>
      <c r="OQW83" s="1"/>
      <c r="OQX83" s="1"/>
      <c r="OQY83" s="1"/>
      <c r="OQZ83" s="1"/>
      <c r="ORA83" s="1"/>
      <c r="ORB83" s="1"/>
      <c r="ORC83" s="1"/>
      <c r="ORD83" s="1"/>
      <c r="ORE83" s="1"/>
      <c r="ORF83" s="1"/>
      <c r="ORG83" s="1"/>
      <c r="ORH83" s="1"/>
      <c r="ORI83" s="1"/>
      <c r="ORJ83" s="1"/>
      <c r="ORK83" s="1"/>
      <c r="ORL83" s="1"/>
      <c r="ORM83" s="1"/>
      <c r="ORN83" s="1"/>
      <c r="ORO83" s="1"/>
      <c r="ORP83" s="1"/>
      <c r="ORQ83" s="1"/>
      <c r="ORR83" s="1"/>
      <c r="ORS83" s="1"/>
      <c r="ORT83" s="1"/>
      <c r="ORU83" s="1"/>
      <c r="ORV83" s="1"/>
      <c r="ORW83" s="1"/>
      <c r="ORX83" s="1"/>
      <c r="ORY83" s="1"/>
      <c r="ORZ83" s="1"/>
      <c r="OSA83" s="1"/>
      <c r="OSB83" s="1"/>
      <c r="OSC83" s="1"/>
      <c r="OSD83" s="1"/>
      <c r="OSE83" s="1"/>
      <c r="OSF83" s="1"/>
      <c r="OSG83" s="1"/>
      <c r="OSH83" s="1"/>
      <c r="OSI83" s="1"/>
      <c r="OSJ83" s="1"/>
      <c r="OSK83" s="1"/>
      <c r="OSL83" s="1"/>
      <c r="OSM83" s="1"/>
      <c r="OSN83" s="1"/>
      <c r="OSO83" s="1"/>
      <c r="OSP83" s="1"/>
      <c r="OSQ83" s="1"/>
      <c r="OSR83" s="1"/>
      <c r="OSS83" s="1"/>
      <c r="OST83" s="1"/>
      <c r="OSU83" s="1"/>
      <c r="OSV83" s="1"/>
      <c r="OSW83" s="1"/>
      <c r="OSX83" s="1"/>
      <c r="OSY83" s="1"/>
      <c r="OSZ83" s="1"/>
      <c r="OTA83" s="1"/>
      <c r="OTB83" s="1"/>
      <c r="OTC83" s="1"/>
      <c r="OTD83" s="1"/>
      <c r="OTE83" s="1"/>
      <c r="OTF83" s="1"/>
      <c r="OTG83" s="1"/>
      <c r="OTH83" s="1"/>
      <c r="OTI83" s="1"/>
      <c r="OTJ83" s="1"/>
      <c r="OTK83" s="1"/>
      <c r="OTL83" s="1"/>
      <c r="OTM83" s="1"/>
      <c r="OTN83" s="1"/>
      <c r="OTO83" s="1"/>
      <c r="OTP83" s="1"/>
      <c r="OTQ83" s="1"/>
      <c r="OTR83" s="1"/>
      <c r="OTS83" s="1"/>
      <c r="OTT83" s="1"/>
      <c r="OTU83" s="1"/>
      <c r="OTV83" s="1"/>
      <c r="OTW83" s="1"/>
      <c r="OTX83" s="1"/>
      <c r="OTY83" s="1"/>
      <c r="OTZ83" s="1"/>
      <c r="OUA83" s="1"/>
      <c r="OUB83" s="1"/>
      <c r="OUC83" s="1"/>
      <c r="OUD83" s="1"/>
      <c r="OUE83" s="1"/>
      <c r="OUF83" s="1"/>
      <c r="OUG83" s="1"/>
      <c r="OUH83" s="1"/>
      <c r="OUI83" s="1"/>
      <c r="OUJ83" s="1"/>
      <c r="OUK83" s="1"/>
      <c r="OUL83" s="1"/>
      <c r="OUM83" s="1"/>
      <c r="OUN83" s="1"/>
      <c r="OUO83" s="1"/>
      <c r="OUP83" s="1"/>
      <c r="OUQ83" s="1"/>
      <c r="OUR83" s="1"/>
      <c r="OUS83" s="1"/>
      <c r="OUT83" s="1"/>
      <c r="OUU83" s="1"/>
      <c r="OUV83" s="1"/>
      <c r="OUW83" s="1"/>
      <c r="OUX83" s="1"/>
      <c r="OUY83" s="1"/>
      <c r="OUZ83" s="1"/>
      <c r="OVA83" s="1"/>
      <c r="OVB83" s="1"/>
      <c r="OVC83" s="1"/>
      <c r="OVD83" s="1"/>
      <c r="OVE83" s="1"/>
      <c r="OVF83" s="1"/>
      <c r="OVG83" s="1"/>
      <c r="OVH83" s="1"/>
      <c r="OVI83" s="1"/>
      <c r="OVJ83" s="1"/>
      <c r="OVK83" s="1"/>
      <c r="OVL83" s="1"/>
      <c r="OVM83" s="1"/>
      <c r="OVN83" s="1"/>
      <c r="OVO83" s="1"/>
      <c r="OVP83" s="1"/>
      <c r="OVQ83" s="1"/>
      <c r="OVR83" s="1"/>
      <c r="OVS83" s="1"/>
      <c r="OVT83" s="1"/>
      <c r="OVU83" s="1"/>
      <c r="OVV83" s="1"/>
      <c r="OVW83" s="1"/>
      <c r="OVX83" s="1"/>
      <c r="OVY83" s="1"/>
      <c r="OVZ83" s="1"/>
      <c r="OWA83" s="1"/>
      <c r="OWB83" s="1"/>
      <c r="OWC83" s="1"/>
      <c r="OWD83" s="1"/>
      <c r="OWE83" s="1"/>
      <c r="OWF83" s="1"/>
      <c r="OWG83" s="1"/>
      <c r="OWH83" s="1"/>
      <c r="OWI83" s="1"/>
      <c r="OWJ83" s="1"/>
      <c r="OWK83" s="1"/>
      <c r="OWL83" s="1"/>
      <c r="OWM83" s="1"/>
      <c r="OWN83" s="1"/>
      <c r="OWO83" s="1"/>
      <c r="OWP83" s="1"/>
      <c r="OWQ83" s="1"/>
      <c r="OWR83" s="1"/>
      <c r="OWS83" s="1"/>
      <c r="OWT83" s="1"/>
      <c r="OWU83" s="1"/>
      <c r="OWV83" s="1"/>
      <c r="OWW83" s="1"/>
      <c r="OWX83" s="1"/>
      <c r="OWY83" s="1"/>
      <c r="OWZ83" s="1"/>
      <c r="OXA83" s="1"/>
      <c r="OXB83" s="1"/>
      <c r="OXC83" s="1"/>
      <c r="OXD83" s="1"/>
      <c r="OXE83" s="1"/>
      <c r="OXF83" s="1"/>
      <c r="OXG83" s="1"/>
      <c r="OXH83" s="1"/>
      <c r="OXI83" s="1"/>
      <c r="OXJ83" s="1"/>
      <c r="OXK83" s="1"/>
      <c r="OXL83" s="1"/>
      <c r="OXM83" s="1"/>
      <c r="OXN83" s="1"/>
      <c r="OXO83" s="1"/>
      <c r="OXP83" s="1"/>
      <c r="OXQ83" s="1"/>
      <c r="OXR83" s="1"/>
      <c r="OXS83" s="1"/>
      <c r="OXT83" s="1"/>
      <c r="OXU83" s="1"/>
      <c r="OXV83" s="1"/>
      <c r="OXW83" s="1"/>
      <c r="OXX83" s="1"/>
      <c r="OXY83" s="1"/>
      <c r="OXZ83" s="1"/>
      <c r="OYA83" s="1"/>
      <c r="OYB83" s="1"/>
      <c r="OYC83" s="1"/>
      <c r="OYD83" s="1"/>
      <c r="OYE83" s="1"/>
      <c r="OYF83" s="1"/>
      <c r="OYG83" s="1"/>
      <c r="OYH83" s="1"/>
      <c r="OYI83" s="1"/>
      <c r="OYJ83" s="1"/>
      <c r="OYK83" s="1"/>
      <c r="OYL83" s="1"/>
      <c r="OYM83" s="1"/>
      <c r="OYN83" s="1"/>
      <c r="OYO83" s="1"/>
      <c r="OYP83" s="1"/>
      <c r="OYQ83" s="1"/>
      <c r="OYR83" s="1"/>
      <c r="OYS83" s="1"/>
      <c r="OYT83" s="1"/>
      <c r="OYU83" s="1"/>
      <c r="OYV83" s="1"/>
      <c r="OYW83" s="1"/>
      <c r="OYX83" s="1"/>
      <c r="OYY83" s="1"/>
      <c r="OYZ83" s="1"/>
      <c r="OZA83" s="1"/>
      <c r="OZB83" s="1"/>
      <c r="OZC83" s="1"/>
      <c r="OZD83" s="1"/>
      <c r="OZE83" s="1"/>
      <c r="OZF83" s="1"/>
      <c r="OZG83" s="1"/>
      <c r="OZH83" s="1"/>
      <c r="OZI83" s="1"/>
      <c r="OZJ83" s="1"/>
      <c r="OZK83" s="1"/>
      <c r="OZL83" s="1"/>
      <c r="OZM83" s="1"/>
      <c r="OZN83" s="1"/>
      <c r="OZO83" s="1"/>
      <c r="OZP83" s="1"/>
      <c r="OZQ83" s="1"/>
      <c r="OZR83" s="1"/>
      <c r="OZS83" s="1"/>
      <c r="OZT83" s="1"/>
      <c r="OZU83" s="1"/>
      <c r="OZV83" s="1"/>
      <c r="OZW83" s="1"/>
      <c r="OZX83" s="1"/>
      <c r="OZY83" s="1"/>
      <c r="OZZ83" s="1"/>
      <c r="PAA83" s="1"/>
      <c r="PAB83" s="1"/>
      <c r="PAC83" s="1"/>
      <c r="PAD83" s="1"/>
      <c r="PAE83" s="1"/>
      <c r="PAF83" s="1"/>
      <c r="PAG83" s="1"/>
      <c r="PAH83" s="1"/>
      <c r="PAI83" s="1"/>
      <c r="PAJ83" s="1"/>
      <c r="PAK83" s="1"/>
      <c r="PAL83" s="1"/>
      <c r="PAM83" s="1"/>
      <c r="PAN83" s="1"/>
      <c r="PAO83" s="1"/>
      <c r="PAP83" s="1"/>
      <c r="PAQ83" s="1"/>
      <c r="PAR83" s="1"/>
      <c r="PAS83" s="1"/>
      <c r="PAT83" s="1"/>
      <c r="PAU83" s="1"/>
      <c r="PAV83" s="1"/>
      <c r="PAW83" s="1"/>
      <c r="PAX83" s="1"/>
      <c r="PAY83" s="1"/>
      <c r="PAZ83" s="1"/>
      <c r="PBA83" s="1"/>
      <c r="PBB83" s="1"/>
      <c r="PBC83" s="1"/>
      <c r="PBD83" s="1"/>
      <c r="PBE83" s="1"/>
      <c r="PBF83" s="1"/>
      <c r="PBG83" s="1"/>
      <c r="PBH83" s="1"/>
      <c r="PBI83" s="1"/>
      <c r="PBJ83" s="1"/>
      <c r="PBK83" s="1"/>
      <c r="PBL83" s="1"/>
      <c r="PBM83" s="1"/>
      <c r="PBN83" s="1"/>
      <c r="PBO83" s="1"/>
      <c r="PBP83" s="1"/>
      <c r="PBQ83" s="1"/>
      <c r="PBR83" s="1"/>
      <c r="PBS83" s="1"/>
      <c r="PBT83" s="1"/>
      <c r="PBU83" s="1"/>
      <c r="PBV83" s="1"/>
      <c r="PBW83" s="1"/>
      <c r="PBX83" s="1"/>
      <c r="PBY83" s="1"/>
      <c r="PBZ83" s="1"/>
      <c r="PCA83" s="1"/>
      <c r="PCB83" s="1"/>
      <c r="PCC83" s="1"/>
      <c r="PCD83" s="1"/>
      <c r="PCE83" s="1"/>
      <c r="PCF83" s="1"/>
      <c r="PCG83" s="1"/>
      <c r="PCH83" s="1"/>
      <c r="PCI83" s="1"/>
      <c r="PCJ83" s="1"/>
      <c r="PCK83" s="1"/>
      <c r="PCL83" s="1"/>
      <c r="PCM83" s="1"/>
      <c r="PCN83" s="1"/>
      <c r="PCO83" s="1"/>
      <c r="PCP83" s="1"/>
      <c r="PCQ83" s="1"/>
      <c r="PCR83" s="1"/>
      <c r="PCS83" s="1"/>
      <c r="PCT83" s="1"/>
      <c r="PCU83" s="1"/>
      <c r="PCV83" s="1"/>
      <c r="PCW83" s="1"/>
      <c r="PCX83" s="1"/>
      <c r="PCY83" s="1"/>
      <c r="PCZ83" s="1"/>
      <c r="PDA83" s="1"/>
      <c r="PDB83" s="1"/>
      <c r="PDC83" s="1"/>
      <c r="PDD83" s="1"/>
      <c r="PDE83" s="1"/>
      <c r="PDF83" s="1"/>
      <c r="PDG83" s="1"/>
      <c r="PDH83" s="1"/>
      <c r="PDI83" s="1"/>
      <c r="PDJ83" s="1"/>
      <c r="PDK83" s="1"/>
      <c r="PDL83" s="1"/>
      <c r="PDM83" s="1"/>
      <c r="PDN83" s="1"/>
      <c r="PDO83" s="1"/>
      <c r="PDP83" s="1"/>
      <c r="PDQ83" s="1"/>
      <c r="PDR83" s="1"/>
      <c r="PDS83" s="1"/>
      <c r="PDT83" s="1"/>
      <c r="PDU83" s="1"/>
      <c r="PDV83" s="1"/>
      <c r="PDW83" s="1"/>
      <c r="PDX83" s="1"/>
      <c r="PDY83" s="1"/>
      <c r="PDZ83" s="1"/>
      <c r="PEA83" s="1"/>
      <c r="PEB83" s="1"/>
      <c r="PEC83" s="1"/>
      <c r="PED83" s="1"/>
      <c r="PEE83" s="1"/>
      <c r="PEF83" s="1"/>
      <c r="PEG83" s="1"/>
      <c r="PEH83" s="1"/>
      <c r="PEI83" s="1"/>
      <c r="PEJ83" s="1"/>
      <c r="PEK83" s="1"/>
      <c r="PEL83" s="1"/>
      <c r="PEM83" s="1"/>
      <c r="PEN83" s="1"/>
      <c r="PEO83" s="1"/>
      <c r="PEP83" s="1"/>
      <c r="PEQ83" s="1"/>
      <c r="PER83" s="1"/>
      <c r="PES83" s="1"/>
      <c r="PET83" s="1"/>
      <c r="PEU83" s="1"/>
      <c r="PEV83" s="1"/>
      <c r="PEW83" s="1"/>
      <c r="PEX83" s="1"/>
      <c r="PEY83" s="1"/>
      <c r="PEZ83" s="1"/>
      <c r="PFA83" s="1"/>
      <c r="PFB83" s="1"/>
      <c r="PFC83" s="1"/>
      <c r="PFD83" s="1"/>
      <c r="PFE83" s="1"/>
      <c r="PFF83" s="1"/>
      <c r="PFG83" s="1"/>
      <c r="PFH83" s="1"/>
      <c r="PFI83" s="1"/>
      <c r="PFJ83" s="1"/>
      <c r="PFK83" s="1"/>
      <c r="PFL83" s="1"/>
      <c r="PFM83" s="1"/>
      <c r="PFN83" s="1"/>
      <c r="PFO83" s="1"/>
      <c r="PFP83" s="1"/>
      <c r="PFQ83" s="1"/>
      <c r="PFR83" s="1"/>
      <c r="PFS83" s="1"/>
      <c r="PFT83" s="1"/>
      <c r="PFU83" s="1"/>
      <c r="PFV83" s="1"/>
      <c r="PFW83" s="1"/>
      <c r="PFX83" s="1"/>
      <c r="PFY83" s="1"/>
      <c r="PFZ83" s="1"/>
      <c r="PGA83" s="1"/>
      <c r="PGB83" s="1"/>
      <c r="PGC83" s="1"/>
      <c r="PGD83" s="1"/>
      <c r="PGE83" s="1"/>
      <c r="PGF83" s="1"/>
      <c r="PGG83" s="1"/>
      <c r="PGH83" s="1"/>
      <c r="PGI83" s="1"/>
      <c r="PGJ83" s="1"/>
      <c r="PGK83" s="1"/>
      <c r="PGL83" s="1"/>
      <c r="PGM83" s="1"/>
      <c r="PGN83" s="1"/>
      <c r="PGO83" s="1"/>
      <c r="PGP83" s="1"/>
      <c r="PGQ83" s="1"/>
      <c r="PGR83" s="1"/>
      <c r="PGS83" s="1"/>
      <c r="PGT83" s="1"/>
      <c r="PGU83" s="1"/>
      <c r="PGV83" s="1"/>
      <c r="PGW83" s="1"/>
      <c r="PGX83" s="1"/>
      <c r="PGY83" s="1"/>
      <c r="PGZ83" s="1"/>
      <c r="PHA83" s="1"/>
      <c r="PHB83" s="1"/>
      <c r="PHC83" s="1"/>
      <c r="PHD83" s="1"/>
      <c r="PHE83" s="1"/>
      <c r="PHF83" s="1"/>
      <c r="PHG83" s="1"/>
      <c r="PHH83" s="1"/>
      <c r="PHI83" s="1"/>
      <c r="PHJ83" s="1"/>
      <c r="PHK83" s="1"/>
      <c r="PHL83" s="1"/>
      <c r="PHM83" s="1"/>
      <c r="PHN83" s="1"/>
      <c r="PHO83" s="1"/>
      <c r="PHP83" s="1"/>
      <c r="PHQ83" s="1"/>
      <c r="PHR83" s="1"/>
      <c r="PHS83" s="1"/>
      <c r="PHT83" s="1"/>
      <c r="PHU83" s="1"/>
      <c r="PHV83" s="1"/>
      <c r="PHW83" s="1"/>
      <c r="PHX83" s="1"/>
      <c r="PHY83" s="1"/>
      <c r="PHZ83" s="1"/>
      <c r="PIA83" s="1"/>
      <c r="PIB83" s="1"/>
      <c r="PIC83" s="1"/>
      <c r="PID83" s="1"/>
      <c r="PIE83" s="1"/>
      <c r="PIF83" s="1"/>
      <c r="PIG83" s="1"/>
      <c r="PIH83" s="1"/>
      <c r="PII83" s="1"/>
      <c r="PIJ83" s="1"/>
      <c r="PIK83" s="1"/>
      <c r="PIL83" s="1"/>
      <c r="PIM83" s="1"/>
      <c r="PIN83" s="1"/>
      <c r="PIO83" s="1"/>
      <c r="PIP83" s="1"/>
      <c r="PIQ83" s="1"/>
      <c r="PIR83" s="1"/>
      <c r="PIS83" s="1"/>
      <c r="PIT83" s="1"/>
      <c r="PIU83" s="1"/>
      <c r="PIV83" s="1"/>
      <c r="PIW83" s="1"/>
      <c r="PIX83" s="1"/>
      <c r="PIY83" s="1"/>
      <c r="PIZ83" s="1"/>
      <c r="PJA83" s="1"/>
      <c r="PJB83" s="1"/>
      <c r="PJC83" s="1"/>
      <c r="PJD83" s="1"/>
      <c r="PJE83" s="1"/>
      <c r="PJF83" s="1"/>
      <c r="PJG83" s="1"/>
      <c r="PJH83" s="1"/>
      <c r="PJI83" s="1"/>
      <c r="PJJ83" s="1"/>
      <c r="PJK83" s="1"/>
      <c r="PJL83" s="1"/>
      <c r="PJM83" s="1"/>
      <c r="PJN83" s="1"/>
      <c r="PJO83" s="1"/>
      <c r="PJP83" s="1"/>
      <c r="PJQ83" s="1"/>
      <c r="PJR83" s="1"/>
      <c r="PJS83" s="1"/>
      <c r="PJT83" s="1"/>
      <c r="PJU83" s="1"/>
      <c r="PJV83" s="1"/>
      <c r="PJW83" s="1"/>
      <c r="PJX83" s="1"/>
      <c r="PJY83" s="1"/>
      <c r="PJZ83" s="1"/>
      <c r="PKA83" s="1"/>
      <c r="PKB83" s="1"/>
      <c r="PKC83" s="1"/>
      <c r="PKD83" s="1"/>
      <c r="PKE83" s="1"/>
      <c r="PKF83" s="1"/>
      <c r="PKG83" s="1"/>
      <c r="PKH83" s="1"/>
      <c r="PKI83" s="1"/>
      <c r="PKJ83" s="1"/>
      <c r="PKK83" s="1"/>
      <c r="PKL83" s="1"/>
      <c r="PKM83" s="1"/>
      <c r="PKN83" s="1"/>
      <c r="PKO83" s="1"/>
      <c r="PKP83" s="1"/>
      <c r="PKQ83" s="1"/>
      <c r="PKR83" s="1"/>
      <c r="PKS83" s="1"/>
      <c r="PKT83" s="1"/>
      <c r="PKU83" s="1"/>
      <c r="PKV83" s="1"/>
      <c r="PKW83" s="1"/>
      <c r="PKX83" s="1"/>
      <c r="PKY83" s="1"/>
      <c r="PKZ83" s="1"/>
      <c r="PLA83" s="1"/>
      <c r="PLB83" s="1"/>
      <c r="PLC83" s="1"/>
      <c r="PLD83" s="1"/>
      <c r="PLE83" s="1"/>
      <c r="PLF83" s="1"/>
      <c r="PLG83" s="1"/>
      <c r="PLH83" s="1"/>
      <c r="PLI83" s="1"/>
      <c r="PLJ83" s="1"/>
      <c r="PLK83" s="1"/>
      <c r="PLL83" s="1"/>
      <c r="PLM83" s="1"/>
      <c r="PLN83" s="1"/>
      <c r="PLO83" s="1"/>
      <c r="PLP83" s="1"/>
      <c r="PLQ83" s="1"/>
      <c r="PLR83" s="1"/>
      <c r="PLS83" s="1"/>
      <c r="PLT83" s="1"/>
      <c r="PLU83" s="1"/>
      <c r="PLV83" s="1"/>
      <c r="PLW83" s="1"/>
      <c r="PLX83" s="1"/>
      <c r="PLY83" s="1"/>
      <c r="PLZ83" s="1"/>
      <c r="PMA83" s="1"/>
      <c r="PMB83" s="1"/>
      <c r="PMC83" s="1"/>
      <c r="PMD83" s="1"/>
      <c r="PME83" s="1"/>
      <c r="PMF83" s="1"/>
      <c r="PMG83" s="1"/>
      <c r="PMH83" s="1"/>
      <c r="PMI83" s="1"/>
      <c r="PMJ83" s="1"/>
      <c r="PMK83" s="1"/>
      <c r="PML83" s="1"/>
      <c r="PMM83" s="1"/>
      <c r="PMN83" s="1"/>
      <c r="PMO83" s="1"/>
      <c r="PMP83" s="1"/>
      <c r="PMQ83" s="1"/>
      <c r="PMR83" s="1"/>
      <c r="PMS83" s="1"/>
      <c r="PMT83" s="1"/>
      <c r="PMU83" s="1"/>
      <c r="PMV83" s="1"/>
      <c r="PMW83" s="1"/>
      <c r="PMX83" s="1"/>
      <c r="PMY83" s="1"/>
      <c r="PMZ83" s="1"/>
      <c r="PNA83" s="1"/>
      <c r="PNB83" s="1"/>
      <c r="PNC83" s="1"/>
      <c r="PND83" s="1"/>
      <c r="PNE83" s="1"/>
      <c r="PNF83" s="1"/>
      <c r="PNG83" s="1"/>
      <c r="PNH83" s="1"/>
      <c r="PNI83" s="1"/>
      <c r="PNJ83" s="1"/>
      <c r="PNK83" s="1"/>
      <c r="PNL83" s="1"/>
      <c r="PNM83" s="1"/>
      <c r="PNN83" s="1"/>
      <c r="PNO83" s="1"/>
      <c r="PNP83" s="1"/>
      <c r="PNQ83" s="1"/>
      <c r="PNR83" s="1"/>
      <c r="PNS83" s="1"/>
      <c r="PNT83" s="1"/>
      <c r="PNU83" s="1"/>
      <c r="PNV83" s="1"/>
      <c r="PNW83" s="1"/>
      <c r="PNX83" s="1"/>
      <c r="PNY83" s="1"/>
      <c r="PNZ83" s="1"/>
      <c r="POA83" s="1"/>
      <c r="POB83" s="1"/>
      <c r="POC83" s="1"/>
      <c r="POD83" s="1"/>
      <c r="POE83" s="1"/>
      <c r="POF83" s="1"/>
      <c r="POG83" s="1"/>
      <c r="POH83" s="1"/>
      <c r="POI83" s="1"/>
      <c r="POJ83" s="1"/>
      <c r="POK83" s="1"/>
      <c r="POL83" s="1"/>
      <c r="POM83" s="1"/>
      <c r="PON83" s="1"/>
      <c r="POO83" s="1"/>
      <c r="POP83" s="1"/>
      <c r="POQ83" s="1"/>
      <c r="POR83" s="1"/>
      <c r="POS83" s="1"/>
      <c r="POT83" s="1"/>
      <c r="POU83" s="1"/>
      <c r="POV83" s="1"/>
      <c r="POW83" s="1"/>
      <c r="POX83" s="1"/>
      <c r="POY83" s="1"/>
      <c r="POZ83" s="1"/>
      <c r="PPA83" s="1"/>
      <c r="PPB83" s="1"/>
      <c r="PPC83" s="1"/>
      <c r="PPD83" s="1"/>
      <c r="PPE83" s="1"/>
      <c r="PPF83" s="1"/>
      <c r="PPG83" s="1"/>
      <c r="PPH83" s="1"/>
      <c r="PPI83" s="1"/>
      <c r="PPJ83" s="1"/>
      <c r="PPK83" s="1"/>
      <c r="PPL83" s="1"/>
      <c r="PPM83" s="1"/>
      <c r="PPN83" s="1"/>
      <c r="PPO83" s="1"/>
      <c r="PPP83" s="1"/>
      <c r="PPQ83" s="1"/>
      <c r="PPR83" s="1"/>
      <c r="PPS83" s="1"/>
      <c r="PPT83" s="1"/>
      <c r="PPU83" s="1"/>
      <c r="PPV83" s="1"/>
      <c r="PPW83" s="1"/>
      <c r="PPX83" s="1"/>
      <c r="PPY83" s="1"/>
      <c r="PPZ83" s="1"/>
      <c r="PQA83" s="1"/>
      <c r="PQB83" s="1"/>
      <c r="PQC83" s="1"/>
      <c r="PQD83" s="1"/>
      <c r="PQE83" s="1"/>
      <c r="PQF83" s="1"/>
      <c r="PQG83" s="1"/>
      <c r="PQH83" s="1"/>
      <c r="PQI83" s="1"/>
      <c r="PQJ83" s="1"/>
      <c r="PQK83" s="1"/>
      <c r="PQL83" s="1"/>
      <c r="PQM83" s="1"/>
      <c r="PQN83" s="1"/>
      <c r="PQO83" s="1"/>
      <c r="PQP83" s="1"/>
      <c r="PQQ83" s="1"/>
      <c r="PQR83" s="1"/>
      <c r="PQS83" s="1"/>
      <c r="PQT83" s="1"/>
      <c r="PQU83" s="1"/>
      <c r="PQV83" s="1"/>
      <c r="PQW83" s="1"/>
      <c r="PQX83" s="1"/>
      <c r="PQY83" s="1"/>
      <c r="PQZ83" s="1"/>
      <c r="PRA83" s="1"/>
      <c r="PRB83" s="1"/>
      <c r="PRC83" s="1"/>
      <c r="PRD83" s="1"/>
      <c r="PRE83" s="1"/>
      <c r="PRF83" s="1"/>
      <c r="PRG83" s="1"/>
      <c r="PRH83" s="1"/>
      <c r="PRI83" s="1"/>
      <c r="PRJ83" s="1"/>
      <c r="PRK83" s="1"/>
      <c r="PRL83" s="1"/>
      <c r="PRM83" s="1"/>
      <c r="PRN83" s="1"/>
      <c r="PRO83" s="1"/>
      <c r="PRP83" s="1"/>
      <c r="PRQ83" s="1"/>
      <c r="PRR83" s="1"/>
      <c r="PRS83" s="1"/>
      <c r="PRT83" s="1"/>
      <c r="PRU83" s="1"/>
      <c r="PRV83" s="1"/>
      <c r="PRW83" s="1"/>
      <c r="PRX83" s="1"/>
      <c r="PRY83" s="1"/>
      <c r="PRZ83" s="1"/>
      <c r="PSA83" s="1"/>
      <c r="PSB83" s="1"/>
      <c r="PSC83" s="1"/>
      <c r="PSD83" s="1"/>
      <c r="PSE83" s="1"/>
      <c r="PSF83" s="1"/>
      <c r="PSG83" s="1"/>
      <c r="PSH83" s="1"/>
      <c r="PSI83" s="1"/>
      <c r="PSJ83" s="1"/>
      <c r="PSK83" s="1"/>
      <c r="PSL83" s="1"/>
      <c r="PSM83" s="1"/>
      <c r="PSN83" s="1"/>
      <c r="PSO83" s="1"/>
      <c r="PSP83" s="1"/>
      <c r="PSQ83" s="1"/>
      <c r="PSR83" s="1"/>
      <c r="PSS83" s="1"/>
      <c r="PST83" s="1"/>
      <c r="PSU83" s="1"/>
      <c r="PSV83" s="1"/>
      <c r="PSW83" s="1"/>
      <c r="PSX83" s="1"/>
      <c r="PSY83" s="1"/>
      <c r="PSZ83" s="1"/>
      <c r="PTA83" s="1"/>
      <c r="PTB83" s="1"/>
      <c r="PTC83" s="1"/>
      <c r="PTD83" s="1"/>
      <c r="PTE83" s="1"/>
      <c r="PTF83" s="1"/>
      <c r="PTG83" s="1"/>
      <c r="PTH83" s="1"/>
      <c r="PTI83" s="1"/>
      <c r="PTJ83" s="1"/>
      <c r="PTK83" s="1"/>
      <c r="PTL83" s="1"/>
      <c r="PTM83" s="1"/>
      <c r="PTN83" s="1"/>
      <c r="PTO83" s="1"/>
      <c r="PTP83" s="1"/>
      <c r="PTQ83" s="1"/>
      <c r="PTR83" s="1"/>
      <c r="PTS83" s="1"/>
      <c r="PTT83" s="1"/>
      <c r="PTU83" s="1"/>
      <c r="PTV83" s="1"/>
      <c r="PTW83" s="1"/>
      <c r="PTX83" s="1"/>
      <c r="PTY83" s="1"/>
      <c r="PTZ83" s="1"/>
      <c r="PUA83" s="1"/>
      <c r="PUB83" s="1"/>
      <c r="PUC83" s="1"/>
      <c r="PUD83" s="1"/>
      <c r="PUE83" s="1"/>
      <c r="PUF83" s="1"/>
      <c r="PUG83" s="1"/>
      <c r="PUH83" s="1"/>
      <c r="PUI83" s="1"/>
      <c r="PUJ83" s="1"/>
      <c r="PUK83" s="1"/>
      <c r="PUL83" s="1"/>
      <c r="PUM83" s="1"/>
      <c r="PUN83" s="1"/>
      <c r="PUO83" s="1"/>
      <c r="PUP83" s="1"/>
      <c r="PUQ83" s="1"/>
      <c r="PUR83" s="1"/>
      <c r="PUS83" s="1"/>
      <c r="PUT83" s="1"/>
      <c r="PUU83" s="1"/>
      <c r="PUV83" s="1"/>
      <c r="PUW83" s="1"/>
      <c r="PUX83" s="1"/>
      <c r="PUY83" s="1"/>
      <c r="PUZ83" s="1"/>
      <c r="PVA83" s="1"/>
      <c r="PVB83" s="1"/>
      <c r="PVC83" s="1"/>
      <c r="PVD83" s="1"/>
      <c r="PVE83" s="1"/>
      <c r="PVF83" s="1"/>
      <c r="PVG83" s="1"/>
      <c r="PVH83" s="1"/>
      <c r="PVI83" s="1"/>
      <c r="PVJ83" s="1"/>
      <c r="PVK83" s="1"/>
      <c r="PVL83" s="1"/>
      <c r="PVM83" s="1"/>
      <c r="PVN83" s="1"/>
      <c r="PVO83" s="1"/>
      <c r="PVP83" s="1"/>
      <c r="PVQ83" s="1"/>
      <c r="PVR83" s="1"/>
      <c r="PVS83" s="1"/>
      <c r="PVT83" s="1"/>
      <c r="PVU83" s="1"/>
      <c r="PVV83" s="1"/>
      <c r="PVW83" s="1"/>
      <c r="PVX83" s="1"/>
      <c r="PVY83" s="1"/>
      <c r="PVZ83" s="1"/>
      <c r="PWA83" s="1"/>
      <c r="PWB83" s="1"/>
      <c r="PWC83" s="1"/>
      <c r="PWD83" s="1"/>
      <c r="PWE83" s="1"/>
      <c r="PWF83" s="1"/>
      <c r="PWG83" s="1"/>
      <c r="PWH83" s="1"/>
      <c r="PWI83" s="1"/>
      <c r="PWJ83" s="1"/>
      <c r="PWK83" s="1"/>
      <c r="PWL83" s="1"/>
      <c r="PWM83" s="1"/>
      <c r="PWN83" s="1"/>
      <c r="PWO83" s="1"/>
      <c r="PWP83" s="1"/>
      <c r="PWQ83" s="1"/>
      <c r="PWR83" s="1"/>
      <c r="PWS83" s="1"/>
      <c r="PWT83" s="1"/>
      <c r="PWU83" s="1"/>
      <c r="PWV83" s="1"/>
      <c r="PWW83" s="1"/>
      <c r="PWX83" s="1"/>
      <c r="PWY83" s="1"/>
      <c r="PWZ83" s="1"/>
      <c r="PXA83" s="1"/>
      <c r="PXB83" s="1"/>
      <c r="PXC83" s="1"/>
      <c r="PXD83" s="1"/>
      <c r="PXE83" s="1"/>
      <c r="PXF83" s="1"/>
      <c r="PXG83" s="1"/>
      <c r="PXH83" s="1"/>
      <c r="PXI83" s="1"/>
      <c r="PXJ83" s="1"/>
      <c r="PXK83" s="1"/>
      <c r="PXL83" s="1"/>
      <c r="PXM83" s="1"/>
      <c r="PXN83" s="1"/>
      <c r="PXO83" s="1"/>
      <c r="PXP83" s="1"/>
      <c r="PXQ83" s="1"/>
      <c r="PXR83" s="1"/>
      <c r="PXS83" s="1"/>
      <c r="PXT83" s="1"/>
      <c r="PXU83" s="1"/>
      <c r="PXV83" s="1"/>
      <c r="PXW83" s="1"/>
      <c r="PXX83" s="1"/>
      <c r="PXY83" s="1"/>
      <c r="PXZ83" s="1"/>
      <c r="PYA83" s="1"/>
      <c r="PYB83" s="1"/>
      <c r="PYC83" s="1"/>
      <c r="PYD83" s="1"/>
      <c r="PYE83" s="1"/>
      <c r="PYF83" s="1"/>
      <c r="PYG83" s="1"/>
      <c r="PYH83" s="1"/>
      <c r="PYI83" s="1"/>
      <c r="PYJ83" s="1"/>
      <c r="PYK83" s="1"/>
      <c r="PYL83" s="1"/>
      <c r="PYM83" s="1"/>
      <c r="PYN83" s="1"/>
      <c r="PYO83" s="1"/>
      <c r="PYP83" s="1"/>
      <c r="PYQ83" s="1"/>
      <c r="PYR83" s="1"/>
      <c r="PYS83" s="1"/>
      <c r="PYT83" s="1"/>
      <c r="PYU83" s="1"/>
      <c r="PYV83" s="1"/>
      <c r="PYW83" s="1"/>
      <c r="PYX83" s="1"/>
      <c r="PYY83" s="1"/>
      <c r="PYZ83" s="1"/>
      <c r="PZA83" s="1"/>
      <c r="PZB83" s="1"/>
      <c r="PZC83" s="1"/>
      <c r="PZD83" s="1"/>
      <c r="PZE83" s="1"/>
      <c r="PZF83" s="1"/>
      <c r="PZG83" s="1"/>
      <c r="PZH83" s="1"/>
      <c r="PZI83" s="1"/>
      <c r="PZJ83" s="1"/>
      <c r="PZK83" s="1"/>
      <c r="PZL83" s="1"/>
      <c r="PZM83" s="1"/>
      <c r="PZN83" s="1"/>
      <c r="PZO83" s="1"/>
      <c r="PZP83" s="1"/>
      <c r="PZQ83" s="1"/>
      <c r="PZR83" s="1"/>
      <c r="PZS83" s="1"/>
      <c r="PZT83" s="1"/>
      <c r="PZU83" s="1"/>
      <c r="PZV83" s="1"/>
      <c r="PZW83" s="1"/>
      <c r="PZX83" s="1"/>
      <c r="PZY83" s="1"/>
      <c r="PZZ83" s="1"/>
      <c r="QAA83" s="1"/>
      <c r="QAB83" s="1"/>
      <c r="QAC83" s="1"/>
      <c r="QAD83" s="1"/>
      <c r="QAE83" s="1"/>
      <c r="QAF83" s="1"/>
      <c r="QAG83" s="1"/>
      <c r="QAH83" s="1"/>
      <c r="QAI83" s="1"/>
      <c r="QAJ83" s="1"/>
      <c r="QAK83" s="1"/>
      <c r="QAL83" s="1"/>
      <c r="QAM83" s="1"/>
      <c r="QAN83" s="1"/>
      <c r="QAO83" s="1"/>
      <c r="QAP83" s="1"/>
      <c r="QAQ83" s="1"/>
      <c r="QAR83" s="1"/>
      <c r="QAS83" s="1"/>
      <c r="QAT83" s="1"/>
      <c r="QAU83" s="1"/>
      <c r="QAV83" s="1"/>
      <c r="QAW83" s="1"/>
      <c r="QAX83" s="1"/>
      <c r="QAY83" s="1"/>
      <c r="QAZ83" s="1"/>
      <c r="QBA83" s="1"/>
      <c r="QBB83" s="1"/>
      <c r="QBC83" s="1"/>
      <c r="QBD83" s="1"/>
      <c r="QBE83" s="1"/>
      <c r="QBF83" s="1"/>
      <c r="QBG83" s="1"/>
      <c r="QBH83" s="1"/>
      <c r="QBI83" s="1"/>
      <c r="QBJ83" s="1"/>
      <c r="QBK83" s="1"/>
      <c r="QBL83" s="1"/>
      <c r="QBM83" s="1"/>
      <c r="QBN83" s="1"/>
      <c r="QBO83" s="1"/>
      <c r="QBP83" s="1"/>
      <c r="QBQ83" s="1"/>
      <c r="QBR83" s="1"/>
      <c r="QBS83" s="1"/>
      <c r="QBT83" s="1"/>
      <c r="QBU83" s="1"/>
      <c r="QBV83" s="1"/>
      <c r="QBW83" s="1"/>
      <c r="QBX83" s="1"/>
      <c r="QBY83" s="1"/>
      <c r="QBZ83" s="1"/>
      <c r="QCA83" s="1"/>
      <c r="QCB83" s="1"/>
      <c r="QCC83" s="1"/>
      <c r="QCD83" s="1"/>
      <c r="QCE83" s="1"/>
      <c r="QCF83" s="1"/>
      <c r="QCG83" s="1"/>
      <c r="QCH83" s="1"/>
      <c r="QCI83" s="1"/>
      <c r="QCJ83" s="1"/>
      <c r="QCK83" s="1"/>
      <c r="QCL83" s="1"/>
      <c r="QCM83" s="1"/>
      <c r="QCN83" s="1"/>
      <c r="QCO83" s="1"/>
      <c r="QCP83" s="1"/>
      <c r="QCQ83" s="1"/>
      <c r="QCR83" s="1"/>
      <c r="QCS83" s="1"/>
      <c r="QCT83" s="1"/>
      <c r="QCU83" s="1"/>
      <c r="QCV83" s="1"/>
      <c r="QCW83" s="1"/>
      <c r="QCX83" s="1"/>
      <c r="QCY83" s="1"/>
      <c r="QCZ83" s="1"/>
      <c r="QDA83" s="1"/>
      <c r="QDB83" s="1"/>
      <c r="QDC83" s="1"/>
      <c r="QDD83" s="1"/>
      <c r="QDE83" s="1"/>
      <c r="QDF83" s="1"/>
      <c r="QDG83" s="1"/>
      <c r="QDH83" s="1"/>
      <c r="QDI83" s="1"/>
      <c r="QDJ83" s="1"/>
      <c r="QDK83" s="1"/>
      <c r="QDL83" s="1"/>
      <c r="QDM83" s="1"/>
      <c r="QDN83" s="1"/>
      <c r="QDO83" s="1"/>
      <c r="QDP83" s="1"/>
      <c r="QDQ83" s="1"/>
      <c r="QDR83" s="1"/>
      <c r="QDS83" s="1"/>
      <c r="QDT83" s="1"/>
      <c r="QDU83" s="1"/>
      <c r="QDV83" s="1"/>
      <c r="QDW83" s="1"/>
      <c r="QDX83" s="1"/>
      <c r="QDY83" s="1"/>
      <c r="QDZ83" s="1"/>
      <c r="QEA83" s="1"/>
      <c r="QEB83" s="1"/>
      <c r="QEC83" s="1"/>
      <c r="QED83" s="1"/>
      <c r="QEE83" s="1"/>
      <c r="QEF83" s="1"/>
      <c r="QEG83" s="1"/>
      <c r="QEH83" s="1"/>
      <c r="QEI83" s="1"/>
      <c r="QEJ83" s="1"/>
      <c r="QEK83" s="1"/>
      <c r="QEL83" s="1"/>
      <c r="QEM83" s="1"/>
      <c r="QEN83" s="1"/>
      <c r="QEO83" s="1"/>
      <c r="QEP83" s="1"/>
      <c r="QEQ83" s="1"/>
      <c r="QER83" s="1"/>
      <c r="QES83" s="1"/>
      <c r="QET83" s="1"/>
      <c r="QEU83" s="1"/>
      <c r="QEV83" s="1"/>
      <c r="QEW83" s="1"/>
      <c r="QEX83" s="1"/>
      <c r="QEY83" s="1"/>
      <c r="QEZ83" s="1"/>
      <c r="QFA83" s="1"/>
      <c r="QFB83" s="1"/>
      <c r="QFC83" s="1"/>
      <c r="QFD83" s="1"/>
      <c r="QFE83" s="1"/>
      <c r="QFF83" s="1"/>
      <c r="QFG83" s="1"/>
      <c r="QFH83" s="1"/>
      <c r="QFI83" s="1"/>
      <c r="QFJ83" s="1"/>
      <c r="QFK83" s="1"/>
      <c r="QFL83" s="1"/>
      <c r="QFM83" s="1"/>
      <c r="QFN83" s="1"/>
      <c r="QFO83" s="1"/>
      <c r="QFP83" s="1"/>
      <c r="QFQ83" s="1"/>
      <c r="QFR83" s="1"/>
      <c r="QFS83" s="1"/>
      <c r="QFT83" s="1"/>
      <c r="QFU83" s="1"/>
      <c r="QFV83" s="1"/>
      <c r="QFW83" s="1"/>
      <c r="QFX83" s="1"/>
      <c r="QFY83" s="1"/>
      <c r="QFZ83" s="1"/>
      <c r="QGA83" s="1"/>
      <c r="QGB83" s="1"/>
      <c r="QGC83" s="1"/>
      <c r="QGD83" s="1"/>
      <c r="QGE83" s="1"/>
      <c r="QGF83" s="1"/>
      <c r="QGG83" s="1"/>
      <c r="QGH83" s="1"/>
      <c r="QGI83" s="1"/>
      <c r="QGJ83" s="1"/>
      <c r="QGK83" s="1"/>
      <c r="QGL83" s="1"/>
      <c r="QGM83" s="1"/>
      <c r="QGN83" s="1"/>
      <c r="QGO83" s="1"/>
      <c r="QGP83" s="1"/>
      <c r="QGQ83" s="1"/>
      <c r="QGR83" s="1"/>
      <c r="QGS83" s="1"/>
      <c r="QGT83" s="1"/>
      <c r="QGU83" s="1"/>
      <c r="QGV83" s="1"/>
      <c r="QGW83" s="1"/>
      <c r="QGX83" s="1"/>
      <c r="QGY83" s="1"/>
      <c r="QGZ83" s="1"/>
      <c r="QHA83" s="1"/>
      <c r="QHB83" s="1"/>
      <c r="QHC83" s="1"/>
      <c r="QHD83" s="1"/>
      <c r="QHE83" s="1"/>
      <c r="QHF83" s="1"/>
      <c r="QHG83" s="1"/>
      <c r="QHH83" s="1"/>
      <c r="QHI83" s="1"/>
      <c r="QHJ83" s="1"/>
      <c r="QHK83" s="1"/>
      <c r="QHL83" s="1"/>
      <c r="QHM83" s="1"/>
      <c r="QHN83" s="1"/>
      <c r="QHO83" s="1"/>
      <c r="QHP83" s="1"/>
      <c r="QHQ83" s="1"/>
      <c r="QHR83" s="1"/>
      <c r="QHS83" s="1"/>
      <c r="QHT83" s="1"/>
      <c r="QHU83" s="1"/>
      <c r="QHV83" s="1"/>
      <c r="QHW83" s="1"/>
      <c r="QHX83" s="1"/>
      <c r="QHY83" s="1"/>
      <c r="QHZ83" s="1"/>
      <c r="QIA83" s="1"/>
      <c r="QIB83" s="1"/>
      <c r="QIC83" s="1"/>
      <c r="QID83" s="1"/>
      <c r="QIE83" s="1"/>
      <c r="QIF83" s="1"/>
      <c r="QIG83" s="1"/>
      <c r="QIH83" s="1"/>
      <c r="QII83" s="1"/>
      <c r="QIJ83" s="1"/>
      <c r="QIK83" s="1"/>
      <c r="QIL83" s="1"/>
      <c r="QIM83" s="1"/>
      <c r="QIN83" s="1"/>
      <c r="QIO83" s="1"/>
      <c r="QIP83" s="1"/>
      <c r="QIQ83" s="1"/>
      <c r="QIR83" s="1"/>
      <c r="QIS83" s="1"/>
      <c r="QIT83" s="1"/>
      <c r="QIU83" s="1"/>
      <c r="QIV83" s="1"/>
      <c r="QIW83" s="1"/>
      <c r="QIX83" s="1"/>
      <c r="QIY83" s="1"/>
      <c r="QIZ83" s="1"/>
      <c r="QJA83" s="1"/>
      <c r="QJB83" s="1"/>
      <c r="QJC83" s="1"/>
      <c r="QJD83" s="1"/>
      <c r="QJE83" s="1"/>
      <c r="QJF83" s="1"/>
      <c r="QJG83" s="1"/>
      <c r="QJH83" s="1"/>
      <c r="QJI83" s="1"/>
      <c r="QJJ83" s="1"/>
      <c r="QJK83" s="1"/>
      <c r="QJL83" s="1"/>
      <c r="QJM83" s="1"/>
      <c r="QJN83" s="1"/>
      <c r="QJO83" s="1"/>
      <c r="QJP83" s="1"/>
      <c r="QJQ83" s="1"/>
      <c r="QJR83" s="1"/>
      <c r="QJS83" s="1"/>
      <c r="QJT83" s="1"/>
      <c r="QJU83" s="1"/>
      <c r="QJV83" s="1"/>
      <c r="QJW83" s="1"/>
      <c r="QJX83" s="1"/>
      <c r="QJY83" s="1"/>
      <c r="QJZ83" s="1"/>
      <c r="QKA83" s="1"/>
      <c r="QKB83" s="1"/>
      <c r="QKC83" s="1"/>
      <c r="QKD83" s="1"/>
      <c r="QKE83" s="1"/>
      <c r="QKF83" s="1"/>
      <c r="QKG83" s="1"/>
      <c r="QKH83" s="1"/>
      <c r="QKI83" s="1"/>
      <c r="QKJ83" s="1"/>
      <c r="QKK83" s="1"/>
      <c r="QKL83" s="1"/>
      <c r="QKM83" s="1"/>
      <c r="QKN83" s="1"/>
      <c r="QKO83" s="1"/>
      <c r="QKP83" s="1"/>
      <c r="QKQ83" s="1"/>
      <c r="QKR83" s="1"/>
      <c r="QKS83" s="1"/>
      <c r="QKT83" s="1"/>
      <c r="QKU83" s="1"/>
      <c r="QKV83" s="1"/>
      <c r="QKW83" s="1"/>
      <c r="QKX83" s="1"/>
      <c r="QKY83" s="1"/>
      <c r="QKZ83" s="1"/>
      <c r="QLA83" s="1"/>
      <c r="QLB83" s="1"/>
      <c r="QLC83" s="1"/>
      <c r="QLD83" s="1"/>
      <c r="QLE83" s="1"/>
      <c r="QLF83" s="1"/>
      <c r="QLG83" s="1"/>
      <c r="QLH83" s="1"/>
      <c r="QLI83" s="1"/>
      <c r="QLJ83" s="1"/>
      <c r="QLK83" s="1"/>
      <c r="QLL83" s="1"/>
      <c r="QLM83" s="1"/>
      <c r="QLN83" s="1"/>
      <c r="QLO83" s="1"/>
      <c r="QLP83" s="1"/>
      <c r="QLQ83" s="1"/>
      <c r="QLR83" s="1"/>
      <c r="QLS83" s="1"/>
      <c r="QLT83" s="1"/>
      <c r="QLU83" s="1"/>
      <c r="QLV83" s="1"/>
      <c r="QLW83" s="1"/>
      <c r="QLX83" s="1"/>
      <c r="QLY83" s="1"/>
      <c r="QLZ83" s="1"/>
      <c r="QMA83" s="1"/>
      <c r="QMB83" s="1"/>
      <c r="QMC83" s="1"/>
      <c r="QMD83" s="1"/>
      <c r="QME83" s="1"/>
      <c r="QMF83" s="1"/>
      <c r="QMG83" s="1"/>
      <c r="QMH83" s="1"/>
      <c r="QMI83" s="1"/>
      <c r="QMJ83" s="1"/>
      <c r="QMK83" s="1"/>
      <c r="QML83" s="1"/>
      <c r="QMM83" s="1"/>
      <c r="QMN83" s="1"/>
      <c r="QMO83" s="1"/>
      <c r="QMP83" s="1"/>
      <c r="QMQ83" s="1"/>
      <c r="QMR83" s="1"/>
      <c r="QMS83" s="1"/>
      <c r="QMT83" s="1"/>
      <c r="QMU83" s="1"/>
      <c r="QMV83" s="1"/>
      <c r="QMW83" s="1"/>
      <c r="QMX83" s="1"/>
      <c r="QMY83" s="1"/>
      <c r="QMZ83" s="1"/>
      <c r="QNA83" s="1"/>
      <c r="QNB83" s="1"/>
      <c r="QNC83" s="1"/>
      <c r="QND83" s="1"/>
      <c r="QNE83" s="1"/>
      <c r="QNF83" s="1"/>
      <c r="QNG83" s="1"/>
      <c r="QNH83" s="1"/>
      <c r="QNI83" s="1"/>
      <c r="QNJ83" s="1"/>
      <c r="QNK83" s="1"/>
      <c r="QNL83" s="1"/>
      <c r="QNM83" s="1"/>
      <c r="QNN83" s="1"/>
      <c r="QNO83" s="1"/>
      <c r="QNP83" s="1"/>
      <c r="QNQ83" s="1"/>
      <c r="QNR83" s="1"/>
      <c r="QNS83" s="1"/>
      <c r="QNT83" s="1"/>
      <c r="QNU83" s="1"/>
      <c r="QNV83" s="1"/>
      <c r="QNW83" s="1"/>
      <c r="QNX83" s="1"/>
      <c r="QNY83" s="1"/>
      <c r="QNZ83" s="1"/>
      <c r="QOA83" s="1"/>
      <c r="QOB83" s="1"/>
      <c r="QOC83" s="1"/>
      <c r="QOD83" s="1"/>
      <c r="QOE83" s="1"/>
      <c r="QOF83" s="1"/>
      <c r="QOG83" s="1"/>
      <c r="QOH83" s="1"/>
      <c r="QOI83" s="1"/>
      <c r="QOJ83" s="1"/>
      <c r="QOK83" s="1"/>
      <c r="QOL83" s="1"/>
      <c r="QOM83" s="1"/>
      <c r="QON83" s="1"/>
      <c r="QOO83" s="1"/>
      <c r="QOP83" s="1"/>
      <c r="QOQ83" s="1"/>
      <c r="QOR83" s="1"/>
      <c r="QOS83" s="1"/>
      <c r="QOT83" s="1"/>
      <c r="QOU83" s="1"/>
      <c r="QOV83" s="1"/>
      <c r="QOW83" s="1"/>
      <c r="QOX83" s="1"/>
      <c r="QOY83" s="1"/>
      <c r="QOZ83" s="1"/>
      <c r="QPA83" s="1"/>
      <c r="QPB83" s="1"/>
      <c r="QPC83" s="1"/>
      <c r="QPD83" s="1"/>
      <c r="QPE83" s="1"/>
      <c r="QPF83" s="1"/>
      <c r="QPG83" s="1"/>
      <c r="QPH83" s="1"/>
      <c r="QPI83" s="1"/>
      <c r="QPJ83" s="1"/>
      <c r="QPK83" s="1"/>
      <c r="QPL83" s="1"/>
      <c r="QPM83" s="1"/>
      <c r="QPN83" s="1"/>
      <c r="QPO83" s="1"/>
      <c r="QPP83" s="1"/>
      <c r="QPQ83" s="1"/>
      <c r="QPR83" s="1"/>
      <c r="QPS83" s="1"/>
      <c r="QPT83" s="1"/>
      <c r="QPU83" s="1"/>
      <c r="QPV83" s="1"/>
      <c r="QPW83" s="1"/>
      <c r="QPX83" s="1"/>
      <c r="QPY83" s="1"/>
      <c r="QPZ83" s="1"/>
      <c r="QQA83" s="1"/>
      <c r="QQB83" s="1"/>
      <c r="QQC83" s="1"/>
      <c r="QQD83" s="1"/>
      <c r="QQE83" s="1"/>
      <c r="QQF83" s="1"/>
      <c r="QQG83" s="1"/>
      <c r="QQH83" s="1"/>
      <c r="QQI83" s="1"/>
      <c r="QQJ83" s="1"/>
      <c r="QQK83" s="1"/>
      <c r="QQL83" s="1"/>
      <c r="QQM83" s="1"/>
      <c r="QQN83" s="1"/>
      <c r="QQO83" s="1"/>
      <c r="QQP83" s="1"/>
      <c r="QQQ83" s="1"/>
      <c r="QQR83" s="1"/>
      <c r="QQS83" s="1"/>
      <c r="QQT83" s="1"/>
      <c r="QQU83" s="1"/>
      <c r="QQV83" s="1"/>
      <c r="QQW83" s="1"/>
      <c r="QQX83" s="1"/>
      <c r="QQY83" s="1"/>
      <c r="QQZ83" s="1"/>
      <c r="QRA83" s="1"/>
      <c r="QRB83" s="1"/>
      <c r="QRC83" s="1"/>
      <c r="QRD83" s="1"/>
      <c r="QRE83" s="1"/>
      <c r="QRF83" s="1"/>
      <c r="QRG83" s="1"/>
      <c r="QRH83" s="1"/>
      <c r="QRI83" s="1"/>
      <c r="QRJ83" s="1"/>
      <c r="QRK83" s="1"/>
      <c r="QRL83" s="1"/>
      <c r="QRM83" s="1"/>
      <c r="QRN83" s="1"/>
      <c r="QRO83" s="1"/>
      <c r="QRP83" s="1"/>
      <c r="QRQ83" s="1"/>
      <c r="QRR83" s="1"/>
      <c r="QRS83" s="1"/>
      <c r="QRT83" s="1"/>
      <c r="QRU83" s="1"/>
      <c r="QRV83" s="1"/>
      <c r="QRW83" s="1"/>
      <c r="QRX83" s="1"/>
      <c r="QRY83" s="1"/>
      <c r="QRZ83" s="1"/>
      <c r="QSA83" s="1"/>
      <c r="QSB83" s="1"/>
      <c r="QSC83" s="1"/>
      <c r="QSD83" s="1"/>
      <c r="QSE83" s="1"/>
      <c r="QSF83" s="1"/>
      <c r="QSG83" s="1"/>
      <c r="QSH83" s="1"/>
      <c r="QSI83" s="1"/>
      <c r="QSJ83" s="1"/>
      <c r="QSK83" s="1"/>
      <c r="QSL83" s="1"/>
      <c r="QSM83" s="1"/>
      <c r="QSN83" s="1"/>
      <c r="QSO83" s="1"/>
      <c r="QSP83" s="1"/>
      <c r="QSQ83" s="1"/>
      <c r="QSR83" s="1"/>
      <c r="QSS83" s="1"/>
      <c r="QST83" s="1"/>
      <c r="QSU83" s="1"/>
      <c r="QSV83" s="1"/>
      <c r="QSW83" s="1"/>
      <c r="QSX83" s="1"/>
      <c r="QSY83" s="1"/>
      <c r="QSZ83" s="1"/>
      <c r="QTA83" s="1"/>
      <c r="QTB83" s="1"/>
      <c r="QTC83" s="1"/>
      <c r="QTD83" s="1"/>
      <c r="QTE83" s="1"/>
      <c r="QTF83" s="1"/>
      <c r="QTG83" s="1"/>
      <c r="QTH83" s="1"/>
      <c r="QTI83" s="1"/>
      <c r="QTJ83" s="1"/>
      <c r="QTK83" s="1"/>
      <c r="QTL83" s="1"/>
      <c r="QTM83" s="1"/>
      <c r="QTN83" s="1"/>
      <c r="QTO83" s="1"/>
      <c r="QTP83" s="1"/>
      <c r="QTQ83" s="1"/>
      <c r="QTR83" s="1"/>
      <c r="QTS83" s="1"/>
      <c r="QTT83" s="1"/>
      <c r="QTU83" s="1"/>
      <c r="QTV83" s="1"/>
      <c r="QTW83" s="1"/>
      <c r="QTX83" s="1"/>
      <c r="QTY83" s="1"/>
      <c r="QTZ83" s="1"/>
      <c r="QUA83" s="1"/>
      <c r="QUB83" s="1"/>
      <c r="QUC83" s="1"/>
      <c r="QUD83" s="1"/>
      <c r="QUE83" s="1"/>
      <c r="QUF83" s="1"/>
      <c r="QUG83" s="1"/>
      <c r="QUH83" s="1"/>
      <c r="QUI83" s="1"/>
      <c r="QUJ83" s="1"/>
      <c r="QUK83" s="1"/>
      <c r="QUL83" s="1"/>
      <c r="QUM83" s="1"/>
      <c r="QUN83" s="1"/>
      <c r="QUO83" s="1"/>
      <c r="QUP83" s="1"/>
      <c r="QUQ83" s="1"/>
      <c r="QUR83" s="1"/>
      <c r="QUS83" s="1"/>
      <c r="QUT83" s="1"/>
      <c r="QUU83" s="1"/>
      <c r="QUV83" s="1"/>
      <c r="QUW83" s="1"/>
      <c r="QUX83" s="1"/>
      <c r="QUY83" s="1"/>
      <c r="QUZ83" s="1"/>
      <c r="QVA83" s="1"/>
      <c r="QVB83" s="1"/>
      <c r="QVC83" s="1"/>
      <c r="QVD83" s="1"/>
      <c r="QVE83" s="1"/>
      <c r="QVF83" s="1"/>
      <c r="QVG83" s="1"/>
      <c r="QVH83" s="1"/>
      <c r="QVI83" s="1"/>
      <c r="QVJ83" s="1"/>
      <c r="QVK83" s="1"/>
      <c r="QVL83" s="1"/>
      <c r="QVM83" s="1"/>
      <c r="QVN83" s="1"/>
      <c r="QVO83" s="1"/>
      <c r="QVP83" s="1"/>
      <c r="QVQ83" s="1"/>
      <c r="QVR83" s="1"/>
      <c r="QVS83" s="1"/>
      <c r="QVT83" s="1"/>
      <c r="QVU83" s="1"/>
      <c r="QVV83" s="1"/>
      <c r="QVW83" s="1"/>
      <c r="QVX83" s="1"/>
      <c r="QVY83" s="1"/>
      <c r="QVZ83" s="1"/>
      <c r="QWA83" s="1"/>
      <c r="QWB83" s="1"/>
      <c r="QWC83" s="1"/>
      <c r="QWD83" s="1"/>
      <c r="QWE83" s="1"/>
      <c r="QWF83" s="1"/>
      <c r="QWG83" s="1"/>
      <c r="QWH83" s="1"/>
      <c r="QWI83" s="1"/>
      <c r="QWJ83" s="1"/>
      <c r="QWK83" s="1"/>
      <c r="QWL83" s="1"/>
      <c r="QWM83" s="1"/>
      <c r="QWN83" s="1"/>
      <c r="QWO83" s="1"/>
      <c r="QWP83" s="1"/>
      <c r="QWQ83" s="1"/>
      <c r="QWR83" s="1"/>
      <c r="QWS83" s="1"/>
      <c r="QWT83" s="1"/>
      <c r="QWU83" s="1"/>
      <c r="QWV83" s="1"/>
      <c r="QWW83" s="1"/>
      <c r="QWX83" s="1"/>
      <c r="QWY83" s="1"/>
      <c r="QWZ83" s="1"/>
      <c r="QXA83" s="1"/>
      <c r="QXB83" s="1"/>
      <c r="QXC83" s="1"/>
      <c r="QXD83" s="1"/>
      <c r="QXE83" s="1"/>
      <c r="QXF83" s="1"/>
      <c r="QXG83" s="1"/>
      <c r="QXH83" s="1"/>
      <c r="QXI83" s="1"/>
      <c r="QXJ83" s="1"/>
      <c r="QXK83" s="1"/>
      <c r="QXL83" s="1"/>
      <c r="QXM83" s="1"/>
      <c r="QXN83" s="1"/>
      <c r="QXO83" s="1"/>
      <c r="QXP83" s="1"/>
      <c r="QXQ83" s="1"/>
      <c r="QXR83" s="1"/>
      <c r="QXS83" s="1"/>
      <c r="QXT83" s="1"/>
      <c r="QXU83" s="1"/>
      <c r="QXV83" s="1"/>
      <c r="QXW83" s="1"/>
      <c r="QXX83" s="1"/>
      <c r="QXY83" s="1"/>
      <c r="QXZ83" s="1"/>
      <c r="QYA83" s="1"/>
      <c r="QYB83" s="1"/>
      <c r="QYC83" s="1"/>
      <c r="QYD83" s="1"/>
      <c r="QYE83" s="1"/>
      <c r="QYF83" s="1"/>
      <c r="QYG83" s="1"/>
      <c r="QYH83" s="1"/>
      <c r="QYI83" s="1"/>
      <c r="QYJ83" s="1"/>
      <c r="QYK83" s="1"/>
      <c r="QYL83" s="1"/>
      <c r="QYM83" s="1"/>
      <c r="QYN83" s="1"/>
      <c r="QYO83" s="1"/>
      <c r="QYP83" s="1"/>
      <c r="QYQ83" s="1"/>
      <c r="QYR83" s="1"/>
      <c r="QYS83" s="1"/>
      <c r="QYT83" s="1"/>
      <c r="QYU83" s="1"/>
      <c r="QYV83" s="1"/>
      <c r="QYW83" s="1"/>
      <c r="QYX83" s="1"/>
      <c r="QYY83" s="1"/>
      <c r="QYZ83" s="1"/>
      <c r="QZA83" s="1"/>
      <c r="QZB83" s="1"/>
      <c r="QZC83" s="1"/>
      <c r="QZD83" s="1"/>
      <c r="QZE83" s="1"/>
      <c r="QZF83" s="1"/>
      <c r="QZG83" s="1"/>
      <c r="QZH83" s="1"/>
      <c r="QZI83" s="1"/>
      <c r="QZJ83" s="1"/>
      <c r="QZK83" s="1"/>
      <c r="QZL83" s="1"/>
      <c r="QZM83" s="1"/>
      <c r="QZN83" s="1"/>
      <c r="QZO83" s="1"/>
      <c r="QZP83" s="1"/>
      <c r="QZQ83" s="1"/>
      <c r="QZR83" s="1"/>
      <c r="QZS83" s="1"/>
      <c r="QZT83" s="1"/>
      <c r="QZU83" s="1"/>
      <c r="QZV83" s="1"/>
      <c r="QZW83" s="1"/>
      <c r="QZX83" s="1"/>
      <c r="QZY83" s="1"/>
      <c r="QZZ83" s="1"/>
      <c r="RAA83" s="1"/>
      <c r="RAB83" s="1"/>
      <c r="RAC83" s="1"/>
      <c r="RAD83" s="1"/>
      <c r="RAE83" s="1"/>
      <c r="RAF83" s="1"/>
      <c r="RAG83" s="1"/>
      <c r="RAH83" s="1"/>
      <c r="RAI83" s="1"/>
      <c r="RAJ83" s="1"/>
      <c r="RAK83" s="1"/>
      <c r="RAL83" s="1"/>
      <c r="RAM83" s="1"/>
      <c r="RAN83" s="1"/>
      <c r="RAO83" s="1"/>
      <c r="RAP83" s="1"/>
      <c r="RAQ83" s="1"/>
      <c r="RAR83" s="1"/>
      <c r="RAS83" s="1"/>
      <c r="RAT83" s="1"/>
      <c r="RAU83" s="1"/>
      <c r="RAV83" s="1"/>
      <c r="RAW83" s="1"/>
      <c r="RAX83" s="1"/>
      <c r="RAY83" s="1"/>
      <c r="RAZ83" s="1"/>
      <c r="RBA83" s="1"/>
      <c r="RBB83" s="1"/>
      <c r="RBC83" s="1"/>
      <c r="RBD83" s="1"/>
      <c r="RBE83" s="1"/>
      <c r="RBF83" s="1"/>
      <c r="RBG83" s="1"/>
      <c r="RBH83" s="1"/>
      <c r="RBI83" s="1"/>
      <c r="RBJ83" s="1"/>
      <c r="RBK83" s="1"/>
      <c r="RBL83" s="1"/>
      <c r="RBM83" s="1"/>
      <c r="RBN83" s="1"/>
      <c r="RBO83" s="1"/>
      <c r="RBP83" s="1"/>
      <c r="RBQ83" s="1"/>
      <c r="RBR83" s="1"/>
      <c r="RBS83" s="1"/>
      <c r="RBT83" s="1"/>
      <c r="RBU83" s="1"/>
      <c r="RBV83" s="1"/>
      <c r="RBW83" s="1"/>
      <c r="RBX83" s="1"/>
      <c r="RBY83" s="1"/>
      <c r="RBZ83" s="1"/>
      <c r="RCA83" s="1"/>
      <c r="RCB83" s="1"/>
      <c r="RCC83" s="1"/>
      <c r="RCD83" s="1"/>
      <c r="RCE83" s="1"/>
      <c r="RCF83" s="1"/>
      <c r="RCG83" s="1"/>
      <c r="RCH83" s="1"/>
      <c r="RCI83" s="1"/>
      <c r="RCJ83" s="1"/>
      <c r="RCK83" s="1"/>
      <c r="RCL83" s="1"/>
      <c r="RCM83" s="1"/>
      <c r="RCN83" s="1"/>
      <c r="RCO83" s="1"/>
      <c r="RCP83" s="1"/>
      <c r="RCQ83" s="1"/>
      <c r="RCR83" s="1"/>
      <c r="RCS83" s="1"/>
      <c r="RCT83" s="1"/>
      <c r="RCU83" s="1"/>
      <c r="RCV83" s="1"/>
      <c r="RCW83" s="1"/>
      <c r="RCX83" s="1"/>
      <c r="RCY83" s="1"/>
      <c r="RCZ83" s="1"/>
      <c r="RDA83" s="1"/>
      <c r="RDB83" s="1"/>
      <c r="RDC83" s="1"/>
      <c r="RDD83" s="1"/>
      <c r="RDE83" s="1"/>
      <c r="RDF83" s="1"/>
      <c r="RDG83" s="1"/>
      <c r="RDH83" s="1"/>
      <c r="RDI83" s="1"/>
      <c r="RDJ83" s="1"/>
      <c r="RDK83" s="1"/>
      <c r="RDL83" s="1"/>
      <c r="RDM83" s="1"/>
      <c r="RDN83" s="1"/>
      <c r="RDO83" s="1"/>
      <c r="RDP83" s="1"/>
      <c r="RDQ83" s="1"/>
      <c r="RDR83" s="1"/>
      <c r="RDS83" s="1"/>
      <c r="RDT83" s="1"/>
      <c r="RDU83" s="1"/>
      <c r="RDV83" s="1"/>
      <c r="RDW83" s="1"/>
      <c r="RDX83" s="1"/>
      <c r="RDY83" s="1"/>
      <c r="RDZ83" s="1"/>
      <c r="REA83" s="1"/>
      <c r="REB83" s="1"/>
      <c r="REC83" s="1"/>
      <c r="RED83" s="1"/>
      <c r="REE83" s="1"/>
      <c r="REF83" s="1"/>
      <c r="REG83" s="1"/>
      <c r="REH83" s="1"/>
      <c r="REI83" s="1"/>
      <c r="REJ83" s="1"/>
      <c r="REK83" s="1"/>
      <c r="REL83" s="1"/>
      <c r="REM83" s="1"/>
      <c r="REN83" s="1"/>
      <c r="REO83" s="1"/>
      <c r="REP83" s="1"/>
      <c r="REQ83" s="1"/>
      <c r="RER83" s="1"/>
      <c r="RES83" s="1"/>
      <c r="RET83" s="1"/>
      <c r="REU83" s="1"/>
      <c r="REV83" s="1"/>
      <c r="REW83" s="1"/>
      <c r="REX83" s="1"/>
      <c r="REY83" s="1"/>
      <c r="REZ83" s="1"/>
      <c r="RFA83" s="1"/>
      <c r="RFB83" s="1"/>
      <c r="RFC83" s="1"/>
      <c r="RFD83" s="1"/>
      <c r="RFE83" s="1"/>
      <c r="RFF83" s="1"/>
      <c r="RFG83" s="1"/>
      <c r="RFH83" s="1"/>
      <c r="RFI83" s="1"/>
      <c r="RFJ83" s="1"/>
      <c r="RFK83" s="1"/>
      <c r="RFL83" s="1"/>
      <c r="RFM83" s="1"/>
      <c r="RFN83" s="1"/>
      <c r="RFO83" s="1"/>
      <c r="RFP83" s="1"/>
      <c r="RFQ83" s="1"/>
      <c r="RFR83" s="1"/>
      <c r="RFS83" s="1"/>
      <c r="RFT83" s="1"/>
      <c r="RFU83" s="1"/>
      <c r="RFV83" s="1"/>
      <c r="RFW83" s="1"/>
      <c r="RFX83" s="1"/>
      <c r="RFY83" s="1"/>
      <c r="RFZ83" s="1"/>
      <c r="RGA83" s="1"/>
      <c r="RGB83" s="1"/>
      <c r="RGC83" s="1"/>
      <c r="RGD83" s="1"/>
      <c r="RGE83" s="1"/>
      <c r="RGF83" s="1"/>
      <c r="RGG83" s="1"/>
      <c r="RGH83" s="1"/>
      <c r="RGI83" s="1"/>
      <c r="RGJ83" s="1"/>
      <c r="RGK83" s="1"/>
      <c r="RGL83" s="1"/>
      <c r="RGM83" s="1"/>
      <c r="RGN83" s="1"/>
      <c r="RGO83" s="1"/>
      <c r="RGP83" s="1"/>
      <c r="RGQ83" s="1"/>
      <c r="RGR83" s="1"/>
      <c r="RGS83" s="1"/>
      <c r="RGT83" s="1"/>
      <c r="RGU83" s="1"/>
      <c r="RGV83" s="1"/>
      <c r="RGW83" s="1"/>
      <c r="RGX83" s="1"/>
      <c r="RGY83" s="1"/>
      <c r="RGZ83" s="1"/>
      <c r="RHA83" s="1"/>
      <c r="RHB83" s="1"/>
      <c r="RHC83" s="1"/>
      <c r="RHD83" s="1"/>
      <c r="RHE83" s="1"/>
      <c r="RHF83" s="1"/>
      <c r="RHG83" s="1"/>
      <c r="RHH83" s="1"/>
      <c r="RHI83" s="1"/>
      <c r="RHJ83" s="1"/>
      <c r="RHK83" s="1"/>
      <c r="RHL83" s="1"/>
      <c r="RHM83" s="1"/>
      <c r="RHN83" s="1"/>
      <c r="RHO83" s="1"/>
      <c r="RHP83" s="1"/>
      <c r="RHQ83" s="1"/>
      <c r="RHR83" s="1"/>
      <c r="RHS83" s="1"/>
      <c r="RHT83" s="1"/>
      <c r="RHU83" s="1"/>
      <c r="RHV83" s="1"/>
      <c r="RHW83" s="1"/>
      <c r="RHX83" s="1"/>
      <c r="RHY83" s="1"/>
      <c r="RHZ83" s="1"/>
      <c r="RIA83" s="1"/>
      <c r="RIB83" s="1"/>
      <c r="RIC83" s="1"/>
      <c r="RID83" s="1"/>
      <c r="RIE83" s="1"/>
      <c r="RIF83" s="1"/>
      <c r="RIG83" s="1"/>
      <c r="RIH83" s="1"/>
      <c r="RII83" s="1"/>
      <c r="RIJ83" s="1"/>
      <c r="RIK83" s="1"/>
      <c r="RIL83" s="1"/>
      <c r="RIM83" s="1"/>
      <c r="RIN83" s="1"/>
      <c r="RIO83" s="1"/>
      <c r="RIP83" s="1"/>
      <c r="RIQ83" s="1"/>
      <c r="RIR83" s="1"/>
      <c r="RIS83" s="1"/>
      <c r="RIT83" s="1"/>
      <c r="RIU83" s="1"/>
      <c r="RIV83" s="1"/>
      <c r="RIW83" s="1"/>
      <c r="RIX83" s="1"/>
      <c r="RIY83" s="1"/>
      <c r="RIZ83" s="1"/>
      <c r="RJA83" s="1"/>
      <c r="RJB83" s="1"/>
      <c r="RJC83" s="1"/>
      <c r="RJD83" s="1"/>
      <c r="RJE83" s="1"/>
      <c r="RJF83" s="1"/>
      <c r="RJG83" s="1"/>
      <c r="RJH83" s="1"/>
      <c r="RJI83" s="1"/>
      <c r="RJJ83" s="1"/>
      <c r="RJK83" s="1"/>
      <c r="RJL83" s="1"/>
      <c r="RJM83" s="1"/>
      <c r="RJN83" s="1"/>
      <c r="RJO83" s="1"/>
      <c r="RJP83" s="1"/>
      <c r="RJQ83" s="1"/>
      <c r="RJR83" s="1"/>
      <c r="RJS83" s="1"/>
      <c r="RJT83" s="1"/>
      <c r="RJU83" s="1"/>
      <c r="RJV83" s="1"/>
      <c r="RJW83" s="1"/>
      <c r="RJX83" s="1"/>
      <c r="RJY83" s="1"/>
      <c r="RJZ83" s="1"/>
      <c r="RKA83" s="1"/>
      <c r="RKB83" s="1"/>
      <c r="RKC83" s="1"/>
      <c r="RKD83" s="1"/>
      <c r="RKE83" s="1"/>
      <c r="RKF83" s="1"/>
      <c r="RKG83" s="1"/>
      <c r="RKH83" s="1"/>
      <c r="RKI83" s="1"/>
      <c r="RKJ83" s="1"/>
      <c r="RKK83" s="1"/>
      <c r="RKL83" s="1"/>
      <c r="RKM83" s="1"/>
      <c r="RKN83" s="1"/>
      <c r="RKO83" s="1"/>
      <c r="RKP83" s="1"/>
      <c r="RKQ83" s="1"/>
      <c r="RKR83" s="1"/>
      <c r="RKS83" s="1"/>
      <c r="RKT83" s="1"/>
      <c r="RKU83" s="1"/>
      <c r="RKV83" s="1"/>
      <c r="RKW83" s="1"/>
      <c r="RKX83" s="1"/>
      <c r="RKY83" s="1"/>
      <c r="RKZ83" s="1"/>
      <c r="RLA83" s="1"/>
      <c r="RLB83" s="1"/>
      <c r="RLC83" s="1"/>
      <c r="RLD83" s="1"/>
      <c r="RLE83" s="1"/>
      <c r="RLF83" s="1"/>
      <c r="RLG83" s="1"/>
      <c r="RLH83" s="1"/>
      <c r="RLI83" s="1"/>
      <c r="RLJ83" s="1"/>
      <c r="RLK83" s="1"/>
      <c r="RLL83" s="1"/>
      <c r="RLM83" s="1"/>
      <c r="RLN83" s="1"/>
      <c r="RLO83" s="1"/>
      <c r="RLP83" s="1"/>
      <c r="RLQ83" s="1"/>
      <c r="RLR83" s="1"/>
      <c r="RLS83" s="1"/>
      <c r="RLT83" s="1"/>
      <c r="RLU83" s="1"/>
      <c r="RLV83" s="1"/>
      <c r="RLW83" s="1"/>
      <c r="RLX83" s="1"/>
      <c r="RLY83" s="1"/>
      <c r="RLZ83" s="1"/>
      <c r="RMA83" s="1"/>
      <c r="RMB83" s="1"/>
      <c r="RMC83" s="1"/>
      <c r="RMD83" s="1"/>
      <c r="RME83" s="1"/>
      <c r="RMF83" s="1"/>
      <c r="RMG83" s="1"/>
      <c r="RMH83" s="1"/>
      <c r="RMI83" s="1"/>
      <c r="RMJ83" s="1"/>
      <c r="RMK83" s="1"/>
      <c r="RML83" s="1"/>
      <c r="RMM83" s="1"/>
      <c r="RMN83" s="1"/>
      <c r="RMO83" s="1"/>
      <c r="RMP83" s="1"/>
      <c r="RMQ83" s="1"/>
      <c r="RMR83" s="1"/>
      <c r="RMS83" s="1"/>
      <c r="RMT83" s="1"/>
      <c r="RMU83" s="1"/>
      <c r="RMV83" s="1"/>
      <c r="RMW83" s="1"/>
      <c r="RMX83" s="1"/>
      <c r="RMY83" s="1"/>
      <c r="RMZ83" s="1"/>
      <c r="RNA83" s="1"/>
      <c r="RNB83" s="1"/>
      <c r="RNC83" s="1"/>
      <c r="RND83" s="1"/>
      <c r="RNE83" s="1"/>
      <c r="RNF83" s="1"/>
      <c r="RNG83" s="1"/>
      <c r="RNH83" s="1"/>
      <c r="RNI83" s="1"/>
      <c r="RNJ83" s="1"/>
      <c r="RNK83" s="1"/>
      <c r="RNL83" s="1"/>
      <c r="RNM83" s="1"/>
      <c r="RNN83" s="1"/>
      <c r="RNO83" s="1"/>
      <c r="RNP83" s="1"/>
      <c r="RNQ83" s="1"/>
      <c r="RNR83" s="1"/>
      <c r="RNS83" s="1"/>
      <c r="RNT83" s="1"/>
      <c r="RNU83" s="1"/>
      <c r="RNV83" s="1"/>
      <c r="RNW83" s="1"/>
      <c r="RNX83" s="1"/>
      <c r="RNY83" s="1"/>
      <c r="RNZ83" s="1"/>
      <c r="ROA83" s="1"/>
      <c r="ROB83" s="1"/>
      <c r="ROC83" s="1"/>
      <c r="ROD83" s="1"/>
      <c r="ROE83" s="1"/>
      <c r="ROF83" s="1"/>
      <c r="ROG83" s="1"/>
      <c r="ROH83" s="1"/>
      <c r="ROI83" s="1"/>
      <c r="ROJ83" s="1"/>
      <c r="ROK83" s="1"/>
      <c r="ROL83" s="1"/>
      <c r="ROM83" s="1"/>
      <c r="RON83" s="1"/>
      <c r="ROO83" s="1"/>
      <c r="ROP83" s="1"/>
      <c r="ROQ83" s="1"/>
      <c r="ROR83" s="1"/>
      <c r="ROS83" s="1"/>
      <c r="ROT83" s="1"/>
      <c r="ROU83" s="1"/>
      <c r="ROV83" s="1"/>
      <c r="ROW83" s="1"/>
      <c r="ROX83" s="1"/>
      <c r="ROY83" s="1"/>
      <c r="ROZ83" s="1"/>
      <c r="RPA83" s="1"/>
      <c r="RPB83" s="1"/>
      <c r="RPC83" s="1"/>
      <c r="RPD83" s="1"/>
      <c r="RPE83" s="1"/>
      <c r="RPF83" s="1"/>
      <c r="RPG83" s="1"/>
      <c r="RPH83" s="1"/>
      <c r="RPI83" s="1"/>
      <c r="RPJ83" s="1"/>
      <c r="RPK83" s="1"/>
      <c r="RPL83" s="1"/>
      <c r="RPM83" s="1"/>
      <c r="RPN83" s="1"/>
      <c r="RPO83" s="1"/>
      <c r="RPP83" s="1"/>
      <c r="RPQ83" s="1"/>
      <c r="RPR83" s="1"/>
      <c r="RPS83" s="1"/>
      <c r="RPT83" s="1"/>
      <c r="RPU83" s="1"/>
      <c r="RPV83" s="1"/>
      <c r="RPW83" s="1"/>
      <c r="RPX83" s="1"/>
      <c r="RPY83" s="1"/>
      <c r="RPZ83" s="1"/>
      <c r="RQA83" s="1"/>
      <c r="RQB83" s="1"/>
      <c r="RQC83" s="1"/>
      <c r="RQD83" s="1"/>
      <c r="RQE83" s="1"/>
      <c r="RQF83" s="1"/>
      <c r="RQG83" s="1"/>
      <c r="RQH83" s="1"/>
      <c r="RQI83" s="1"/>
      <c r="RQJ83" s="1"/>
      <c r="RQK83" s="1"/>
      <c r="RQL83" s="1"/>
      <c r="RQM83" s="1"/>
      <c r="RQN83" s="1"/>
      <c r="RQO83" s="1"/>
      <c r="RQP83" s="1"/>
      <c r="RQQ83" s="1"/>
      <c r="RQR83" s="1"/>
      <c r="RQS83" s="1"/>
      <c r="RQT83" s="1"/>
      <c r="RQU83" s="1"/>
      <c r="RQV83" s="1"/>
      <c r="RQW83" s="1"/>
      <c r="RQX83" s="1"/>
      <c r="RQY83" s="1"/>
      <c r="RQZ83" s="1"/>
      <c r="RRA83" s="1"/>
      <c r="RRB83" s="1"/>
      <c r="RRC83" s="1"/>
      <c r="RRD83" s="1"/>
      <c r="RRE83" s="1"/>
      <c r="RRF83" s="1"/>
      <c r="RRG83" s="1"/>
      <c r="RRH83" s="1"/>
      <c r="RRI83" s="1"/>
      <c r="RRJ83" s="1"/>
      <c r="RRK83" s="1"/>
      <c r="RRL83" s="1"/>
      <c r="RRM83" s="1"/>
      <c r="RRN83" s="1"/>
      <c r="RRO83" s="1"/>
      <c r="RRP83" s="1"/>
      <c r="RRQ83" s="1"/>
      <c r="RRR83" s="1"/>
      <c r="RRS83" s="1"/>
      <c r="RRT83" s="1"/>
      <c r="RRU83" s="1"/>
      <c r="RRV83" s="1"/>
      <c r="RRW83" s="1"/>
      <c r="RRX83" s="1"/>
      <c r="RRY83" s="1"/>
      <c r="RRZ83" s="1"/>
      <c r="RSA83" s="1"/>
      <c r="RSB83" s="1"/>
      <c r="RSC83" s="1"/>
      <c r="RSD83" s="1"/>
      <c r="RSE83" s="1"/>
      <c r="RSF83" s="1"/>
      <c r="RSG83" s="1"/>
      <c r="RSH83" s="1"/>
      <c r="RSI83" s="1"/>
      <c r="RSJ83" s="1"/>
      <c r="RSK83" s="1"/>
      <c r="RSL83" s="1"/>
      <c r="RSM83" s="1"/>
      <c r="RSN83" s="1"/>
      <c r="RSO83" s="1"/>
      <c r="RSP83" s="1"/>
      <c r="RSQ83" s="1"/>
      <c r="RSR83" s="1"/>
      <c r="RSS83" s="1"/>
      <c r="RST83" s="1"/>
      <c r="RSU83" s="1"/>
      <c r="RSV83" s="1"/>
      <c r="RSW83" s="1"/>
      <c r="RSX83" s="1"/>
      <c r="RSY83" s="1"/>
      <c r="RSZ83" s="1"/>
      <c r="RTA83" s="1"/>
      <c r="RTB83" s="1"/>
      <c r="RTC83" s="1"/>
      <c r="RTD83" s="1"/>
      <c r="RTE83" s="1"/>
      <c r="RTF83" s="1"/>
      <c r="RTG83" s="1"/>
      <c r="RTH83" s="1"/>
      <c r="RTI83" s="1"/>
      <c r="RTJ83" s="1"/>
      <c r="RTK83" s="1"/>
      <c r="RTL83" s="1"/>
      <c r="RTM83" s="1"/>
      <c r="RTN83" s="1"/>
      <c r="RTO83" s="1"/>
      <c r="RTP83" s="1"/>
      <c r="RTQ83" s="1"/>
      <c r="RTR83" s="1"/>
      <c r="RTS83" s="1"/>
      <c r="RTT83" s="1"/>
      <c r="RTU83" s="1"/>
      <c r="RTV83" s="1"/>
      <c r="RTW83" s="1"/>
      <c r="RTX83" s="1"/>
      <c r="RTY83" s="1"/>
      <c r="RTZ83" s="1"/>
      <c r="RUA83" s="1"/>
      <c r="RUB83" s="1"/>
      <c r="RUC83" s="1"/>
      <c r="RUD83" s="1"/>
      <c r="RUE83" s="1"/>
      <c r="RUF83" s="1"/>
      <c r="RUG83" s="1"/>
      <c r="RUH83" s="1"/>
      <c r="RUI83" s="1"/>
      <c r="RUJ83" s="1"/>
      <c r="RUK83" s="1"/>
      <c r="RUL83" s="1"/>
      <c r="RUM83" s="1"/>
      <c r="RUN83" s="1"/>
      <c r="RUO83" s="1"/>
      <c r="RUP83" s="1"/>
      <c r="RUQ83" s="1"/>
      <c r="RUR83" s="1"/>
      <c r="RUS83" s="1"/>
      <c r="RUT83" s="1"/>
      <c r="RUU83" s="1"/>
      <c r="RUV83" s="1"/>
      <c r="RUW83" s="1"/>
      <c r="RUX83" s="1"/>
      <c r="RUY83" s="1"/>
      <c r="RUZ83" s="1"/>
      <c r="RVA83" s="1"/>
      <c r="RVB83" s="1"/>
      <c r="RVC83" s="1"/>
      <c r="RVD83" s="1"/>
      <c r="RVE83" s="1"/>
      <c r="RVF83" s="1"/>
      <c r="RVG83" s="1"/>
      <c r="RVH83" s="1"/>
      <c r="RVI83" s="1"/>
      <c r="RVJ83" s="1"/>
      <c r="RVK83" s="1"/>
      <c r="RVL83" s="1"/>
      <c r="RVM83" s="1"/>
      <c r="RVN83" s="1"/>
      <c r="RVO83" s="1"/>
      <c r="RVP83" s="1"/>
      <c r="RVQ83" s="1"/>
      <c r="RVR83" s="1"/>
      <c r="RVS83" s="1"/>
      <c r="RVT83" s="1"/>
      <c r="RVU83" s="1"/>
      <c r="RVV83" s="1"/>
      <c r="RVW83" s="1"/>
      <c r="RVX83" s="1"/>
      <c r="RVY83" s="1"/>
      <c r="RVZ83" s="1"/>
      <c r="RWA83" s="1"/>
      <c r="RWB83" s="1"/>
      <c r="RWC83" s="1"/>
      <c r="RWD83" s="1"/>
      <c r="RWE83" s="1"/>
      <c r="RWF83" s="1"/>
      <c r="RWG83" s="1"/>
      <c r="RWH83" s="1"/>
      <c r="RWI83" s="1"/>
      <c r="RWJ83" s="1"/>
      <c r="RWK83" s="1"/>
      <c r="RWL83" s="1"/>
      <c r="RWM83" s="1"/>
      <c r="RWN83" s="1"/>
      <c r="RWO83" s="1"/>
      <c r="RWP83" s="1"/>
      <c r="RWQ83" s="1"/>
      <c r="RWR83" s="1"/>
      <c r="RWS83" s="1"/>
      <c r="RWT83" s="1"/>
      <c r="RWU83" s="1"/>
      <c r="RWV83" s="1"/>
      <c r="RWW83" s="1"/>
      <c r="RWX83" s="1"/>
      <c r="RWY83" s="1"/>
      <c r="RWZ83" s="1"/>
      <c r="RXA83" s="1"/>
      <c r="RXB83" s="1"/>
      <c r="RXC83" s="1"/>
      <c r="RXD83" s="1"/>
      <c r="RXE83" s="1"/>
      <c r="RXF83" s="1"/>
      <c r="RXG83" s="1"/>
      <c r="RXH83" s="1"/>
      <c r="RXI83" s="1"/>
      <c r="RXJ83" s="1"/>
      <c r="RXK83" s="1"/>
      <c r="RXL83" s="1"/>
      <c r="RXM83" s="1"/>
      <c r="RXN83" s="1"/>
      <c r="RXO83" s="1"/>
      <c r="RXP83" s="1"/>
      <c r="RXQ83" s="1"/>
      <c r="RXR83" s="1"/>
      <c r="RXS83" s="1"/>
      <c r="RXT83" s="1"/>
      <c r="RXU83" s="1"/>
      <c r="RXV83" s="1"/>
      <c r="RXW83" s="1"/>
      <c r="RXX83" s="1"/>
      <c r="RXY83" s="1"/>
      <c r="RXZ83" s="1"/>
      <c r="RYA83" s="1"/>
      <c r="RYB83" s="1"/>
      <c r="RYC83" s="1"/>
      <c r="RYD83" s="1"/>
      <c r="RYE83" s="1"/>
      <c r="RYF83" s="1"/>
      <c r="RYG83" s="1"/>
      <c r="RYH83" s="1"/>
      <c r="RYI83" s="1"/>
      <c r="RYJ83" s="1"/>
      <c r="RYK83" s="1"/>
      <c r="RYL83" s="1"/>
      <c r="RYM83" s="1"/>
      <c r="RYN83" s="1"/>
      <c r="RYO83" s="1"/>
      <c r="RYP83" s="1"/>
      <c r="RYQ83" s="1"/>
      <c r="RYR83" s="1"/>
      <c r="RYS83" s="1"/>
      <c r="RYT83" s="1"/>
      <c r="RYU83" s="1"/>
      <c r="RYV83" s="1"/>
      <c r="RYW83" s="1"/>
      <c r="RYX83" s="1"/>
      <c r="RYY83" s="1"/>
      <c r="RYZ83" s="1"/>
      <c r="RZA83" s="1"/>
      <c r="RZB83" s="1"/>
      <c r="RZC83" s="1"/>
      <c r="RZD83" s="1"/>
      <c r="RZE83" s="1"/>
      <c r="RZF83" s="1"/>
      <c r="RZG83" s="1"/>
      <c r="RZH83" s="1"/>
      <c r="RZI83" s="1"/>
      <c r="RZJ83" s="1"/>
      <c r="RZK83" s="1"/>
      <c r="RZL83" s="1"/>
      <c r="RZM83" s="1"/>
      <c r="RZN83" s="1"/>
      <c r="RZO83" s="1"/>
      <c r="RZP83" s="1"/>
      <c r="RZQ83" s="1"/>
      <c r="RZR83" s="1"/>
      <c r="RZS83" s="1"/>
      <c r="RZT83" s="1"/>
      <c r="RZU83" s="1"/>
      <c r="RZV83" s="1"/>
      <c r="RZW83" s="1"/>
      <c r="RZX83" s="1"/>
      <c r="RZY83" s="1"/>
      <c r="RZZ83" s="1"/>
      <c r="SAA83" s="1"/>
      <c r="SAB83" s="1"/>
      <c r="SAC83" s="1"/>
      <c r="SAD83" s="1"/>
      <c r="SAE83" s="1"/>
      <c r="SAF83" s="1"/>
      <c r="SAG83" s="1"/>
      <c r="SAH83" s="1"/>
      <c r="SAI83" s="1"/>
      <c r="SAJ83" s="1"/>
      <c r="SAK83" s="1"/>
      <c r="SAL83" s="1"/>
      <c r="SAM83" s="1"/>
      <c r="SAN83" s="1"/>
      <c r="SAO83" s="1"/>
      <c r="SAP83" s="1"/>
      <c r="SAQ83" s="1"/>
      <c r="SAR83" s="1"/>
      <c r="SAS83" s="1"/>
      <c r="SAT83" s="1"/>
      <c r="SAU83" s="1"/>
      <c r="SAV83" s="1"/>
      <c r="SAW83" s="1"/>
      <c r="SAX83" s="1"/>
      <c r="SAY83" s="1"/>
      <c r="SAZ83" s="1"/>
      <c r="SBA83" s="1"/>
      <c r="SBB83" s="1"/>
      <c r="SBC83" s="1"/>
      <c r="SBD83" s="1"/>
      <c r="SBE83" s="1"/>
      <c r="SBF83" s="1"/>
      <c r="SBG83" s="1"/>
      <c r="SBH83" s="1"/>
      <c r="SBI83" s="1"/>
      <c r="SBJ83" s="1"/>
      <c r="SBK83" s="1"/>
      <c r="SBL83" s="1"/>
      <c r="SBM83" s="1"/>
      <c r="SBN83" s="1"/>
      <c r="SBO83" s="1"/>
      <c r="SBP83" s="1"/>
      <c r="SBQ83" s="1"/>
      <c r="SBR83" s="1"/>
      <c r="SBS83" s="1"/>
      <c r="SBT83" s="1"/>
      <c r="SBU83" s="1"/>
      <c r="SBV83" s="1"/>
      <c r="SBW83" s="1"/>
      <c r="SBX83" s="1"/>
      <c r="SBY83" s="1"/>
      <c r="SBZ83" s="1"/>
      <c r="SCA83" s="1"/>
      <c r="SCB83" s="1"/>
      <c r="SCC83" s="1"/>
      <c r="SCD83" s="1"/>
      <c r="SCE83" s="1"/>
      <c r="SCF83" s="1"/>
      <c r="SCG83" s="1"/>
      <c r="SCH83" s="1"/>
      <c r="SCI83" s="1"/>
      <c r="SCJ83" s="1"/>
      <c r="SCK83" s="1"/>
      <c r="SCL83" s="1"/>
      <c r="SCM83" s="1"/>
      <c r="SCN83" s="1"/>
      <c r="SCO83" s="1"/>
      <c r="SCP83" s="1"/>
      <c r="SCQ83" s="1"/>
      <c r="SCR83" s="1"/>
      <c r="SCS83" s="1"/>
      <c r="SCT83" s="1"/>
      <c r="SCU83" s="1"/>
      <c r="SCV83" s="1"/>
      <c r="SCW83" s="1"/>
      <c r="SCX83" s="1"/>
      <c r="SCY83" s="1"/>
      <c r="SCZ83" s="1"/>
      <c r="SDA83" s="1"/>
      <c r="SDB83" s="1"/>
      <c r="SDC83" s="1"/>
      <c r="SDD83" s="1"/>
      <c r="SDE83" s="1"/>
      <c r="SDF83" s="1"/>
      <c r="SDG83" s="1"/>
      <c r="SDH83" s="1"/>
      <c r="SDI83" s="1"/>
      <c r="SDJ83" s="1"/>
      <c r="SDK83" s="1"/>
      <c r="SDL83" s="1"/>
      <c r="SDM83" s="1"/>
      <c r="SDN83" s="1"/>
      <c r="SDO83" s="1"/>
      <c r="SDP83" s="1"/>
      <c r="SDQ83" s="1"/>
      <c r="SDR83" s="1"/>
      <c r="SDS83" s="1"/>
      <c r="SDT83" s="1"/>
      <c r="SDU83" s="1"/>
      <c r="SDV83" s="1"/>
      <c r="SDW83" s="1"/>
      <c r="SDX83" s="1"/>
      <c r="SDY83" s="1"/>
      <c r="SDZ83" s="1"/>
      <c r="SEA83" s="1"/>
      <c r="SEB83" s="1"/>
      <c r="SEC83" s="1"/>
      <c r="SED83" s="1"/>
      <c r="SEE83" s="1"/>
      <c r="SEF83" s="1"/>
      <c r="SEG83" s="1"/>
      <c r="SEH83" s="1"/>
      <c r="SEI83" s="1"/>
      <c r="SEJ83" s="1"/>
      <c r="SEK83" s="1"/>
      <c r="SEL83" s="1"/>
      <c r="SEM83" s="1"/>
      <c r="SEN83" s="1"/>
      <c r="SEO83" s="1"/>
      <c r="SEP83" s="1"/>
      <c r="SEQ83" s="1"/>
      <c r="SER83" s="1"/>
      <c r="SES83" s="1"/>
      <c r="SET83" s="1"/>
      <c r="SEU83" s="1"/>
      <c r="SEV83" s="1"/>
      <c r="SEW83" s="1"/>
      <c r="SEX83" s="1"/>
      <c r="SEY83" s="1"/>
      <c r="SEZ83" s="1"/>
      <c r="SFA83" s="1"/>
      <c r="SFB83" s="1"/>
      <c r="SFC83" s="1"/>
      <c r="SFD83" s="1"/>
      <c r="SFE83" s="1"/>
      <c r="SFF83" s="1"/>
      <c r="SFG83" s="1"/>
      <c r="SFH83" s="1"/>
      <c r="SFI83" s="1"/>
      <c r="SFJ83" s="1"/>
      <c r="SFK83" s="1"/>
      <c r="SFL83" s="1"/>
      <c r="SFM83" s="1"/>
      <c r="SFN83" s="1"/>
      <c r="SFO83" s="1"/>
      <c r="SFP83" s="1"/>
      <c r="SFQ83" s="1"/>
      <c r="SFR83" s="1"/>
      <c r="SFS83" s="1"/>
      <c r="SFT83" s="1"/>
      <c r="SFU83" s="1"/>
      <c r="SFV83" s="1"/>
      <c r="SFW83" s="1"/>
      <c r="SFX83" s="1"/>
      <c r="SFY83" s="1"/>
      <c r="SFZ83" s="1"/>
      <c r="SGA83" s="1"/>
      <c r="SGB83" s="1"/>
      <c r="SGC83" s="1"/>
      <c r="SGD83" s="1"/>
      <c r="SGE83" s="1"/>
      <c r="SGF83" s="1"/>
      <c r="SGG83" s="1"/>
      <c r="SGH83" s="1"/>
      <c r="SGI83" s="1"/>
      <c r="SGJ83" s="1"/>
      <c r="SGK83" s="1"/>
      <c r="SGL83" s="1"/>
      <c r="SGM83" s="1"/>
      <c r="SGN83" s="1"/>
      <c r="SGO83" s="1"/>
      <c r="SGP83" s="1"/>
      <c r="SGQ83" s="1"/>
      <c r="SGR83" s="1"/>
      <c r="SGS83" s="1"/>
      <c r="SGT83" s="1"/>
      <c r="SGU83" s="1"/>
      <c r="SGV83" s="1"/>
      <c r="SGW83" s="1"/>
      <c r="SGX83" s="1"/>
      <c r="SGY83" s="1"/>
      <c r="SGZ83" s="1"/>
      <c r="SHA83" s="1"/>
      <c r="SHB83" s="1"/>
      <c r="SHC83" s="1"/>
      <c r="SHD83" s="1"/>
      <c r="SHE83" s="1"/>
      <c r="SHF83" s="1"/>
      <c r="SHG83" s="1"/>
      <c r="SHH83" s="1"/>
      <c r="SHI83" s="1"/>
      <c r="SHJ83" s="1"/>
      <c r="SHK83" s="1"/>
      <c r="SHL83" s="1"/>
      <c r="SHM83" s="1"/>
      <c r="SHN83" s="1"/>
      <c r="SHO83" s="1"/>
      <c r="SHP83" s="1"/>
      <c r="SHQ83" s="1"/>
      <c r="SHR83" s="1"/>
      <c r="SHS83" s="1"/>
      <c r="SHT83" s="1"/>
      <c r="SHU83" s="1"/>
      <c r="SHV83" s="1"/>
      <c r="SHW83" s="1"/>
      <c r="SHX83" s="1"/>
      <c r="SHY83" s="1"/>
      <c r="SHZ83" s="1"/>
      <c r="SIA83" s="1"/>
      <c r="SIB83" s="1"/>
      <c r="SIC83" s="1"/>
      <c r="SID83" s="1"/>
      <c r="SIE83" s="1"/>
      <c r="SIF83" s="1"/>
      <c r="SIG83" s="1"/>
      <c r="SIH83" s="1"/>
      <c r="SII83" s="1"/>
      <c r="SIJ83" s="1"/>
      <c r="SIK83" s="1"/>
      <c r="SIL83" s="1"/>
      <c r="SIM83" s="1"/>
      <c r="SIN83" s="1"/>
      <c r="SIO83" s="1"/>
      <c r="SIP83" s="1"/>
      <c r="SIQ83" s="1"/>
      <c r="SIR83" s="1"/>
      <c r="SIS83" s="1"/>
      <c r="SIT83" s="1"/>
      <c r="SIU83" s="1"/>
      <c r="SIV83" s="1"/>
      <c r="SIW83" s="1"/>
      <c r="SIX83" s="1"/>
      <c r="SIY83" s="1"/>
      <c r="SIZ83" s="1"/>
      <c r="SJA83" s="1"/>
      <c r="SJB83" s="1"/>
      <c r="SJC83" s="1"/>
      <c r="SJD83" s="1"/>
      <c r="SJE83" s="1"/>
      <c r="SJF83" s="1"/>
      <c r="SJG83" s="1"/>
      <c r="SJH83" s="1"/>
      <c r="SJI83" s="1"/>
      <c r="SJJ83" s="1"/>
      <c r="SJK83" s="1"/>
      <c r="SJL83" s="1"/>
      <c r="SJM83" s="1"/>
      <c r="SJN83" s="1"/>
      <c r="SJO83" s="1"/>
      <c r="SJP83" s="1"/>
      <c r="SJQ83" s="1"/>
      <c r="SJR83" s="1"/>
      <c r="SJS83" s="1"/>
      <c r="SJT83" s="1"/>
      <c r="SJU83" s="1"/>
      <c r="SJV83" s="1"/>
      <c r="SJW83" s="1"/>
      <c r="SJX83" s="1"/>
      <c r="SJY83" s="1"/>
      <c r="SJZ83" s="1"/>
      <c r="SKA83" s="1"/>
      <c r="SKB83" s="1"/>
      <c r="SKC83" s="1"/>
      <c r="SKD83" s="1"/>
      <c r="SKE83" s="1"/>
      <c r="SKF83" s="1"/>
      <c r="SKG83" s="1"/>
      <c r="SKH83" s="1"/>
      <c r="SKI83" s="1"/>
      <c r="SKJ83" s="1"/>
      <c r="SKK83" s="1"/>
      <c r="SKL83" s="1"/>
      <c r="SKM83" s="1"/>
      <c r="SKN83" s="1"/>
      <c r="SKO83" s="1"/>
      <c r="SKP83" s="1"/>
      <c r="SKQ83" s="1"/>
      <c r="SKR83" s="1"/>
      <c r="SKS83" s="1"/>
      <c r="SKT83" s="1"/>
      <c r="SKU83" s="1"/>
      <c r="SKV83" s="1"/>
      <c r="SKW83" s="1"/>
      <c r="SKX83" s="1"/>
      <c r="SKY83" s="1"/>
      <c r="SKZ83" s="1"/>
      <c r="SLA83" s="1"/>
      <c r="SLB83" s="1"/>
      <c r="SLC83" s="1"/>
      <c r="SLD83" s="1"/>
      <c r="SLE83" s="1"/>
      <c r="SLF83" s="1"/>
      <c r="SLG83" s="1"/>
      <c r="SLH83" s="1"/>
      <c r="SLI83" s="1"/>
      <c r="SLJ83" s="1"/>
      <c r="SLK83" s="1"/>
      <c r="SLL83" s="1"/>
      <c r="SLM83" s="1"/>
      <c r="SLN83" s="1"/>
      <c r="SLO83" s="1"/>
      <c r="SLP83" s="1"/>
      <c r="SLQ83" s="1"/>
      <c r="SLR83" s="1"/>
      <c r="SLS83" s="1"/>
      <c r="SLT83" s="1"/>
      <c r="SLU83" s="1"/>
      <c r="SLV83" s="1"/>
      <c r="SLW83" s="1"/>
      <c r="SLX83" s="1"/>
      <c r="SLY83" s="1"/>
      <c r="SLZ83" s="1"/>
      <c r="SMA83" s="1"/>
      <c r="SMB83" s="1"/>
      <c r="SMC83" s="1"/>
      <c r="SMD83" s="1"/>
      <c r="SME83" s="1"/>
      <c r="SMF83" s="1"/>
      <c r="SMG83" s="1"/>
      <c r="SMH83" s="1"/>
      <c r="SMI83" s="1"/>
      <c r="SMJ83" s="1"/>
      <c r="SMK83" s="1"/>
      <c r="SML83" s="1"/>
      <c r="SMM83" s="1"/>
      <c r="SMN83" s="1"/>
      <c r="SMO83" s="1"/>
      <c r="SMP83" s="1"/>
      <c r="SMQ83" s="1"/>
      <c r="SMR83" s="1"/>
      <c r="SMS83" s="1"/>
      <c r="SMT83" s="1"/>
      <c r="SMU83" s="1"/>
      <c r="SMV83" s="1"/>
      <c r="SMW83" s="1"/>
      <c r="SMX83" s="1"/>
      <c r="SMY83" s="1"/>
      <c r="SMZ83" s="1"/>
      <c r="SNA83" s="1"/>
      <c r="SNB83" s="1"/>
      <c r="SNC83" s="1"/>
      <c r="SND83" s="1"/>
      <c r="SNE83" s="1"/>
      <c r="SNF83" s="1"/>
      <c r="SNG83" s="1"/>
      <c r="SNH83" s="1"/>
      <c r="SNI83" s="1"/>
      <c r="SNJ83" s="1"/>
      <c r="SNK83" s="1"/>
      <c r="SNL83" s="1"/>
      <c r="SNM83" s="1"/>
      <c r="SNN83" s="1"/>
      <c r="SNO83" s="1"/>
      <c r="SNP83" s="1"/>
      <c r="SNQ83" s="1"/>
      <c r="SNR83" s="1"/>
      <c r="SNS83" s="1"/>
      <c r="SNT83" s="1"/>
      <c r="SNU83" s="1"/>
      <c r="SNV83" s="1"/>
      <c r="SNW83" s="1"/>
      <c r="SNX83" s="1"/>
      <c r="SNY83" s="1"/>
      <c r="SNZ83" s="1"/>
      <c r="SOA83" s="1"/>
      <c r="SOB83" s="1"/>
      <c r="SOC83" s="1"/>
      <c r="SOD83" s="1"/>
      <c r="SOE83" s="1"/>
      <c r="SOF83" s="1"/>
      <c r="SOG83" s="1"/>
      <c r="SOH83" s="1"/>
      <c r="SOI83" s="1"/>
      <c r="SOJ83" s="1"/>
      <c r="SOK83" s="1"/>
      <c r="SOL83" s="1"/>
      <c r="SOM83" s="1"/>
      <c r="SON83" s="1"/>
      <c r="SOO83" s="1"/>
      <c r="SOP83" s="1"/>
      <c r="SOQ83" s="1"/>
      <c r="SOR83" s="1"/>
      <c r="SOS83" s="1"/>
      <c r="SOT83" s="1"/>
      <c r="SOU83" s="1"/>
      <c r="SOV83" s="1"/>
      <c r="SOW83" s="1"/>
      <c r="SOX83" s="1"/>
      <c r="SOY83" s="1"/>
      <c r="SOZ83" s="1"/>
      <c r="SPA83" s="1"/>
      <c r="SPB83" s="1"/>
      <c r="SPC83" s="1"/>
      <c r="SPD83" s="1"/>
      <c r="SPE83" s="1"/>
      <c r="SPF83" s="1"/>
      <c r="SPG83" s="1"/>
      <c r="SPH83" s="1"/>
      <c r="SPI83" s="1"/>
      <c r="SPJ83" s="1"/>
      <c r="SPK83" s="1"/>
      <c r="SPL83" s="1"/>
      <c r="SPM83" s="1"/>
      <c r="SPN83" s="1"/>
      <c r="SPO83" s="1"/>
      <c r="SPP83" s="1"/>
      <c r="SPQ83" s="1"/>
      <c r="SPR83" s="1"/>
      <c r="SPS83" s="1"/>
      <c r="SPT83" s="1"/>
      <c r="SPU83" s="1"/>
      <c r="SPV83" s="1"/>
      <c r="SPW83" s="1"/>
      <c r="SPX83" s="1"/>
      <c r="SPY83" s="1"/>
      <c r="SPZ83" s="1"/>
      <c r="SQA83" s="1"/>
      <c r="SQB83" s="1"/>
      <c r="SQC83" s="1"/>
      <c r="SQD83" s="1"/>
      <c r="SQE83" s="1"/>
      <c r="SQF83" s="1"/>
      <c r="SQG83" s="1"/>
      <c r="SQH83" s="1"/>
      <c r="SQI83" s="1"/>
      <c r="SQJ83" s="1"/>
      <c r="SQK83" s="1"/>
      <c r="SQL83" s="1"/>
      <c r="SQM83" s="1"/>
      <c r="SQN83" s="1"/>
      <c r="SQO83" s="1"/>
      <c r="SQP83" s="1"/>
      <c r="SQQ83" s="1"/>
      <c r="SQR83" s="1"/>
      <c r="SQS83" s="1"/>
      <c r="SQT83" s="1"/>
      <c r="SQU83" s="1"/>
      <c r="SQV83" s="1"/>
      <c r="SQW83" s="1"/>
      <c r="SQX83" s="1"/>
      <c r="SQY83" s="1"/>
      <c r="SQZ83" s="1"/>
      <c r="SRA83" s="1"/>
      <c r="SRB83" s="1"/>
      <c r="SRC83" s="1"/>
      <c r="SRD83" s="1"/>
      <c r="SRE83" s="1"/>
      <c r="SRF83" s="1"/>
      <c r="SRG83" s="1"/>
      <c r="SRH83" s="1"/>
      <c r="SRI83" s="1"/>
      <c r="SRJ83" s="1"/>
      <c r="SRK83" s="1"/>
      <c r="SRL83" s="1"/>
      <c r="SRM83" s="1"/>
      <c r="SRN83" s="1"/>
      <c r="SRO83" s="1"/>
      <c r="SRP83" s="1"/>
      <c r="SRQ83" s="1"/>
      <c r="SRR83" s="1"/>
      <c r="SRS83" s="1"/>
      <c r="SRT83" s="1"/>
      <c r="SRU83" s="1"/>
      <c r="SRV83" s="1"/>
      <c r="SRW83" s="1"/>
      <c r="SRX83" s="1"/>
      <c r="SRY83" s="1"/>
      <c r="SRZ83" s="1"/>
      <c r="SSA83" s="1"/>
      <c r="SSB83" s="1"/>
      <c r="SSC83" s="1"/>
      <c r="SSD83" s="1"/>
      <c r="SSE83" s="1"/>
      <c r="SSF83" s="1"/>
      <c r="SSG83" s="1"/>
      <c r="SSH83" s="1"/>
      <c r="SSI83" s="1"/>
      <c r="SSJ83" s="1"/>
      <c r="SSK83" s="1"/>
      <c r="SSL83" s="1"/>
      <c r="SSM83" s="1"/>
      <c r="SSN83" s="1"/>
      <c r="SSO83" s="1"/>
      <c r="SSP83" s="1"/>
      <c r="SSQ83" s="1"/>
      <c r="SSR83" s="1"/>
      <c r="SSS83" s="1"/>
      <c r="SST83" s="1"/>
      <c r="SSU83" s="1"/>
      <c r="SSV83" s="1"/>
      <c r="SSW83" s="1"/>
      <c r="SSX83" s="1"/>
      <c r="SSY83" s="1"/>
      <c r="SSZ83" s="1"/>
      <c r="STA83" s="1"/>
      <c r="STB83" s="1"/>
      <c r="STC83" s="1"/>
      <c r="STD83" s="1"/>
      <c r="STE83" s="1"/>
      <c r="STF83" s="1"/>
      <c r="STG83" s="1"/>
      <c r="STH83" s="1"/>
      <c r="STI83" s="1"/>
      <c r="STJ83" s="1"/>
      <c r="STK83" s="1"/>
      <c r="STL83" s="1"/>
      <c r="STM83" s="1"/>
      <c r="STN83" s="1"/>
      <c r="STO83" s="1"/>
      <c r="STP83" s="1"/>
      <c r="STQ83" s="1"/>
      <c r="STR83" s="1"/>
      <c r="STS83" s="1"/>
      <c r="STT83" s="1"/>
      <c r="STU83" s="1"/>
      <c r="STV83" s="1"/>
      <c r="STW83" s="1"/>
      <c r="STX83" s="1"/>
      <c r="STY83" s="1"/>
      <c r="STZ83" s="1"/>
      <c r="SUA83" s="1"/>
      <c r="SUB83" s="1"/>
      <c r="SUC83" s="1"/>
      <c r="SUD83" s="1"/>
      <c r="SUE83" s="1"/>
      <c r="SUF83" s="1"/>
      <c r="SUG83" s="1"/>
      <c r="SUH83" s="1"/>
      <c r="SUI83" s="1"/>
      <c r="SUJ83" s="1"/>
      <c r="SUK83" s="1"/>
      <c r="SUL83" s="1"/>
      <c r="SUM83" s="1"/>
      <c r="SUN83" s="1"/>
      <c r="SUO83" s="1"/>
      <c r="SUP83" s="1"/>
      <c r="SUQ83" s="1"/>
      <c r="SUR83" s="1"/>
      <c r="SUS83" s="1"/>
      <c r="SUT83" s="1"/>
      <c r="SUU83" s="1"/>
      <c r="SUV83" s="1"/>
      <c r="SUW83" s="1"/>
      <c r="SUX83" s="1"/>
      <c r="SUY83" s="1"/>
      <c r="SUZ83" s="1"/>
      <c r="SVA83" s="1"/>
      <c r="SVB83" s="1"/>
      <c r="SVC83" s="1"/>
      <c r="SVD83" s="1"/>
      <c r="SVE83" s="1"/>
      <c r="SVF83" s="1"/>
      <c r="SVG83" s="1"/>
      <c r="SVH83" s="1"/>
      <c r="SVI83" s="1"/>
      <c r="SVJ83" s="1"/>
      <c r="SVK83" s="1"/>
      <c r="SVL83" s="1"/>
      <c r="SVM83" s="1"/>
      <c r="SVN83" s="1"/>
      <c r="SVO83" s="1"/>
      <c r="SVP83" s="1"/>
      <c r="SVQ83" s="1"/>
      <c r="SVR83" s="1"/>
      <c r="SVS83" s="1"/>
      <c r="SVT83" s="1"/>
      <c r="SVU83" s="1"/>
      <c r="SVV83" s="1"/>
      <c r="SVW83" s="1"/>
      <c r="SVX83" s="1"/>
      <c r="SVY83" s="1"/>
      <c r="SVZ83" s="1"/>
      <c r="SWA83" s="1"/>
      <c r="SWB83" s="1"/>
      <c r="SWC83" s="1"/>
      <c r="SWD83" s="1"/>
      <c r="SWE83" s="1"/>
      <c r="SWF83" s="1"/>
      <c r="SWG83" s="1"/>
      <c r="SWH83" s="1"/>
      <c r="SWI83" s="1"/>
      <c r="SWJ83" s="1"/>
      <c r="SWK83" s="1"/>
      <c r="SWL83" s="1"/>
      <c r="SWM83" s="1"/>
      <c r="SWN83" s="1"/>
      <c r="SWO83" s="1"/>
      <c r="SWP83" s="1"/>
      <c r="SWQ83" s="1"/>
      <c r="SWR83" s="1"/>
      <c r="SWS83" s="1"/>
      <c r="SWT83" s="1"/>
      <c r="SWU83" s="1"/>
      <c r="SWV83" s="1"/>
      <c r="SWW83" s="1"/>
      <c r="SWX83" s="1"/>
      <c r="SWY83" s="1"/>
      <c r="SWZ83" s="1"/>
      <c r="SXA83" s="1"/>
      <c r="SXB83" s="1"/>
      <c r="SXC83" s="1"/>
      <c r="SXD83" s="1"/>
      <c r="SXE83" s="1"/>
      <c r="SXF83" s="1"/>
      <c r="SXG83" s="1"/>
      <c r="SXH83" s="1"/>
      <c r="SXI83" s="1"/>
      <c r="SXJ83" s="1"/>
      <c r="SXK83" s="1"/>
      <c r="SXL83" s="1"/>
      <c r="SXM83" s="1"/>
      <c r="SXN83" s="1"/>
      <c r="SXO83" s="1"/>
      <c r="SXP83" s="1"/>
      <c r="SXQ83" s="1"/>
      <c r="SXR83" s="1"/>
      <c r="SXS83" s="1"/>
      <c r="SXT83" s="1"/>
      <c r="SXU83" s="1"/>
      <c r="SXV83" s="1"/>
      <c r="SXW83" s="1"/>
      <c r="SXX83" s="1"/>
      <c r="SXY83" s="1"/>
      <c r="SXZ83" s="1"/>
      <c r="SYA83" s="1"/>
      <c r="SYB83" s="1"/>
      <c r="SYC83" s="1"/>
      <c r="SYD83" s="1"/>
      <c r="SYE83" s="1"/>
      <c r="SYF83" s="1"/>
      <c r="SYG83" s="1"/>
      <c r="SYH83" s="1"/>
      <c r="SYI83" s="1"/>
      <c r="SYJ83" s="1"/>
      <c r="SYK83" s="1"/>
      <c r="SYL83" s="1"/>
      <c r="SYM83" s="1"/>
      <c r="SYN83" s="1"/>
      <c r="SYO83" s="1"/>
      <c r="SYP83" s="1"/>
      <c r="SYQ83" s="1"/>
      <c r="SYR83" s="1"/>
      <c r="SYS83" s="1"/>
      <c r="SYT83" s="1"/>
      <c r="SYU83" s="1"/>
      <c r="SYV83" s="1"/>
      <c r="SYW83" s="1"/>
      <c r="SYX83" s="1"/>
      <c r="SYY83" s="1"/>
      <c r="SYZ83" s="1"/>
      <c r="SZA83" s="1"/>
      <c r="SZB83" s="1"/>
      <c r="SZC83" s="1"/>
      <c r="SZD83" s="1"/>
      <c r="SZE83" s="1"/>
      <c r="SZF83" s="1"/>
      <c r="SZG83" s="1"/>
      <c r="SZH83" s="1"/>
      <c r="SZI83" s="1"/>
      <c r="SZJ83" s="1"/>
      <c r="SZK83" s="1"/>
      <c r="SZL83" s="1"/>
      <c r="SZM83" s="1"/>
      <c r="SZN83" s="1"/>
      <c r="SZO83" s="1"/>
      <c r="SZP83" s="1"/>
      <c r="SZQ83" s="1"/>
      <c r="SZR83" s="1"/>
      <c r="SZS83" s="1"/>
      <c r="SZT83" s="1"/>
      <c r="SZU83" s="1"/>
      <c r="SZV83" s="1"/>
      <c r="SZW83" s="1"/>
      <c r="SZX83" s="1"/>
      <c r="SZY83" s="1"/>
      <c r="SZZ83" s="1"/>
      <c r="TAA83" s="1"/>
      <c r="TAB83" s="1"/>
      <c r="TAC83" s="1"/>
      <c r="TAD83" s="1"/>
      <c r="TAE83" s="1"/>
      <c r="TAF83" s="1"/>
      <c r="TAG83" s="1"/>
      <c r="TAH83" s="1"/>
      <c r="TAI83" s="1"/>
      <c r="TAJ83" s="1"/>
      <c r="TAK83" s="1"/>
      <c r="TAL83" s="1"/>
      <c r="TAM83" s="1"/>
      <c r="TAN83" s="1"/>
      <c r="TAO83" s="1"/>
      <c r="TAP83" s="1"/>
      <c r="TAQ83" s="1"/>
      <c r="TAR83" s="1"/>
      <c r="TAS83" s="1"/>
      <c r="TAT83" s="1"/>
      <c r="TAU83" s="1"/>
      <c r="TAV83" s="1"/>
      <c r="TAW83" s="1"/>
      <c r="TAX83" s="1"/>
      <c r="TAY83" s="1"/>
      <c r="TAZ83" s="1"/>
      <c r="TBA83" s="1"/>
      <c r="TBB83" s="1"/>
      <c r="TBC83" s="1"/>
      <c r="TBD83" s="1"/>
      <c r="TBE83" s="1"/>
      <c r="TBF83" s="1"/>
      <c r="TBG83" s="1"/>
      <c r="TBH83" s="1"/>
      <c r="TBI83" s="1"/>
      <c r="TBJ83" s="1"/>
      <c r="TBK83" s="1"/>
      <c r="TBL83" s="1"/>
      <c r="TBM83" s="1"/>
      <c r="TBN83" s="1"/>
      <c r="TBO83" s="1"/>
      <c r="TBP83" s="1"/>
      <c r="TBQ83" s="1"/>
      <c r="TBR83" s="1"/>
      <c r="TBS83" s="1"/>
      <c r="TBT83" s="1"/>
      <c r="TBU83" s="1"/>
      <c r="TBV83" s="1"/>
      <c r="TBW83" s="1"/>
      <c r="TBX83" s="1"/>
      <c r="TBY83" s="1"/>
      <c r="TBZ83" s="1"/>
      <c r="TCA83" s="1"/>
      <c r="TCB83" s="1"/>
      <c r="TCC83" s="1"/>
      <c r="TCD83" s="1"/>
      <c r="TCE83" s="1"/>
      <c r="TCF83" s="1"/>
      <c r="TCG83" s="1"/>
      <c r="TCH83" s="1"/>
      <c r="TCI83" s="1"/>
      <c r="TCJ83" s="1"/>
      <c r="TCK83" s="1"/>
      <c r="TCL83" s="1"/>
      <c r="TCM83" s="1"/>
      <c r="TCN83" s="1"/>
      <c r="TCO83" s="1"/>
      <c r="TCP83" s="1"/>
      <c r="TCQ83" s="1"/>
      <c r="TCR83" s="1"/>
      <c r="TCS83" s="1"/>
      <c r="TCT83" s="1"/>
      <c r="TCU83" s="1"/>
      <c r="TCV83" s="1"/>
      <c r="TCW83" s="1"/>
      <c r="TCX83" s="1"/>
      <c r="TCY83" s="1"/>
      <c r="TCZ83" s="1"/>
      <c r="TDA83" s="1"/>
      <c r="TDB83" s="1"/>
      <c r="TDC83" s="1"/>
      <c r="TDD83" s="1"/>
      <c r="TDE83" s="1"/>
      <c r="TDF83" s="1"/>
      <c r="TDG83" s="1"/>
      <c r="TDH83" s="1"/>
      <c r="TDI83" s="1"/>
      <c r="TDJ83" s="1"/>
      <c r="TDK83" s="1"/>
      <c r="TDL83" s="1"/>
      <c r="TDM83" s="1"/>
      <c r="TDN83" s="1"/>
      <c r="TDO83" s="1"/>
      <c r="TDP83" s="1"/>
      <c r="TDQ83" s="1"/>
      <c r="TDR83" s="1"/>
      <c r="TDS83" s="1"/>
      <c r="TDT83" s="1"/>
      <c r="TDU83" s="1"/>
      <c r="TDV83" s="1"/>
      <c r="TDW83" s="1"/>
      <c r="TDX83" s="1"/>
      <c r="TDY83" s="1"/>
      <c r="TDZ83" s="1"/>
      <c r="TEA83" s="1"/>
      <c r="TEB83" s="1"/>
      <c r="TEC83" s="1"/>
      <c r="TED83" s="1"/>
      <c r="TEE83" s="1"/>
      <c r="TEF83" s="1"/>
      <c r="TEG83" s="1"/>
      <c r="TEH83" s="1"/>
      <c r="TEI83" s="1"/>
      <c r="TEJ83" s="1"/>
      <c r="TEK83" s="1"/>
      <c r="TEL83" s="1"/>
      <c r="TEM83" s="1"/>
      <c r="TEN83" s="1"/>
      <c r="TEO83" s="1"/>
      <c r="TEP83" s="1"/>
      <c r="TEQ83" s="1"/>
      <c r="TER83" s="1"/>
      <c r="TES83" s="1"/>
      <c r="TET83" s="1"/>
      <c r="TEU83" s="1"/>
      <c r="TEV83" s="1"/>
      <c r="TEW83" s="1"/>
      <c r="TEX83" s="1"/>
      <c r="TEY83" s="1"/>
      <c r="TEZ83" s="1"/>
      <c r="TFA83" s="1"/>
      <c r="TFB83" s="1"/>
      <c r="TFC83" s="1"/>
      <c r="TFD83" s="1"/>
      <c r="TFE83" s="1"/>
      <c r="TFF83" s="1"/>
      <c r="TFG83" s="1"/>
      <c r="TFH83" s="1"/>
      <c r="TFI83" s="1"/>
      <c r="TFJ83" s="1"/>
      <c r="TFK83" s="1"/>
      <c r="TFL83" s="1"/>
      <c r="TFM83" s="1"/>
      <c r="TFN83" s="1"/>
      <c r="TFO83" s="1"/>
      <c r="TFP83" s="1"/>
      <c r="TFQ83" s="1"/>
      <c r="TFR83" s="1"/>
      <c r="TFS83" s="1"/>
      <c r="TFT83" s="1"/>
      <c r="TFU83" s="1"/>
      <c r="TFV83" s="1"/>
      <c r="TFW83" s="1"/>
      <c r="TFX83" s="1"/>
      <c r="TFY83" s="1"/>
      <c r="TFZ83" s="1"/>
      <c r="TGA83" s="1"/>
      <c r="TGB83" s="1"/>
      <c r="TGC83" s="1"/>
      <c r="TGD83" s="1"/>
      <c r="TGE83" s="1"/>
      <c r="TGF83" s="1"/>
      <c r="TGG83" s="1"/>
      <c r="TGH83" s="1"/>
      <c r="TGI83" s="1"/>
      <c r="TGJ83" s="1"/>
      <c r="TGK83" s="1"/>
      <c r="TGL83" s="1"/>
      <c r="TGM83" s="1"/>
      <c r="TGN83" s="1"/>
      <c r="TGO83" s="1"/>
      <c r="TGP83" s="1"/>
      <c r="TGQ83" s="1"/>
      <c r="TGR83" s="1"/>
      <c r="TGS83" s="1"/>
      <c r="TGT83" s="1"/>
      <c r="TGU83" s="1"/>
      <c r="TGV83" s="1"/>
      <c r="TGW83" s="1"/>
      <c r="TGX83" s="1"/>
      <c r="TGY83" s="1"/>
      <c r="TGZ83" s="1"/>
      <c r="THA83" s="1"/>
      <c r="THB83" s="1"/>
      <c r="THC83" s="1"/>
      <c r="THD83" s="1"/>
      <c r="THE83" s="1"/>
      <c r="THF83" s="1"/>
      <c r="THG83" s="1"/>
      <c r="THH83" s="1"/>
      <c r="THI83" s="1"/>
      <c r="THJ83" s="1"/>
      <c r="THK83" s="1"/>
      <c r="THL83" s="1"/>
      <c r="THM83" s="1"/>
      <c r="THN83" s="1"/>
      <c r="THO83" s="1"/>
      <c r="THP83" s="1"/>
      <c r="THQ83" s="1"/>
      <c r="THR83" s="1"/>
      <c r="THS83" s="1"/>
      <c r="THT83" s="1"/>
      <c r="THU83" s="1"/>
      <c r="THV83" s="1"/>
      <c r="THW83" s="1"/>
      <c r="THX83" s="1"/>
      <c r="THY83" s="1"/>
      <c r="THZ83" s="1"/>
      <c r="TIA83" s="1"/>
      <c r="TIB83" s="1"/>
      <c r="TIC83" s="1"/>
      <c r="TID83" s="1"/>
      <c r="TIE83" s="1"/>
      <c r="TIF83" s="1"/>
      <c r="TIG83" s="1"/>
      <c r="TIH83" s="1"/>
      <c r="TII83" s="1"/>
      <c r="TIJ83" s="1"/>
      <c r="TIK83" s="1"/>
      <c r="TIL83" s="1"/>
      <c r="TIM83" s="1"/>
      <c r="TIN83" s="1"/>
      <c r="TIO83" s="1"/>
      <c r="TIP83" s="1"/>
      <c r="TIQ83" s="1"/>
      <c r="TIR83" s="1"/>
      <c r="TIS83" s="1"/>
      <c r="TIT83" s="1"/>
      <c r="TIU83" s="1"/>
      <c r="TIV83" s="1"/>
      <c r="TIW83" s="1"/>
      <c r="TIX83" s="1"/>
      <c r="TIY83" s="1"/>
      <c r="TIZ83" s="1"/>
      <c r="TJA83" s="1"/>
      <c r="TJB83" s="1"/>
      <c r="TJC83" s="1"/>
      <c r="TJD83" s="1"/>
      <c r="TJE83" s="1"/>
      <c r="TJF83" s="1"/>
      <c r="TJG83" s="1"/>
      <c r="TJH83" s="1"/>
      <c r="TJI83" s="1"/>
      <c r="TJJ83" s="1"/>
      <c r="TJK83" s="1"/>
      <c r="TJL83" s="1"/>
      <c r="TJM83" s="1"/>
      <c r="TJN83" s="1"/>
      <c r="TJO83" s="1"/>
      <c r="TJP83" s="1"/>
      <c r="TJQ83" s="1"/>
      <c r="TJR83" s="1"/>
      <c r="TJS83" s="1"/>
      <c r="TJT83" s="1"/>
      <c r="TJU83" s="1"/>
      <c r="TJV83" s="1"/>
      <c r="TJW83" s="1"/>
      <c r="TJX83" s="1"/>
      <c r="TJY83" s="1"/>
      <c r="TJZ83" s="1"/>
      <c r="TKA83" s="1"/>
      <c r="TKB83" s="1"/>
      <c r="TKC83" s="1"/>
      <c r="TKD83" s="1"/>
      <c r="TKE83" s="1"/>
      <c r="TKF83" s="1"/>
      <c r="TKG83" s="1"/>
      <c r="TKH83" s="1"/>
      <c r="TKI83" s="1"/>
      <c r="TKJ83" s="1"/>
      <c r="TKK83" s="1"/>
      <c r="TKL83" s="1"/>
      <c r="TKM83" s="1"/>
      <c r="TKN83" s="1"/>
      <c r="TKO83" s="1"/>
      <c r="TKP83" s="1"/>
      <c r="TKQ83" s="1"/>
      <c r="TKR83" s="1"/>
      <c r="TKS83" s="1"/>
      <c r="TKT83" s="1"/>
      <c r="TKU83" s="1"/>
      <c r="TKV83" s="1"/>
      <c r="TKW83" s="1"/>
      <c r="TKX83" s="1"/>
      <c r="TKY83" s="1"/>
      <c r="TKZ83" s="1"/>
      <c r="TLA83" s="1"/>
      <c r="TLB83" s="1"/>
      <c r="TLC83" s="1"/>
      <c r="TLD83" s="1"/>
      <c r="TLE83" s="1"/>
      <c r="TLF83" s="1"/>
      <c r="TLG83" s="1"/>
      <c r="TLH83" s="1"/>
      <c r="TLI83" s="1"/>
      <c r="TLJ83" s="1"/>
      <c r="TLK83" s="1"/>
      <c r="TLL83" s="1"/>
      <c r="TLM83" s="1"/>
      <c r="TLN83" s="1"/>
      <c r="TLO83" s="1"/>
      <c r="TLP83" s="1"/>
      <c r="TLQ83" s="1"/>
      <c r="TLR83" s="1"/>
      <c r="TLS83" s="1"/>
      <c r="TLT83" s="1"/>
      <c r="TLU83" s="1"/>
      <c r="TLV83" s="1"/>
      <c r="TLW83" s="1"/>
      <c r="TLX83" s="1"/>
      <c r="TLY83" s="1"/>
      <c r="TLZ83" s="1"/>
      <c r="TMA83" s="1"/>
      <c r="TMB83" s="1"/>
      <c r="TMC83" s="1"/>
      <c r="TMD83" s="1"/>
      <c r="TME83" s="1"/>
      <c r="TMF83" s="1"/>
      <c r="TMG83" s="1"/>
      <c r="TMH83" s="1"/>
      <c r="TMI83" s="1"/>
      <c r="TMJ83" s="1"/>
      <c r="TMK83" s="1"/>
      <c r="TML83" s="1"/>
      <c r="TMM83" s="1"/>
      <c r="TMN83" s="1"/>
      <c r="TMO83" s="1"/>
      <c r="TMP83" s="1"/>
      <c r="TMQ83" s="1"/>
      <c r="TMR83" s="1"/>
      <c r="TMS83" s="1"/>
      <c r="TMT83" s="1"/>
      <c r="TMU83" s="1"/>
      <c r="TMV83" s="1"/>
      <c r="TMW83" s="1"/>
      <c r="TMX83" s="1"/>
      <c r="TMY83" s="1"/>
      <c r="TMZ83" s="1"/>
      <c r="TNA83" s="1"/>
      <c r="TNB83" s="1"/>
      <c r="TNC83" s="1"/>
      <c r="TND83" s="1"/>
      <c r="TNE83" s="1"/>
      <c r="TNF83" s="1"/>
      <c r="TNG83" s="1"/>
      <c r="TNH83" s="1"/>
      <c r="TNI83" s="1"/>
      <c r="TNJ83" s="1"/>
      <c r="TNK83" s="1"/>
      <c r="TNL83" s="1"/>
      <c r="TNM83" s="1"/>
      <c r="TNN83" s="1"/>
      <c r="TNO83" s="1"/>
      <c r="TNP83" s="1"/>
      <c r="TNQ83" s="1"/>
      <c r="TNR83" s="1"/>
      <c r="TNS83" s="1"/>
      <c r="TNT83" s="1"/>
      <c r="TNU83" s="1"/>
      <c r="TNV83" s="1"/>
      <c r="TNW83" s="1"/>
      <c r="TNX83" s="1"/>
      <c r="TNY83" s="1"/>
      <c r="TNZ83" s="1"/>
      <c r="TOA83" s="1"/>
      <c r="TOB83" s="1"/>
      <c r="TOC83" s="1"/>
      <c r="TOD83" s="1"/>
      <c r="TOE83" s="1"/>
      <c r="TOF83" s="1"/>
      <c r="TOG83" s="1"/>
      <c r="TOH83" s="1"/>
      <c r="TOI83" s="1"/>
      <c r="TOJ83" s="1"/>
      <c r="TOK83" s="1"/>
      <c r="TOL83" s="1"/>
      <c r="TOM83" s="1"/>
      <c r="TON83" s="1"/>
      <c r="TOO83" s="1"/>
      <c r="TOP83" s="1"/>
      <c r="TOQ83" s="1"/>
      <c r="TOR83" s="1"/>
      <c r="TOS83" s="1"/>
      <c r="TOT83" s="1"/>
      <c r="TOU83" s="1"/>
      <c r="TOV83" s="1"/>
      <c r="TOW83" s="1"/>
      <c r="TOX83" s="1"/>
      <c r="TOY83" s="1"/>
      <c r="TOZ83" s="1"/>
      <c r="TPA83" s="1"/>
      <c r="TPB83" s="1"/>
      <c r="TPC83" s="1"/>
      <c r="TPD83" s="1"/>
      <c r="TPE83" s="1"/>
      <c r="TPF83" s="1"/>
      <c r="TPG83" s="1"/>
      <c r="TPH83" s="1"/>
      <c r="TPI83" s="1"/>
      <c r="TPJ83" s="1"/>
      <c r="TPK83" s="1"/>
      <c r="TPL83" s="1"/>
      <c r="TPM83" s="1"/>
      <c r="TPN83" s="1"/>
      <c r="TPO83" s="1"/>
      <c r="TPP83" s="1"/>
      <c r="TPQ83" s="1"/>
      <c r="TPR83" s="1"/>
      <c r="TPS83" s="1"/>
      <c r="TPT83" s="1"/>
      <c r="TPU83" s="1"/>
      <c r="TPV83" s="1"/>
      <c r="TPW83" s="1"/>
      <c r="TPX83" s="1"/>
      <c r="TPY83" s="1"/>
      <c r="TPZ83" s="1"/>
      <c r="TQA83" s="1"/>
      <c r="TQB83" s="1"/>
      <c r="TQC83" s="1"/>
      <c r="TQD83" s="1"/>
      <c r="TQE83" s="1"/>
      <c r="TQF83" s="1"/>
      <c r="TQG83" s="1"/>
      <c r="TQH83" s="1"/>
      <c r="TQI83" s="1"/>
      <c r="TQJ83" s="1"/>
      <c r="TQK83" s="1"/>
      <c r="TQL83" s="1"/>
      <c r="TQM83" s="1"/>
      <c r="TQN83" s="1"/>
      <c r="TQO83" s="1"/>
      <c r="TQP83" s="1"/>
      <c r="TQQ83" s="1"/>
      <c r="TQR83" s="1"/>
      <c r="TQS83" s="1"/>
      <c r="TQT83" s="1"/>
      <c r="TQU83" s="1"/>
      <c r="TQV83" s="1"/>
      <c r="TQW83" s="1"/>
      <c r="TQX83" s="1"/>
      <c r="TQY83" s="1"/>
      <c r="TQZ83" s="1"/>
      <c r="TRA83" s="1"/>
      <c r="TRB83" s="1"/>
      <c r="TRC83" s="1"/>
      <c r="TRD83" s="1"/>
      <c r="TRE83" s="1"/>
      <c r="TRF83" s="1"/>
      <c r="TRG83" s="1"/>
      <c r="TRH83" s="1"/>
      <c r="TRI83" s="1"/>
      <c r="TRJ83" s="1"/>
      <c r="TRK83" s="1"/>
      <c r="TRL83" s="1"/>
      <c r="TRM83" s="1"/>
      <c r="TRN83" s="1"/>
      <c r="TRO83" s="1"/>
      <c r="TRP83" s="1"/>
      <c r="TRQ83" s="1"/>
      <c r="TRR83" s="1"/>
      <c r="TRS83" s="1"/>
      <c r="TRT83" s="1"/>
      <c r="TRU83" s="1"/>
      <c r="TRV83" s="1"/>
      <c r="TRW83" s="1"/>
      <c r="TRX83" s="1"/>
      <c r="TRY83" s="1"/>
      <c r="TRZ83" s="1"/>
      <c r="TSA83" s="1"/>
      <c r="TSB83" s="1"/>
      <c r="TSC83" s="1"/>
      <c r="TSD83" s="1"/>
      <c r="TSE83" s="1"/>
      <c r="TSF83" s="1"/>
      <c r="TSG83" s="1"/>
      <c r="TSH83" s="1"/>
      <c r="TSI83" s="1"/>
      <c r="TSJ83" s="1"/>
      <c r="TSK83" s="1"/>
      <c r="TSL83" s="1"/>
      <c r="TSM83" s="1"/>
      <c r="TSN83" s="1"/>
      <c r="TSO83" s="1"/>
      <c r="TSP83" s="1"/>
      <c r="TSQ83" s="1"/>
      <c r="TSR83" s="1"/>
      <c r="TSS83" s="1"/>
      <c r="TST83" s="1"/>
      <c r="TSU83" s="1"/>
      <c r="TSV83" s="1"/>
      <c r="TSW83" s="1"/>
      <c r="TSX83" s="1"/>
      <c r="TSY83" s="1"/>
      <c r="TSZ83" s="1"/>
      <c r="TTA83" s="1"/>
      <c r="TTB83" s="1"/>
      <c r="TTC83" s="1"/>
      <c r="TTD83" s="1"/>
      <c r="TTE83" s="1"/>
      <c r="TTF83" s="1"/>
      <c r="TTG83" s="1"/>
      <c r="TTH83" s="1"/>
      <c r="TTI83" s="1"/>
      <c r="TTJ83" s="1"/>
      <c r="TTK83" s="1"/>
      <c r="TTL83" s="1"/>
      <c r="TTM83" s="1"/>
      <c r="TTN83" s="1"/>
      <c r="TTO83" s="1"/>
      <c r="TTP83" s="1"/>
      <c r="TTQ83" s="1"/>
      <c r="TTR83" s="1"/>
      <c r="TTS83" s="1"/>
      <c r="TTT83" s="1"/>
      <c r="TTU83" s="1"/>
      <c r="TTV83" s="1"/>
      <c r="TTW83" s="1"/>
      <c r="TTX83" s="1"/>
      <c r="TTY83" s="1"/>
      <c r="TTZ83" s="1"/>
      <c r="TUA83" s="1"/>
      <c r="TUB83" s="1"/>
      <c r="TUC83" s="1"/>
      <c r="TUD83" s="1"/>
      <c r="TUE83" s="1"/>
      <c r="TUF83" s="1"/>
      <c r="TUG83" s="1"/>
      <c r="TUH83" s="1"/>
      <c r="TUI83" s="1"/>
      <c r="TUJ83" s="1"/>
      <c r="TUK83" s="1"/>
      <c r="TUL83" s="1"/>
      <c r="TUM83" s="1"/>
      <c r="TUN83" s="1"/>
      <c r="TUO83" s="1"/>
      <c r="TUP83" s="1"/>
      <c r="TUQ83" s="1"/>
      <c r="TUR83" s="1"/>
      <c r="TUS83" s="1"/>
      <c r="TUT83" s="1"/>
      <c r="TUU83" s="1"/>
      <c r="TUV83" s="1"/>
      <c r="TUW83" s="1"/>
      <c r="TUX83" s="1"/>
      <c r="TUY83" s="1"/>
      <c r="TUZ83" s="1"/>
      <c r="TVA83" s="1"/>
      <c r="TVB83" s="1"/>
      <c r="TVC83" s="1"/>
      <c r="TVD83" s="1"/>
      <c r="TVE83" s="1"/>
      <c r="TVF83" s="1"/>
      <c r="TVG83" s="1"/>
      <c r="TVH83" s="1"/>
      <c r="TVI83" s="1"/>
      <c r="TVJ83" s="1"/>
      <c r="TVK83" s="1"/>
      <c r="TVL83" s="1"/>
      <c r="TVM83" s="1"/>
      <c r="TVN83" s="1"/>
      <c r="TVO83" s="1"/>
      <c r="TVP83" s="1"/>
      <c r="TVQ83" s="1"/>
      <c r="TVR83" s="1"/>
      <c r="TVS83" s="1"/>
      <c r="TVT83" s="1"/>
      <c r="TVU83" s="1"/>
      <c r="TVV83" s="1"/>
      <c r="TVW83" s="1"/>
      <c r="TVX83" s="1"/>
      <c r="TVY83" s="1"/>
      <c r="TVZ83" s="1"/>
      <c r="TWA83" s="1"/>
      <c r="TWB83" s="1"/>
      <c r="TWC83" s="1"/>
      <c r="TWD83" s="1"/>
      <c r="TWE83" s="1"/>
      <c r="TWF83" s="1"/>
      <c r="TWG83" s="1"/>
      <c r="TWH83" s="1"/>
      <c r="TWI83" s="1"/>
      <c r="TWJ83" s="1"/>
      <c r="TWK83" s="1"/>
      <c r="TWL83" s="1"/>
      <c r="TWM83" s="1"/>
      <c r="TWN83" s="1"/>
      <c r="TWO83" s="1"/>
      <c r="TWP83" s="1"/>
      <c r="TWQ83" s="1"/>
      <c r="TWR83" s="1"/>
      <c r="TWS83" s="1"/>
      <c r="TWT83" s="1"/>
      <c r="TWU83" s="1"/>
      <c r="TWV83" s="1"/>
      <c r="TWW83" s="1"/>
      <c r="TWX83" s="1"/>
      <c r="TWY83" s="1"/>
      <c r="TWZ83" s="1"/>
      <c r="TXA83" s="1"/>
      <c r="TXB83" s="1"/>
      <c r="TXC83" s="1"/>
      <c r="TXD83" s="1"/>
      <c r="TXE83" s="1"/>
      <c r="TXF83" s="1"/>
      <c r="TXG83" s="1"/>
      <c r="TXH83" s="1"/>
      <c r="TXI83" s="1"/>
      <c r="TXJ83" s="1"/>
      <c r="TXK83" s="1"/>
      <c r="TXL83" s="1"/>
      <c r="TXM83" s="1"/>
      <c r="TXN83" s="1"/>
      <c r="TXO83" s="1"/>
      <c r="TXP83" s="1"/>
      <c r="TXQ83" s="1"/>
      <c r="TXR83" s="1"/>
      <c r="TXS83" s="1"/>
      <c r="TXT83" s="1"/>
      <c r="TXU83" s="1"/>
      <c r="TXV83" s="1"/>
      <c r="TXW83" s="1"/>
      <c r="TXX83" s="1"/>
      <c r="TXY83" s="1"/>
      <c r="TXZ83" s="1"/>
      <c r="TYA83" s="1"/>
      <c r="TYB83" s="1"/>
      <c r="TYC83" s="1"/>
      <c r="TYD83" s="1"/>
      <c r="TYE83" s="1"/>
      <c r="TYF83" s="1"/>
      <c r="TYG83" s="1"/>
      <c r="TYH83" s="1"/>
      <c r="TYI83" s="1"/>
      <c r="TYJ83" s="1"/>
      <c r="TYK83" s="1"/>
      <c r="TYL83" s="1"/>
      <c r="TYM83" s="1"/>
      <c r="TYN83" s="1"/>
      <c r="TYO83" s="1"/>
      <c r="TYP83" s="1"/>
      <c r="TYQ83" s="1"/>
      <c r="TYR83" s="1"/>
      <c r="TYS83" s="1"/>
      <c r="TYT83" s="1"/>
      <c r="TYU83" s="1"/>
      <c r="TYV83" s="1"/>
      <c r="TYW83" s="1"/>
      <c r="TYX83" s="1"/>
      <c r="TYY83" s="1"/>
      <c r="TYZ83" s="1"/>
      <c r="TZA83" s="1"/>
      <c r="TZB83" s="1"/>
      <c r="TZC83" s="1"/>
      <c r="TZD83" s="1"/>
      <c r="TZE83" s="1"/>
      <c r="TZF83" s="1"/>
      <c r="TZG83" s="1"/>
      <c r="TZH83" s="1"/>
      <c r="TZI83" s="1"/>
      <c r="TZJ83" s="1"/>
      <c r="TZK83" s="1"/>
      <c r="TZL83" s="1"/>
      <c r="TZM83" s="1"/>
      <c r="TZN83" s="1"/>
      <c r="TZO83" s="1"/>
      <c r="TZP83" s="1"/>
      <c r="TZQ83" s="1"/>
      <c r="TZR83" s="1"/>
      <c r="TZS83" s="1"/>
      <c r="TZT83" s="1"/>
      <c r="TZU83" s="1"/>
      <c r="TZV83" s="1"/>
      <c r="TZW83" s="1"/>
      <c r="TZX83" s="1"/>
      <c r="TZY83" s="1"/>
      <c r="TZZ83" s="1"/>
      <c r="UAA83" s="1"/>
      <c r="UAB83" s="1"/>
      <c r="UAC83" s="1"/>
      <c r="UAD83" s="1"/>
      <c r="UAE83" s="1"/>
      <c r="UAF83" s="1"/>
      <c r="UAG83" s="1"/>
      <c r="UAH83" s="1"/>
      <c r="UAI83" s="1"/>
      <c r="UAJ83" s="1"/>
      <c r="UAK83" s="1"/>
      <c r="UAL83" s="1"/>
      <c r="UAM83" s="1"/>
      <c r="UAN83" s="1"/>
      <c r="UAO83" s="1"/>
      <c r="UAP83" s="1"/>
      <c r="UAQ83" s="1"/>
      <c r="UAR83" s="1"/>
      <c r="UAS83" s="1"/>
      <c r="UAT83" s="1"/>
      <c r="UAU83" s="1"/>
      <c r="UAV83" s="1"/>
      <c r="UAW83" s="1"/>
      <c r="UAX83" s="1"/>
      <c r="UAY83" s="1"/>
      <c r="UAZ83" s="1"/>
      <c r="UBA83" s="1"/>
      <c r="UBB83" s="1"/>
      <c r="UBC83" s="1"/>
      <c r="UBD83" s="1"/>
      <c r="UBE83" s="1"/>
      <c r="UBF83" s="1"/>
      <c r="UBG83" s="1"/>
      <c r="UBH83" s="1"/>
      <c r="UBI83" s="1"/>
      <c r="UBJ83" s="1"/>
      <c r="UBK83" s="1"/>
      <c r="UBL83" s="1"/>
      <c r="UBM83" s="1"/>
      <c r="UBN83" s="1"/>
      <c r="UBO83" s="1"/>
      <c r="UBP83" s="1"/>
      <c r="UBQ83" s="1"/>
      <c r="UBR83" s="1"/>
      <c r="UBS83" s="1"/>
      <c r="UBT83" s="1"/>
      <c r="UBU83" s="1"/>
      <c r="UBV83" s="1"/>
      <c r="UBW83" s="1"/>
      <c r="UBX83" s="1"/>
      <c r="UBY83" s="1"/>
      <c r="UBZ83" s="1"/>
      <c r="UCA83" s="1"/>
      <c r="UCB83" s="1"/>
      <c r="UCC83" s="1"/>
      <c r="UCD83" s="1"/>
      <c r="UCE83" s="1"/>
      <c r="UCF83" s="1"/>
      <c r="UCG83" s="1"/>
      <c r="UCH83" s="1"/>
      <c r="UCI83" s="1"/>
      <c r="UCJ83" s="1"/>
      <c r="UCK83" s="1"/>
      <c r="UCL83" s="1"/>
      <c r="UCM83" s="1"/>
      <c r="UCN83" s="1"/>
      <c r="UCO83" s="1"/>
      <c r="UCP83" s="1"/>
      <c r="UCQ83" s="1"/>
      <c r="UCR83" s="1"/>
      <c r="UCS83" s="1"/>
      <c r="UCT83" s="1"/>
      <c r="UCU83" s="1"/>
      <c r="UCV83" s="1"/>
      <c r="UCW83" s="1"/>
      <c r="UCX83" s="1"/>
      <c r="UCY83" s="1"/>
      <c r="UCZ83" s="1"/>
      <c r="UDA83" s="1"/>
      <c r="UDB83" s="1"/>
      <c r="UDC83" s="1"/>
      <c r="UDD83" s="1"/>
      <c r="UDE83" s="1"/>
      <c r="UDF83" s="1"/>
      <c r="UDG83" s="1"/>
      <c r="UDH83" s="1"/>
      <c r="UDI83" s="1"/>
      <c r="UDJ83" s="1"/>
      <c r="UDK83" s="1"/>
      <c r="UDL83" s="1"/>
      <c r="UDM83" s="1"/>
      <c r="UDN83" s="1"/>
      <c r="UDO83" s="1"/>
      <c r="UDP83" s="1"/>
      <c r="UDQ83" s="1"/>
      <c r="UDR83" s="1"/>
      <c r="UDS83" s="1"/>
      <c r="UDT83" s="1"/>
      <c r="UDU83" s="1"/>
      <c r="UDV83" s="1"/>
      <c r="UDW83" s="1"/>
      <c r="UDX83" s="1"/>
      <c r="UDY83" s="1"/>
      <c r="UDZ83" s="1"/>
      <c r="UEA83" s="1"/>
      <c r="UEB83" s="1"/>
      <c r="UEC83" s="1"/>
      <c r="UED83" s="1"/>
      <c r="UEE83" s="1"/>
      <c r="UEF83" s="1"/>
      <c r="UEG83" s="1"/>
      <c r="UEH83" s="1"/>
      <c r="UEI83" s="1"/>
      <c r="UEJ83" s="1"/>
      <c r="UEK83" s="1"/>
      <c r="UEL83" s="1"/>
      <c r="UEM83" s="1"/>
      <c r="UEN83" s="1"/>
      <c r="UEO83" s="1"/>
      <c r="UEP83" s="1"/>
      <c r="UEQ83" s="1"/>
      <c r="UER83" s="1"/>
      <c r="UES83" s="1"/>
      <c r="UET83" s="1"/>
      <c r="UEU83" s="1"/>
      <c r="UEV83" s="1"/>
      <c r="UEW83" s="1"/>
      <c r="UEX83" s="1"/>
      <c r="UEY83" s="1"/>
      <c r="UEZ83" s="1"/>
      <c r="UFA83" s="1"/>
      <c r="UFB83" s="1"/>
      <c r="UFC83" s="1"/>
      <c r="UFD83" s="1"/>
      <c r="UFE83" s="1"/>
      <c r="UFF83" s="1"/>
      <c r="UFG83" s="1"/>
      <c r="UFH83" s="1"/>
      <c r="UFI83" s="1"/>
      <c r="UFJ83" s="1"/>
      <c r="UFK83" s="1"/>
      <c r="UFL83" s="1"/>
      <c r="UFM83" s="1"/>
      <c r="UFN83" s="1"/>
      <c r="UFO83" s="1"/>
      <c r="UFP83" s="1"/>
      <c r="UFQ83" s="1"/>
      <c r="UFR83" s="1"/>
      <c r="UFS83" s="1"/>
      <c r="UFT83" s="1"/>
      <c r="UFU83" s="1"/>
      <c r="UFV83" s="1"/>
      <c r="UFW83" s="1"/>
      <c r="UFX83" s="1"/>
      <c r="UFY83" s="1"/>
      <c r="UFZ83" s="1"/>
      <c r="UGA83" s="1"/>
      <c r="UGB83" s="1"/>
      <c r="UGC83" s="1"/>
      <c r="UGD83" s="1"/>
      <c r="UGE83" s="1"/>
      <c r="UGF83" s="1"/>
      <c r="UGG83" s="1"/>
      <c r="UGH83" s="1"/>
      <c r="UGI83" s="1"/>
      <c r="UGJ83" s="1"/>
      <c r="UGK83" s="1"/>
      <c r="UGL83" s="1"/>
      <c r="UGM83" s="1"/>
      <c r="UGN83" s="1"/>
      <c r="UGO83" s="1"/>
      <c r="UGP83" s="1"/>
      <c r="UGQ83" s="1"/>
      <c r="UGR83" s="1"/>
      <c r="UGS83" s="1"/>
      <c r="UGT83" s="1"/>
      <c r="UGU83" s="1"/>
      <c r="UGV83" s="1"/>
      <c r="UGW83" s="1"/>
      <c r="UGX83" s="1"/>
      <c r="UGY83" s="1"/>
      <c r="UGZ83" s="1"/>
      <c r="UHA83" s="1"/>
      <c r="UHB83" s="1"/>
      <c r="UHC83" s="1"/>
      <c r="UHD83" s="1"/>
      <c r="UHE83" s="1"/>
      <c r="UHF83" s="1"/>
      <c r="UHG83" s="1"/>
      <c r="UHH83" s="1"/>
      <c r="UHI83" s="1"/>
      <c r="UHJ83" s="1"/>
      <c r="UHK83" s="1"/>
      <c r="UHL83" s="1"/>
      <c r="UHM83" s="1"/>
      <c r="UHN83" s="1"/>
      <c r="UHO83" s="1"/>
      <c r="UHP83" s="1"/>
      <c r="UHQ83" s="1"/>
      <c r="UHR83" s="1"/>
      <c r="UHS83" s="1"/>
      <c r="UHT83" s="1"/>
      <c r="UHU83" s="1"/>
      <c r="UHV83" s="1"/>
      <c r="UHW83" s="1"/>
      <c r="UHX83" s="1"/>
      <c r="UHY83" s="1"/>
      <c r="UHZ83" s="1"/>
      <c r="UIA83" s="1"/>
      <c r="UIB83" s="1"/>
      <c r="UIC83" s="1"/>
      <c r="UID83" s="1"/>
      <c r="UIE83" s="1"/>
      <c r="UIF83" s="1"/>
      <c r="UIG83" s="1"/>
      <c r="UIH83" s="1"/>
      <c r="UII83" s="1"/>
      <c r="UIJ83" s="1"/>
      <c r="UIK83" s="1"/>
      <c r="UIL83" s="1"/>
      <c r="UIM83" s="1"/>
      <c r="UIN83" s="1"/>
      <c r="UIO83" s="1"/>
      <c r="UIP83" s="1"/>
      <c r="UIQ83" s="1"/>
      <c r="UIR83" s="1"/>
      <c r="UIS83" s="1"/>
      <c r="UIT83" s="1"/>
      <c r="UIU83" s="1"/>
      <c r="UIV83" s="1"/>
      <c r="UIW83" s="1"/>
      <c r="UIX83" s="1"/>
      <c r="UIY83" s="1"/>
      <c r="UIZ83" s="1"/>
      <c r="UJA83" s="1"/>
      <c r="UJB83" s="1"/>
      <c r="UJC83" s="1"/>
      <c r="UJD83" s="1"/>
      <c r="UJE83" s="1"/>
      <c r="UJF83" s="1"/>
      <c r="UJG83" s="1"/>
      <c r="UJH83" s="1"/>
      <c r="UJI83" s="1"/>
      <c r="UJJ83" s="1"/>
      <c r="UJK83" s="1"/>
      <c r="UJL83" s="1"/>
      <c r="UJM83" s="1"/>
      <c r="UJN83" s="1"/>
      <c r="UJO83" s="1"/>
      <c r="UJP83" s="1"/>
      <c r="UJQ83" s="1"/>
      <c r="UJR83" s="1"/>
      <c r="UJS83" s="1"/>
      <c r="UJT83" s="1"/>
      <c r="UJU83" s="1"/>
      <c r="UJV83" s="1"/>
      <c r="UJW83" s="1"/>
      <c r="UJX83" s="1"/>
      <c r="UJY83" s="1"/>
      <c r="UJZ83" s="1"/>
      <c r="UKA83" s="1"/>
      <c r="UKB83" s="1"/>
      <c r="UKC83" s="1"/>
      <c r="UKD83" s="1"/>
      <c r="UKE83" s="1"/>
      <c r="UKF83" s="1"/>
      <c r="UKG83" s="1"/>
      <c r="UKH83" s="1"/>
      <c r="UKI83" s="1"/>
      <c r="UKJ83" s="1"/>
      <c r="UKK83" s="1"/>
      <c r="UKL83" s="1"/>
      <c r="UKM83" s="1"/>
      <c r="UKN83" s="1"/>
      <c r="UKO83" s="1"/>
      <c r="UKP83" s="1"/>
      <c r="UKQ83" s="1"/>
      <c r="UKR83" s="1"/>
      <c r="UKS83" s="1"/>
      <c r="UKT83" s="1"/>
      <c r="UKU83" s="1"/>
      <c r="UKV83" s="1"/>
      <c r="UKW83" s="1"/>
      <c r="UKX83" s="1"/>
      <c r="UKY83" s="1"/>
      <c r="UKZ83" s="1"/>
      <c r="ULA83" s="1"/>
      <c r="ULB83" s="1"/>
      <c r="ULC83" s="1"/>
      <c r="ULD83" s="1"/>
      <c r="ULE83" s="1"/>
      <c r="ULF83" s="1"/>
      <c r="ULG83" s="1"/>
      <c r="ULH83" s="1"/>
      <c r="ULI83" s="1"/>
      <c r="ULJ83" s="1"/>
      <c r="ULK83" s="1"/>
      <c r="ULL83" s="1"/>
      <c r="ULM83" s="1"/>
      <c r="ULN83" s="1"/>
      <c r="ULO83" s="1"/>
      <c r="ULP83" s="1"/>
      <c r="ULQ83" s="1"/>
      <c r="ULR83" s="1"/>
      <c r="ULS83" s="1"/>
      <c r="ULT83" s="1"/>
      <c r="ULU83" s="1"/>
      <c r="ULV83" s="1"/>
      <c r="ULW83" s="1"/>
      <c r="ULX83" s="1"/>
      <c r="ULY83" s="1"/>
      <c r="ULZ83" s="1"/>
      <c r="UMA83" s="1"/>
      <c r="UMB83" s="1"/>
      <c r="UMC83" s="1"/>
      <c r="UMD83" s="1"/>
      <c r="UME83" s="1"/>
      <c r="UMF83" s="1"/>
      <c r="UMG83" s="1"/>
      <c r="UMH83" s="1"/>
      <c r="UMI83" s="1"/>
      <c r="UMJ83" s="1"/>
      <c r="UMK83" s="1"/>
      <c r="UML83" s="1"/>
      <c r="UMM83" s="1"/>
      <c r="UMN83" s="1"/>
      <c r="UMO83" s="1"/>
      <c r="UMP83" s="1"/>
      <c r="UMQ83" s="1"/>
      <c r="UMR83" s="1"/>
      <c r="UMS83" s="1"/>
      <c r="UMT83" s="1"/>
      <c r="UMU83" s="1"/>
      <c r="UMV83" s="1"/>
      <c r="UMW83" s="1"/>
      <c r="UMX83" s="1"/>
      <c r="UMY83" s="1"/>
      <c r="UMZ83" s="1"/>
      <c r="UNA83" s="1"/>
      <c r="UNB83" s="1"/>
      <c r="UNC83" s="1"/>
      <c r="UND83" s="1"/>
      <c r="UNE83" s="1"/>
      <c r="UNF83" s="1"/>
      <c r="UNG83" s="1"/>
      <c r="UNH83" s="1"/>
      <c r="UNI83" s="1"/>
      <c r="UNJ83" s="1"/>
      <c r="UNK83" s="1"/>
      <c r="UNL83" s="1"/>
      <c r="UNM83" s="1"/>
      <c r="UNN83" s="1"/>
      <c r="UNO83" s="1"/>
      <c r="UNP83" s="1"/>
      <c r="UNQ83" s="1"/>
      <c r="UNR83" s="1"/>
      <c r="UNS83" s="1"/>
      <c r="UNT83" s="1"/>
      <c r="UNU83" s="1"/>
      <c r="UNV83" s="1"/>
      <c r="UNW83" s="1"/>
      <c r="UNX83" s="1"/>
      <c r="UNY83" s="1"/>
      <c r="UNZ83" s="1"/>
      <c r="UOA83" s="1"/>
      <c r="UOB83" s="1"/>
      <c r="UOC83" s="1"/>
      <c r="UOD83" s="1"/>
      <c r="UOE83" s="1"/>
      <c r="UOF83" s="1"/>
      <c r="UOG83" s="1"/>
      <c r="UOH83" s="1"/>
      <c r="UOI83" s="1"/>
      <c r="UOJ83" s="1"/>
      <c r="UOK83" s="1"/>
      <c r="UOL83" s="1"/>
      <c r="UOM83" s="1"/>
      <c r="UON83" s="1"/>
      <c r="UOO83" s="1"/>
      <c r="UOP83" s="1"/>
      <c r="UOQ83" s="1"/>
      <c r="UOR83" s="1"/>
      <c r="UOS83" s="1"/>
      <c r="UOT83" s="1"/>
      <c r="UOU83" s="1"/>
      <c r="UOV83" s="1"/>
      <c r="UOW83" s="1"/>
      <c r="UOX83" s="1"/>
      <c r="UOY83" s="1"/>
      <c r="UOZ83" s="1"/>
      <c r="UPA83" s="1"/>
      <c r="UPB83" s="1"/>
      <c r="UPC83" s="1"/>
      <c r="UPD83" s="1"/>
      <c r="UPE83" s="1"/>
      <c r="UPF83" s="1"/>
      <c r="UPG83" s="1"/>
      <c r="UPH83" s="1"/>
      <c r="UPI83" s="1"/>
      <c r="UPJ83" s="1"/>
      <c r="UPK83" s="1"/>
      <c r="UPL83" s="1"/>
      <c r="UPM83" s="1"/>
      <c r="UPN83" s="1"/>
      <c r="UPO83" s="1"/>
      <c r="UPP83" s="1"/>
      <c r="UPQ83" s="1"/>
      <c r="UPR83" s="1"/>
      <c r="UPS83" s="1"/>
      <c r="UPT83" s="1"/>
      <c r="UPU83" s="1"/>
      <c r="UPV83" s="1"/>
      <c r="UPW83" s="1"/>
      <c r="UPX83" s="1"/>
      <c r="UPY83" s="1"/>
      <c r="UPZ83" s="1"/>
      <c r="UQA83" s="1"/>
      <c r="UQB83" s="1"/>
      <c r="UQC83" s="1"/>
      <c r="UQD83" s="1"/>
      <c r="UQE83" s="1"/>
      <c r="UQF83" s="1"/>
      <c r="UQG83" s="1"/>
      <c r="UQH83" s="1"/>
      <c r="UQI83" s="1"/>
      <c r="UQJ83" s="1"/>
      <c r="UQK83" s="1"/>
      <c r="UQL83" s="1"/>
      <c r="UQM83" s="1"/>
      <c r="UQN83" s="1"/>
      <c r="UQO83" s="1"/>
      <c r="UQP83" s="1"/>
      <c r="UQQ83" s="1"/>
      <c r="UQR83" s="1"/>
      <c r="UQS83" s="1"/>
      <c r="UQT83" s="1"/>
      <c r="UQU83" s="1"/>
      <c r="UQV83" s="1"/>
      <c r="UQW83" s="1"/>
      <c r="UQX83" s="1"/>
      <c r="UQY83" s="1"/>
      <c r="UQZ83" s="1"/>
      <c r="URA83" s="1"/>
      <c r="URB83" s="1"/>
      <c r="URC83" s="1"/>
      <c r="URD83" s="1"/>
      <c r="URE83" s="1"/>
      <c r="URF83" s="1"/>
      <c r="URG83" s="1"/>
      <c r="URH83" s="1"/>
      <c r="URI83" s="1"/>
      <c r="URJ83" s="1"/>
      <c r="URK83" s="1"/>
      <c r="URL83" s="1"/>
      <c r="URM83" s="1"/>
      <c r="URN83" s="1"/>
      <c r="URO83" s="1"/>
      <c r="URP83" s="1"/>
      <c r="URQ83" s="1"/>
      <c r="URR83" s="1"/>
      <c r="URS83" s="1"/>
      <c r="URT83" s="1"/>
      <c r="URU83" s="1"/>
      <c r="URV83" s="1"/>
      <c r="URW83" s="1"/>
      <c r="URX83" s="1"/>
      <c r="URY83" s="1"/>
      <c r="URZ83" s="1"/>
      <c r="USA83" s="1"/>
      <c r="USB83" s="1"/>
      <c r="USC83" s="1"/>
      <c r="USD83" s="1"/>
      <c r="USE83" s="1"/>
      <c r="USF83" s="1"/>
      <c r="USG83" s="1"/>
      <c r="USH83" s="1"/>
      <c r="USI83" s="1"/>
      <c r="USJ83" s="1"/>
      <c r="USK83" s="1"/>
      <c r="USL83" s="1"/>
      <c r="USM83" s="1"/>
      <c r="USN83" s="1"/>
      <c r="USO83" s="1"/>
      <c r="USP83" s="1"/>
      <c r="USQ83" s="1"/>
      <c r="USR83" s="1"/>
      <c r="USS83" s="1"/>
      <c r="UST83" s="1"/>
      <c r="USU83" s="1"/>
      <c r="USV83" s="1"/>
      <c r="USW83" s="1"/>
      <c r="USX83" s="1"/>
      <c r="USY83" s="1"/>
      <c r="USZ83" s="1"/>
      <c r="UTA83" s="1"/>
      <c r="UTB83" s="1"/>
      <c r="UTC83" s="1"/>
      <c r="UTD83" s="1"/>
      <c r="UTE83" s="1"/>
      <c r="UTF83" s="1"/>
      <c r="UTG83" s="1"/>
      <c r="UTH83" s="1"/>
      <c r="UTI83" s="1"/>
      <c r="UTJ83" s="1"/>
      <c r="UTK83" s="1"/>
      <c r="UTL83" s="1"/>
      <c r="UTM83" s="1"/>
      <c r="UTN83" s="1"/>
      <c r="UTO83" s="1"/>
      <c r="UTP83" s="1"/>
      <c r="UTQ83" s="1"/>
      <c r="UTR83" s="1"/>
      <c r="UTS83" s="1"/>
      <c r="UTT83" s="1"/>
      <c r="UTU83" s="1"/>
      <c r="UTV83" s="1"/>
      <c r="UTW83" s="1"/>
      <c r="UTX83" s="1"/>
      <c r="UTY83" s="1"/>
      <c r="UTZ83" s="1"/>
      <c r="UUA83" s="1"/>
      <c r="UUB83" s="1"/>
      <c r="UUC83" s="1"/>
      <c r="UUD83" s="1"/>
      <c r="UUE83" s="1"/>
      <c r="UUF83" s="1"/>
      <c r="UUG83" s="1"/>
      <c r="UUH83" s="1"/>
      <c r="UUI83" s="1"/>
      <c r="UUJ83" s="1"/>
      <c r="UUK83" s="1"/>
      <c r="UUL83" s="1"/>
      <c r="UUM83" s="1"/>
      <c r="UUN83" s="1"/>
      <c r="UUO83" s="1"/>
      <c r="UUP83" s="1"/>
      <c r="UUQ83" s="1"/>
      <c r="UUR83" s="1"/>
      <c r="UUS83" s="1"/>
      <c r="UUT83" s="1"/>
      <c r="UUU83" s="1"/>
      <c r="UUV83" s="1"/>
      <c r="UUW83" s="1"/>
      <c r="UUX83" s="1"/>
      <c r="UUY83" s="1"/>
      <c r="UUZ83" s="1"/>
      <c r="UVA83" s="1"/>
      <c r="UVB83" s="1"/>
      <c r="UVC83" s="1"/>
      <c r="UVD83" s="1"/>
      <c r="UVE83" s="1"/>
      <c r="UVF83" s="1"/>
      <c r="UVG83" s="1"/>
      <c r="UVH83" s="1"/>
      <c r="UVI83" s="1"/>
      <c r="UVJ83" s="1"/>
      <c r="UVK83" s="1"/>
      <c r="UVL83" s="1"/>
      <c r="UVM83" s="1"/>
      <c r="UVN83" s="1"/>
      <c r="UVO83" s="1"/>
      <c r="UVP83" s="1"/>
      <c r="UVQ83" s="1"/>
      <c r="UVR83" s="1"/>
      <c r="UVS83" s="1"/>
      <c r="UVT83" s="1"/>
      <c r="UVU83" s="1"/>
      <c r="UVV83" s="1"/>
      <c r="UVW83" s="1"/>
      <c r="UVX83" s="1"/>
      <c r="UVY83" s="1"/>
      <c r="UVZ83" s="1"/>
      <c r="UWA83" s="1"/>
      <c r="UWB83" s="1"/>
      <c r="UWC83" s="1"/>
      <c r="UWD83" s="1"/>
      <c r="UWE83" s="1"/>
      <c r="UWF83" s="1"/>
      <c r="UWG83" s="1"/>
      <c r="UWH83" s="1"/>
      <c r="UWI83" s="1"/>
      <c r="UWJ83" s="1"/>
      <c r="UWK83" s="1"/>
      <c r="UWL83" s="1"/>
      <c r="UWM83" s="1"/>
      <c r="UWN83" s="1"/>
      <c r="UWO83" s="1"/>
      <c r="UWP83" s="1"/>
      <c r="UWQ83" s="1"/>
      <c r="UWR83" s="1"/>
      <c r="UWS83" s="1"/>
      <c r="UWT83" s="1"/>
      <c r="UWU83" s="1"/>
      <c r="UWV83" s="1"/>
      <c r="UWW83" s="1"/>
      <c r="UWX83" s="1"/>
      <c r="UWY83" s="1"/>
      <c r="UWZ83" s="1"/>
      <c r="UXA83" s="1"/>
      <c r="UXB83" s="1"/>
      <c r="UXC83" s="1"/>
      <c r="UXD83" s="1"/>
      <c r="UXE83" s="1"/>
      <c r="UXF83" s="1"/>
      <c r="UXG83" s="1"/>
      <c r="UXH83" s="1"/>
      <c r="UXI83" s="1"/>
      <c r="UXJ83" s="1"/>
      <c r="UXK83" s="1"/>
      <c r="UXL83" s="1"/>
      <c r="UXM83" s="1"/>
      <c r="UXN83" s="1"/>
      <c r="UXO83" s="1"/>
      <c r="UXP83" s="1"/>
      <c r="UXQ83" s="1"/>
      <c r="UXR83" s="1"/>
      <c r="UXS83" s="1"/>
      <c r="UXT83" s="1"/>
      <c r="UXU83" s="1"/>
      <c r="UXV83" s="1"/>
      <c r="UXW83" s="1"/>
      <c r="UXX83" s="1"/>
      <c r="UXY83" s="1"/>
      <c r="UXZ83" s="1"/>
      <c r="UYA83" s="1"/>
      <c r="UYB83" s="1"/>
      <c r="UYC83" s="1"/>
      <c r="UYD83" s="1"/>
      <c r="UYE83" s="1"/>
      <c r="UYF83" s="1"/>
      <c r="UYG83" s="1"/>
      <c r="UYH83" s="1"/>
      <c r="UYI83" s="1"/>
      <c r="UYJ83" s="1"/>
      <c r="UYK83" s="1"/>
      <c r="UYL83" s="1"/>
      <c r="UYM83" s="1"/>
      <c r="UYN83" s="1"/>
      <c r="UYO83" s="1"/>
      <c r="UYP83" s="1"/>
      <c r="UYQ83" s="1"/>
      <c r="UYR83" s="1"/>
      <c r="UYS83" s="1"/>
      <c r="UYT83" s="1"/>
      <c r="UYU83" s="1"/>
      <c r="UYV83" s="1"/>
      <c r="UYW83" s="1"/>
      <c r="UYX83" s="1"/>
      <c r="UYY83" s="1"/>
      <c r="UYZ83" s="1"/>
      <c r="UZA83" s="1"/>
      <c r="UZB83" s="1"/>
      <c r="UZC83" s="1"/>
      <c r="UZD83" s="1"/>
      <c r="UZE83" s="1"/>
      <c r="UZF83" s="1"/>
      <c r="UZG83" s="1"/>
      <c r="UZH83" s="1"/>
      <c r="UZI83" s="1"/>
      <c r="UZJ83" s="1"/>
      <c r="UZK83" s="1"/>
      <c r="UZL83" s="1"/>
      <c r="UZM83" s="1"/>
      <c r="UZN83" s="1"/>
      <c r="UZO83" s="1"/>
      <c r="UZP83" s="1"/>
      <c r="UZQ83" s="1"/>
      <c r="UZR83" s="1"/>
      <c r="UZS83" s="1"/>
      <c r="UZT83" s="1"/>
      <c r="UZU83" s="1"/>
      <c r="UZV83" s="1"/>
      <c r="UZW83" s="1"/>
      <c r="UZX83" s="1"/>
      <c r="UZY83" s="1"/>
      <c r="UZZ83" s="1"/>
      <c r="VAA83" s="1"/>
      <c r="VAB83" s="1"/>
      <c r="VAC83" s="1"/>
      <c r="VAD83" s="1"/>
      <c r="VAE83" s="1"/>
      <c r="VAF83" s="1"/>
      <c r="VAG83" s="1"/>
      <c r="VAH83" s="1"/>
      <c r="VAI83" s="1"/>
      <c r="VAJ83" s="1"/>
      <c r="VAK83" s="1"/>
      <c r="VAL83" s="1"/>
      <c r="VAM83" s="1"/>
      <c r="VAN83" s="1"/>
      <c r="VAO83" s="1"/>
      <c r="VAP83" s="1"/>
      <c r="VAQ83" s="1"/>
      <c r="VAR83" s="1"/>
      <c r="VAS83" s="1"/>
      <c r="VAT83" s="1"/>
      <c r="VAU83" s="1"/>
      <c r="VAV83" s="1"/>
      <c r="VAW83" s="1"/>
      <c r="VAX83" s="1"/>
      <c r="VAY83" s="1"/>
      <c r="VAZ83" s="1"/>
      <c r="VBA83" s="1"/>
      <c r="VBB83" s="1"/>
      <c r="VBC83" s="1"/>
      <c r="VBD83" s="1"/>
      <c r="VBE83" s="1"/>
      <c r="VBF83" s="1"/>
      <c r="VBG83" s="1"/>
      <c r="VBH83" s="1"/>
      <c r="VBI83" s="1"/>
      <c r="VBJ83" s="1"/>
      <c r="VBK83" s="1"/>
      <c r="VBL83" s="1"/>
      <c r="VBM83" s="1"/>
      <c r="VBN83" s="1"/>
      <c r="VBO83" s="1"/>
      <c r="VBP83" s="1"/>
      <c r="VBQ83" s="1"/>
      <c r="VBR83" s="1"/>
      <c r="VBS83" s="1"/>
      <c r="VBT83" s="1"/>
      <c r="VBU83" s="1"/>
      <c r="VBV83" s="1"/>
      <c r="VBW83" s="1"/>
      <c r="VBX83" s="1"/>
      <c r="VBY83" s="1"/>
      <c r="VBZ83" s="1"/>
      <c r="VCA83" s="1"/>
      <c r="VCB83" s="1"/>
      <c r="VCC83" s="1"/>
      <c r="VCD83" s="1"/>
      <c r="VCE83" s="1"/>
      <c r="VCF83" s="1"/>
      <c r="VCG83" s="1"/>
      <c r="VCH83" s="1"/>
      <c r="VCI83" s="1"/>
      <c r="VCJ83" s="1"/>
      <c r="VCK83" s="1"/>
      <c r="VCL83" s="1"/>
      <c r="VCM83" s="1"/>
      <c r="VCN83" s="1"/>
      <c r="VCO83" s="1"/>
      <c r="VCP83" s="1"/>
      <c r="VCQ83" s="1"/>
      <c r="VCR83" s="1"/>
      <c r="VCS83" s="1"/>
      <c r="VCT83" s="1"/>
      <c r="VCU83" s="1"/>
      <c r="VCV83" s="1"/>
      <c r="VCW83" s="1"/>
      <c r="VCX83" s="1"/>
      <c r="VCY83" s="1"/>
      <c r="VCZ83" s="1"/>
      <c r="VDA83" s="1"/>
      <c r="VDB83" s="1"/>
      <c r="VDC83" s="1"/>
      <c r="VDD83" s="1"/>
      <c r="VDE83" s="1"/>
      <c r="VDF83" s="1"/>
      <c r="VDG83" s="1"/>
      <c r="VDH83" s="1"/>
      <c r="VDI83" s="1"/>
      <c r="VDJ83" s="1"/>
      <c r="VDK83" s="1"/>
      <c r="VDL83" s="1"/>
      <c r="VDM83" s="1"/>
      <c r="VDN83" s="1"/>
      <c r="VDO83" s="1"/>
      <c r="VDP83" s="1"/>
      <c r="VDQ83" s="1"/>
      <c r="VDR83" s="1"/>
      <c r="VDS83" s="1"/>
      <c r="VDT83" s="1"/>
      <c r="VDU83" s="1"/>
      <c r="VDV83" s="1"/>
      <c r="VDW83" s="1"/>
      <c r="VDX83" s="1"/>
      <c r="VDY83" s="1"/>
      <c r="VDZ83" s="1"/>
      <c r="VEA83" s="1"/>
      <c r="VEB83" s="1"/>
      <c r="VEC83" s="1"/>
      <c r="VED83" s="1"/>
      <c r="VEE83" s="1"/>
      <c r="VEF83" s="1"/>
      <c r="VEG83" s="1"/>
      <c r="VEH83" s="1"/>
      <c r="VEI83" s="1"/>
      <c r="VEJ83" s="1"/>
      <c r="VEK83" s="1"/>
      <c r="VEL83" s="1"/>
      <c r="VEM83" s="1"/>
      <c r="VEN83" s="1"/>
      <c r="VEO83" s="1"/>
      <c r="VEP83" s="1"/>
      <c r="VEQ83" s="1"/>
      <c r="VER83" s="1"/>
      <c r="VES83" s="1"/>
      <c r="VET83" s="1"/>
      <c r="VEU83" s="1"/>
      <c r="VEV83" s="1"/>
      <c r="VEW83" s="1"/>
      <c r="VEX83" s="1"/>
      <c r="VEY83" s="1"/>
      <c r="VEZ83" s="1"/>
      <c r="VFA83" s="1"/>
      <c r="VFB83" s="1"/>
      <c r="VFC83" s="1"/>
      <c r="VFD83" s="1"/>
      <c r="VFE83" s="1"/>
      <c r="VFF83" s="1"/>
      <c r="VFG83" s="1"/>
      <c r="VFH83" s="1"/>
      <c r="VFI83" s="1"/>
      <c r="VFJ83" s="1"/>
      <c r="VFK83" s="1"/>
      <c r="VFL83" s="1"/>
      <c r="VFM83" s="1"/>
      <c r="VFN83" s="1"/>
      <c r="VFO83" s="1"/>
      <c r="VFP83" s="1"/>
      <c r="VFQ83" s="1"/>
      <c r="VFR83" s="1"/>
      <c r="VFS83" s="1"/>
      <c r="VFT83" s="1"/>
      <c r="VFU83" s="1"/>
      <c r="VFV83" s="1"/>
      <c r="VFW83" s="1"/>
      <c r="VFX83" s="1"/>
      <c r="VFY83" s="1"/>
      <c r="VFZ83" s="1"/>
      <c r="VGA83" s="1"/>
      <c r="VGB83" s="1"/>
      <c r="VGC83" s="1"/>
      <c r="VGD83" s="1"/>
      <c r="VGE83" s="1"/>
      <c r="VGF83" s="1"/>
      <c r="VGG83" s="1"/>
      <c r="VGH83" s="1"/>
      <c r="VGI83" s="1"/>
      <c r="VGJ83" s="1"/>
      <c r="VGK83" s="1"/>
      <c r="VGL83" s="1"/>
      <c r="VGM83" s="1"/>
      <c r="VGN83" s="1"/>
      <c r="VGO83" s="1"/>
      <c r="VGP83" s="1"/>
      <c r="VGQ83" s="1"/>
      <c r="VGR83" s="1"/>
      <c r="VGS83" s="1"/>
      <c r="VGT83" s="1"/>
      <c r="VGU83" s="1"/>
      <c r="VGV83" s="1"/>
      <c r="VGW83" s="1"/>
      <c r="VGX83" s="1"/>
      <c r="VGY83" s="1"/>
      <c r="VGZ83" s="1"/>
      <c r="VHA83" s="1"/>
      <c r="VHB83" s="1"/>
      <c r="VHC83" s="1"/>
      <c r="VHD83" s="1"/>
      <c r="VHE83" s="1"/>
      <c r="VHF83" s="1"/>
      <c r="VHG83" s="1"/>
      <c r="VHH83" s="1"/>
      <c r="VHI83" s="1"/>
      <c r="VHJ83" s="1"/>
      <c r="VHK83" s="1"/>
      <c r="VHL83" s="1"/>
      <c r="VHM83" s="1"/>
      <c r="VHN83" s="1"/>
      <c r="VHO83" s="1"/>
      <c r="VHP83" s="1"/>
      <c r="VHQ83" s="1"/>
      <c r="VHR83" s="1"/>
      <c r="VHS83" s="1"/>
      <c r="VHT83" s="1"/>
      <c r="VHU83" s="1"/>
      <c r="VHV83" s="1"/>
      <c r="VHW83" s="1"/>
      <c r="VHX83" s="1"/>
      <c r="VHY83" s="1"/>
      <c r="VHZ83" s="1"/>
      <c r="VIA83" s="1"/>
      <c r="VIB83" s="1"/>
      <c r="VIC83" s="1"/>
      <c r="VID83" s="1"/>
      <c r="VIE83" s="1"/>
      <c r="VIF83" s="1"/>
      <c r="VIG83" s="1"/>
      <c r="VIH83" s="1"/>
      <c r="VII83" s="1"/>
      <c r="VIJ83" s="1"/>
      <c r="VIK83" s="1"/>
      <c r="VIL83" s="1"/>
      <c r="VIM83" s="1"/>
      <c r="VIN83" s="1"/>
      <c r="VIO83" s="1"/>
      <c r="VIP83" s="1"/>
      <c r="VIQ83" s="1"/>
      <c r="VIR83" s="1"/>
      <c r="VIS83" s="1"/>
      <c r="VIT83" s="1"/>
      <c r="VIU83" s="1"/>
      <c r="VIV83" s="1"/>
      <c r="VIW83" s="1"/>
      <c r="VIX83" s="1"/>
      <c r="VIY83" s="1"/>
      <c r="VIZ83" s="1"/>
      <c r="VJA83" s="1"/>
      <c r="VJB83" s="1"/>
      <c r="VJC83" s="1"/>
      <c r="VJD83" s="1"/>
      <c r="VJE83" s="1"/>
      <c r="VJF83" s="1"/>
      <c r="VJG83" s="1"/>
      <c r="VJH83" s="1"/>
      <c r="VJI83" s="1"/>
      <c r="VJJ83" s="1"/>
      <c r="VJK83" s="1"/>
      <c r="VJL83" s="1"/>
      <c r="VJM83" s="1"/>
      <c r="VJN83" s="1"/>
      <c r="VJO83" s="1"/>
      <c r="VJP83" s="1"/>
      <c r="VJQ83" s="1"/>
      <c r="VJR83" s="1"/>
      <c r="VJS83" s="1"/>
      <c r="VJT83" s="1"/>
      <c r="VJU83" s="1"/>
      <c r="VJV83" s="1"/>
      <c r="VJW83" s="1"/>
      <c r="VJX83" s="1"/>
      <c r="VJY83" s="1"/>
      <c r="VJZ83" s="1"/>
      <c r="VKA83" s="1"/>
      <c r="VKB83" s="1"/>
      <c r="VKC83" s="1"/>
      <c r="VKD83" s="1"/>
      <c r="VKE83" s="1"/>
      <c r="VKF83" s="1"/>
      <c r="VKG83" s="1"/>
      <c r="VKH83" s="1"/>
      <c r="VKI83" s="1"/>
      <c r="VKJ83" s="1"/>
      <c r="VKK83" s="1"/>
      <c r="VKL83" s="1"/>
      <c r="VKM83" s="1"/>
      <c r="VKN83" s="1"/>
      <c r="VKO83" s="1"/>
      <c r="VKP83" s="1"/>
      <c r="VKQ83" s="1"/>
      <c r="VKR83" s="1"/>
      <c r="VKS83" s="1"/>
      <c r="VKT83" s="1"/>
      <c r="VKU83" s="1"/>
      <c r="VKV83" s="1"/>
      <c r="VKW83" s="1"/>
      <c r="VKX83" s="1"/>
      <c r="VKY83" s="1"/>
      <c r="VKZ83" s="1"/>
      <c r="VLA83" s="1"/>
      <c r="VLB83" s="1"/>
      <c r="VLC83" s="1"/>
      <c r="VLD83" s="1"/>
      <c r="VLE83" s="1"/>
      <c r="VLF83" s="1"/>
      <c r="VLG83" s="1"/>
      <c r="VLH83" s="1"/>
      <c r="VLI83" s="1"/>
      <c r="VLJ83" s="1"/>
      <c r="VLK83" s="1"/>
      <c r="VLL83" s="1"/>
      <c r="VLM83" s="1"/>
      <c r="VLN83" s="1"/>
      <c r="VLO83" s="1"/>
      <c r="VLP83" s="1"/>
      <c r="VLQ83" s="1"/>
      <c r="VLR83" s="1"/>
      <c r="VLS83" s="1"/>
      <c r="VLT83" s="1"/>
      <c r="VLU83" s="1"/>
      <c r="VLV83" s="1"/>
      <c r="VLW83" s="1"/>
      <c r="VLX83" s="1"/>
      <c r="VLY83" s="1"/>
      <c r="VLZ83" s="1"/>
      <c r="VMA83" s="1"/>
      <c r="VMB83" s="1"/>
      <c r="VMC83" s="1"/>
      <c r="VMD83" s="1"/>
      <c r="VME83" s="1"/>
      <c r="VMF83" s="1"/>
      <c r="VMG83" s="1"/>
      <c r="VMH83" s="1"/>
      <c r="VMI83" s="1"/>
      <c r="VMJ83" s="1"/>
      <c r="VMK83" s="1"/>
      <c r="VML83" s="1"/>
      <c r="VMM83" s="1"/>
      <c r="VMN83" s="1"/>
      <c r="VMO83" s="1"/>
      <c r="VMP83" s="1"/>
      <c r="VMQ83" s="1"/>
      <c r="VMR83" s="1"/>
      <c r="VMS83" s="1"/>
      <c r="VMT83" s="1"/>
      <c r="VMU83" s="1"/>
      <c r="VMV83" s="1"/>
      <c r="VMW83" s="1"/>
      <c r="VMX83" s="1"/>
      <c r="VMY83" s="1"/>
      <c r="VMZ83" s="1"/>
      <c r="VNA83" s="1"/>
      <c r="VNB83" s="1"/>
      <c r="VNC83" s="1"/>
      <c r="VND83" s="1"/>
      <c r="VNE83" s="1"/>
      <c r="VNF83" s="1"/>
      <c r="VNG83" s="1"/>
      <c r="VNH83" s="1"/>
      <c r="VNI83" s="1"/>
      <c r="VNJ83" s="1"/>
      <c r="VNK83" s="1"/>
      <c r="VNL83" s="1"/>
      <c r="VNM83" s="1"/>
      <c r="VNN83" s="1"/>
      <c r="VNO83" s="1"/>
      <c r="VNP83" s="1"/>
      <c r="VNQ83" s="1"/>
      <c r="VNR83" s="1"/>
      <c r="VNS83" s="1"/>
      <c r="VNT83" s="1"/>
      <c r="VNU83" s="1"/>
      <c r="VNV83" s="1"/>
      <c r="VNW83" s="1"/>
      <c r="VNX83" s="1"/>
      <c r="VNY83" s="1"/>
      <c r="VNZ83" s="1"/>
      <c r="VOA83" s="1"/>
      <c r="VOB83" s="1"/>
      <c r="VOC83" s="1"/>
      <c r="VOD83" s="1"/>
      <c r="VOE83" s="1"/>
      <c r="VOF83" s="1"/>
      <c r="VOG83" s="1"/>
      <c r="VOH83" s="1"/>
      <c r="VOI83" s="1"/>
      <c r="VOJ83" s="1"/>
      <c r="VOK83" s="1"/>
      <c r="VOL83" s="1"/>
      <c r="VOM83" s="1"/>
      <c r="VON83" s="1"/>
      <c r="VOO83" s="1"/>
      <c r="VOP83" s="1"/>
      <c r="VOQ83" s="1"/>
      <c r="VOR83" s="1"/>
      <c r="VOS83" s="1"/>
      <c r="VOT83" s="1"/>
      <c r="VOU83" s="1"/>
      <c r="VOV83" s="1"/>
      <c r="VOW83" s="1"/>
      <c r="VOX83" s="1"/>
      <c r="VOY83" s="1"/>
      <c r="VOZ83" s="1"/>
      <c r="VPA83" s="1"/>
      <c r="VPB83" s="1"/>
      <c r="VPC83" s="1"/>
      <c r="VPD83" s="1"/>
      <c r="VPE83" s="1"/>
      <c r="VPF83" s="1"/>
      <c r="VPG83" s="1"/>
      <c r="VPH83" s="1"/>
      <c r="VPI83" s="1"/>
      <c r="VPJ83" s="1"/>
      <c r="VPK83" s="1"/>
      <c r="VPL83" s="1"/>
      <c r="VPM83" s="1"/>
      <c r="VPN83" s="1"/>
      <c r="VPO83" s="1"/>
      <c r="VPP83" s="1"/>
      <c r="VPQ83" s="1"/>
      <c r="VPR83" s="1"/>
      <c r="VPS83" s="1"/>
      <c r="VPT83" s="1"/>
      <c r="VPU83" s="1"/>
      <c r="VPV83" s="1"/>
      <c r="VPW83" s="1"/>
      <c r="VPX83" s="1"/>
      <c r="VPY83" s="1"/>
      <c r="VPZ83" s="1"/>
      <c r="VQA83" s="1"/>
      <c r="VQB83" s="1"/>
      <c r="VQC83" s="1"/>
      <c r="VQD83" s="1"/>
      <c r="VQE83" s="1"/>
      <c r="VQF83" s="1"/>
      <c r="VQG83" s="1"/>
      <c r="VQH83" s="1"/>
      <c r="VQI83" s="1"/>
      <c r="VQJ83" s="1"/>
      <c r="VQK83" s="1"/>
      <c r="VQL83" s="1"/>
      <c r="VQM83" s="1"/>
      <c r="VQN83" s="1"/>
      <c r="VQO83" s="1"/>
      <c r="VQP83" s="1"/>
      <c r="VQQ83" s="1"/>
      <c r="VQR83" s="1"/>
      <c r="VQS83" s="1"/>
      <c r="VQT83" s="1"/>
      <c r="VQU83" s="1"/>
      <c r="VQV83" s="1"/>
      <c r="VQW83" s="1"/>
      <c r="VQX83" s="1"/>
      <c r="VQY83" s="1"/>
      <c r="VQZ83" s="1"/>
      <c r="VRA83" s="1"/>
      <c r="VRB83" s="1"/>
      <c r="VRC83" s="1"/>
      <c r="VRD83" s="1"/>
      <c r="VRE83" s="1"/>
      <c r="VRF83" s="1"/>
      <c r="VRG83" s="1"/>
      <c r="VRH83" s="1"/>
      <c r="VRI83" s="1"/>
      <c r="VRJ83" s="1"/>
      <c r="VRK83" s="1"/>
      <c r="VRL83" s="1"/>
      <c r="VRM83" s="1"/>
      <c r="VRN83" s="1"/>
      <c r="VRO83" s="1"/>
      <c r="VRP83" s="1"/>
      <c r="VRQ83" s="1"/>
      <c r="VRR83" s="1"/>
      <c r="VRS83" s="1"/>
      <c r="VRT83" s="1"/>
      <c r="VRU83" s="1"/>
      <c r="VRV83" s="1"/>
      <c r="VRW83" s="1"/>
      <c r="VRX83" s="1"/>
      <c r="VRY83" s="1"/>
      <c r="VRZ83" s="1"/>
      <c r="VSA83" s="1"/>
      <c r="VSB83" s="1"/>
      <c r="VSC83" s="1"/>
      <c r="VSD83" s="1"/>
      <c r="VSE83" s="1"/>
      <c r="VSF83" s="1"/>
      <c r="VSG83" s="1"/>
      <c r="VSH83" s="1"/>
      <c r="VSI83" s="1"/>
      <c r="VSJ83" s="1"/>
      <c r="VSK83" s="1"/>
      <c r="VSL83" s="1"/>
      <c r="VSM83" s="1"/>
      <c r="VSN83" s="1"/>
      <c r="VSO83" s="1"/>
      <c r="VSP83" s="1"/>
      <c r="VSQ83" s="1"/>
      <c r="VSR83" s="1"/>
      <c r="VSS83" s="1"/>
      <c r="VST83" s="1"/>
      <c r="VSU83" s="1"/>
      <c r="VSV83" s="1"/>
      <c r="VSW83" s="1"/>
      <c r="VSX83" s="1"/>
      <c r="VSY83" s="1"/>
      <c r="VSZ83" s="1"/>
      <c r="VTA83" s="1"/>
      <c r="VTB83" s="1"/>
      <c r="VTC83" s="1"/>
      <c r="VTD83" s="1"/>
      <c r="VTE83" s="1"/>
      <c r="VTF83" s="1"/>
      <c r="VTG83" s="1"/>
      <c r="VTH83" s="1"/>
      <c r="VTI83" s="1"/>
      <c r="VTJ83" s="1"/>
      <c r="VTK83" s="1"/>
      <c r="VTL83" s="1"/>
      <c r="VTM83" s="1"/>
      <c r="VTN83" s="1"/>
      <c r="VTO83" s="1"/>
      <c r="VTP83" s="1"/>
      <c r="VTQ83" s="1"/>
      <c r="VTR83" s="1"/>
      <c r="VTS83" s="1"/>
      <c r="VTT83" s="1"/>
      <c r="VTU83" s="1"/>
      <c r="VTV83" s="1"/>
      <c r="VTW83" s="1"/>
      <c r="VTX83" s="1"/>
      <c r="VTY83" s="1"/>
      <c r="VTZ83" s="1"/>
      <c r="VUA83" s="1"/>
      <c r="VUB83" s="1"/>
      <c r="VUC83" s="1"/>
      <c r="VUD83" s="1"/>
      <c r="VUE83" s="1"/>
      <c r="VUF83" s="1"/>
      <c r="VUG83" s="1"/>
      <c r="VUH83" s="1"/>
      <c r="VUI83" s="1"/>
      <c r="VUJ83" s="1"/>
      <c r="VUK83" s="1"/>
      <c r="VUL83" s="1"/>
      <c r="VUM83" s="1"/>
      <c r="VUN83" s="1"/>
      <c r="VUO83" s="1"/>
      <c r="VUP83" s="1"/>
      <c r="VUQ83" s="1"/>
      <c r="VUR83" s="1"/>
      <c r="VUS83" s="1"/>
      <c r="VUT83" s="1"/>
      <c r="VUU83" s="1"/>
      <c r="VUV83" s="1"/>
      <c r="VUW83" s="1"/>
      <c r="VUX83" s="1"/>
      <c r="VUY83" s="1"/>
      <c r="VUZ83" s="1"/>
      <c r="VVA83" s="1"/>
      <c r="VVB83" s="1"/>
      <c r="VVC83" s="1"/>
      <c r="VVD83" s="1"/>
      <c r="VVE83" s="1"/>
      <c r="VVF83" s="1"/>
      <c r="VVG83" s="1"/>
      <c r="VVH83" s="1"/>
      <c r="VVI83" s="1"/>
      <c r="VVJ83" s="1"/>
      <c r="VVK83" s="1"/>
      <c r="VVL83" s="1"/>
      <c r="VVM83" s="1"/>
      <c r="VVN83" s="1"/>
      <c r="VVO83" s="1"/>
      <c r="VVP83" s="1"/>
      <c r="VVQ83" s="1"/>
      <c r="VVR83" s="1"/>
      <c r="VVS83" s="1"/>
      <c r="VVT83" s="1"/>
      <c r="VVU83" s="1"/>
      <c r="VVV83" s="1"/>
      <c r="VVW83" s="1"/>
      <c r="VVX83" s="1"/>
      <c r="VVY83" s="1"/>
      <c r="VVZ83" s="1"/>
      <c r="VWA83" s="1"/>
      <c r="VWB83" s="1"/>
      <c r="VWC83" s="1"/>
      <c r="VWD83" s="1"/>
      <c r="VWE83" s="1"/>
      <c r="VWF83" s="1"/>
      <c r="VWG83" s="1"/>
      <c r="VWH83" s="1"/>
      <c r="VWI83" s="1"/>
      <c r="VWJ83" s="1"/>
      <c r="VWK83" s="1"/>
      <c r="VWL83" s="1"/>
      <c r="VWM83" s="1"/>
      <c r="VWN83" s="1"/>
      <c r="VWO83" s="1"/>
      <c r="VWP83" s="1"/>
      <c r="VWQ83" s="1"/>
      <c r="VWR83" s="1"/>
      <c r="VWS83" s="1"/>
      <c r="VWT83" s="1"/>
      <c r="VWU83" s="1"/>
      <c r="VWV83" s="1"/>
      <c r="VWW83" s="1"/>
      <c r="VWX83" s="1"/>
      <c r="VWY83" s="1"/>
      <c r="VWZ83" s="1"/>
      <c r="VXA83" s="1"/>
      <c r="VXB83" s="1"/>
      <c r="VXC83" s="1"/>
      <c r="VXD83" s="1"/>
      <c r="VXE83" s="1"/>
      <c r="VXF83" s="1"/>
      <c r="VXG83" s="1"/>
      <c r="VXH83" s="1"/>
      <c r="VXI83" s="1"/>
      <c r="VXJ83" s="1"/>
      <c r="VXK83" s="1"/>
      <c r="VXL83" s="1"/>
      <c r="VXM83" s="1"/>
      <c r="VXN83" s="1"/>
      <c r="VXO83" s="1"/>
      <c r="VXP83" s="1"/>
      <c r="VXQ83" s="1"/>
      <c r="VXR83" s="1"/>
      <c r="VXS83" s="1"/>
      <c r="VXT83" s="1"/>
      <c r="VXU83" s="1"/>
      <c r="VXV83" s="1"/>
      <c r="VXW83" s="1"/>
      <c r="VXX83" s="1"/>
      <c r="VXY83" s="1"/>
      <c r="VXZ83" s="1"/>
      <c r="VYA83" s="1"/>
      <c r="VYB83" s="1"/>
      <c r="VYC83" s="1"/>
      <c r="VYD83" s="1"/>
      <c r="VYE83" s="1"/>
      <c r="VYF83" s="1"/>
      <c r="VYG83" s="1"/>
      <c r="VYH83" s="1"/>
      <c r="VYI83" s="1"/>
      <c r="VYJ83" s="1"/>
      <c r="VYK83" s="1"/>
      <c r="VYL83" s="1"/>
      <c r="VYM83" s="1"/>
      <c r="VYN83" s="1"/>
      <c r="VYO83" s="1"/>
      <c r="VYP83" s="1"/>
      <c r="VYQ83" s="1"/>
      <c r="VYR83" s="1"/>
      <c r="VYS83" s="1"/>
      <c r="VYT83" s="1"/>
      <c r="VYU83" s="1"/>
      <c r="VYV83" s="1"/>
      <c r="VYW83" s="1"/>
      <c r="VYX83" s="1"/>
      <c r="VYY83" s="1"/>
      <c r="VYZ83" s="1"/>
      <c r="VZA83" s="1"/>
      <c r="VZB83" s="1"/>
      <c r="VZC83" s="1"/>
      <c r="VZD83" s="1"/>
      <c r="VZE83" s="1"/>
      <c r="VZF83" s="1"/>
      <c r="VZG83" s="1"/>
      <c r="VZH83" s="1"/>
      <c r="VZI83" s="1"/>
      <c r="VZJ83" s="1"/>
      <c r="VZK83" s="1"/>
      <c r="VZL83" s="1"/>
      <c r="VZM83" s="1"/>
      <c r="VZN83" s="1"/>
      <c r="VZO83" s="1"/>
      <c r="VZP83" s="1"/>
      <c r="VZQ83" s="1"/>
      <c r="VZR83" s="1"/>
      <c r="VZS83" s="1"/>
      <c r="VZT83" s="1"/>
      <c r="VZU83" s="1"/>
      <c r="VZV83" s="1"/>
      <c r="VZW83" s="1"/>
      <c r="VZX83" s="1"/>
      <c r="VZY83" s="1"/>
      <c r="VZZ83" s="1"/>
      <c r="WAA83" s="1"/>
      <c r="WAB83" s="1"/>
      <c r="WAC83" s="1"/>
      <c r="WAD83" s="1"/>
      <c r="WAE83" s="1"/>
      <c r="WAF83" s="1"/>
      <c r="WAG83" s="1"/>
      <c r="WAH83" s="1"/>
      <c r="WAI83" s="1"/>
      <c r="WAJ83" s="1"/>
      <c r="WAK83" s="1"/>
      <c r="WAL83" s="1"/>
      <c r="WAM83" s="1"/>
      <c r="WAN83" s="1"/>
      <c r="WAO83" s="1"/>
      <c r="WAP83" s="1"/>
      <c r="WAQ83" s="1"/>
      <c r="WAR83" s="1"/>
      <c r="WAS83" s="1"/>
      <c r="WAT83" s="1"/>
      <c r="WAU83" s="1"/>
      <c r="WAV83" s="1"/>
      <c r="WAW83" s="1"/>
      <c r="WAX83" s="1"/>
      <c r="WAY83" s="1"/>
      <c r="WAZ83" s="1"/>
      <c r="WBA83" s="1"/>
      <c r="WBB83" s="1"/>
      <c r="WBC83" s="1"/>
      <c r="WBD83" s="1"/>
      <c r="WBE83" s="1"/>
      <c r="WBF83" s="1"/>
      <c r="WBG83" s="1"/>
      <c r="WBH83" s="1"/>
      <c r="WBI83" s="1"/>
      <c r="WBJ83" s="1"/>
      <c r="WBK83" s="1"/>
      <c r="WBL83" s="1"/>
      <c r="WBM83" s="1"/>
      <c r="WBN83" s="1"/>
      <c r="WBO83" s="1"/>
      <c r="WBP83" s="1"/>
      <c r="WBQ83" s="1"/>
      <c r="WBR83" s="1"/>
      <c r="WBS83" s="1"/>
      <c r="WBT83" s="1"/>
      <c r="WBU83" s="1"/>
      <c r="WBV83" s="1"/>
      <c r="WBW83" s="1"/>
      <c r="WBX83" s="1"/>
      <c r="WBY83" s="1"/>
      <c r="WBZ83" s="1"/>
      <c r="WCA83" s="1"/>
      <c r="WCB83" s="1"/>
      <c r="WCC83" s="1"/>
      <c r="WCD83" s="1"/>
      <c r="WCE83" s="1"/>
      <c r="WCF83" s="1"/>
      <c r="WCG83" s="1"/>
      <c r="WCH83" s="1"/>
      <c r="WCI83" s="1"/>
      <c r="WCJ83" s="1"/>
      <c r="WCK83" s="1"/>
      <c r="WCL83" s="1"/>
      <c r="WCM83" s="1"/>
      <c r="WCN83" s="1"/>
      <c r="WCO83" s="1"/>
      <c r="WCP83" s="1"/>
      <c r="WCQ83" s="1"/>
      <c r="WCR83" s="1"/>
      <c r="WCS83" s="1"/>
      <c r="WCT83" s="1"/>
      <c r="WCU83" s="1"/>
      <c r="WCV83" s="1"/>
      <c r="WCW83" s="1"/>
      <c r="WCX83" s="1"/>
      <c r="WCY83" s="1"/>
      <c r="WCZ83" s="1"/>
      <c r="WDA83" s="1"/>
      <c r="WDB83" s="1"/>
      <c r="WDC83" s="1"/>
      <c r="WDD83" s="1"/>
      <c r="WDE83" s="1"/>
      <c r="WDF83" s="1"/>
      <c r="WDG83" s="1"/>
      <c r="WDH83" s="1"/>
      <c r="WDI83" s="1"/>
      <c r="WDJ83" s="1"/>
      <c r="WDK83" s="1"/>
      <c r="WDL83" s="1"/>
      <c r="WDM83" s="1"/>
      <c r="WDN83" s="1"/>
      <c r="WDO83" s="1"/>
      <c r="WDP83" s="1"/>
      <c r="WDQ83" s="1"/>
      <c r="WDR83" s="1"/>
      <c r="WDS83" s="1"/>
      <c r="WDT83" s="1"/>
      <c r="WDU83" s="1"/>
      <c r="WDV83" s="1"/>
      <c r="WDW83" s="1"/>
      <c r="WDX83" s="1"/>
      <c r="WDY83" s="1"/>
      <c r="WDZ83" s="1"/>
      <c r="WEA83" s="1"/>
      <c r="WEB83" s="1"/>
      <c r="WEC83" s="1"/>
      <c r="WED83" s="1"/>
      <c r="WEE83" s="1"/>
      <c r="WEF83" s="1"/>
      <c r="WEG83" s="1"/>
      <c r="WEH83" s="1"/>
      <c r="WEI83" s="1"/>
      <c r="WEJ83" s="1"/>
      <c r="WEK83" s="1"/>
      <c r="WEL83" s="1"/>
      <c r="WEM83" s="1"/>
      <c r="WEN83" s="1"/>
      <c r="WEO83" s="1"/>
      <c r="WEP83" s="1"/>
      <c r="WEQ83" s="1"/>
      <c r="WER83" s="1"/>
      <c r="WES83" s="1"/>
      <c r="WET83" s="1"/>
      <c r="WEU83" s="1"/>
      <c r="WEV83" s="1"/>
      <c r="WEW83" s="1"/>
      <c r="WEX83" s="1"/>
      <c r="WEY83" s="1"/>
      <c r="WEZ83" s="1"/>
      <c r="WFA83" s="1"/>
      <c r="WFB83" s="1"/>
      <c r="WFC83" s="1"/>
      <c r="WFD83" s="1"/>
      <c r="WFE83" s="1"/>
      <c r="WFF83" s="1"/>
      <c r="WFG83" s="1"/>
      <c r="WFH83" s="1"/>
      <c r="WFI83" s="1"/>
      <c r="WFJ83" s="1"/>
      <c r="WFK83" s="1"/>
      <c r="WFL83" s="1"/>
      <c r="WFM83" s="1"/>
      <c r="WFN83" s="1"/>
      <c r="WFO83" s="1"/>
      <c r="WFP83" s="1"/>
      <c r="WFQ83" s="1"/>
      <c r="WFR83" s="1"/>
      <c r="WFS83" s="1"/>
      <c r="WFT83" s="1"/>
      <c r="WFU83" s="1"/>
      <c r="WFV83" s="1"/>
      <c r="WFW83" s="1"/>
      <c r="WFX83" s="1"/>
      <c r="WFY83" s="1"/>
      <c r="WFZ83" s="1"/>
      <c r="WGA83" s="1"/>
      <c r="WGB83" s="1"/>
      <c r="WGC83" s="1"/>
      <c r="WGD83" s="1"/>
      <c r="WGE83" s="1"/>
      <c r="WGF83" s="1"/>
      <c r="WGG83" s="1"/>
      <c r="WGH83" s="1"/>
      <c r="WGI83" s="1"/>
      <c r="WGJ83" s="1"/>
      <c r="WGK83" s="1"/>
      <c r="WGL83" s="1"/>
      <c r="WGM83" s="1"/>
      <c r="WGN83" s="1"/>
      <c r="WGO83" s="1"/>
      <c r="WGP83" s="1"/>
      <c r="WGQ83" s="1"/>
      <c r="WGR83" s="1"/>
      <c r="WGS83" s="1"/>
      <c r="WGT83" s="1"/>
      <c r="WGU83" s="1"/>
      <c r="WGV83" s="1"/>
      <c r="WGW83" s="1"/>
      <c r="WGX83" s="1"/>
      <c r="WGY83" s="1"/>
      <c r="WGZ83" s="1"/>
      <c r="WHA83" s="1"/>
      <c r="WHB83" s="1"/>
      <c r="WHC83" s="1"/>
      <c r="WHD83" s="1"/>
      <c r="WHE83" s="1"/>
      <c r="WHF83" s="1"/>
      <c r="WHG83" s="1"/>
      <c r="WHH83" s="1"/>
      <c r="WHI83" s="1"/>
      <c r="WHJ83" s="1"/>
      <c r="WHK83" s="1"/>
      <c r="WHL83" s="1"/>
      <c r="WHM83" s="1"/>
      <c r="WHN83" s="1"/>
      <c r="WHO83" s="1"/>
      <c r="WHP83" s="1"/>
      <c r="WHQ83" s="1"/>
      <c r="WHR83" s="1"/>
      <c r="WHS83" s="1"/>
      <c r="WHT83" s="1"/>
      <c r="WHU83" s="1"/>
      <c r="WHV83" s="1"/>
      <c r="WHW83" s="1"/>
      <c r="WHX83" s="1"/>
      <c r="WHY83" s="1"/>
      <c r="WHZ83" s="1"/>
      <c r="WIA83" s="1"/>
      <c r="WIB83" s="1"/>
      <c r="WIC83" s="1"/>
      <c r="WID83" s="1"/>
      <c r="WIE83" s="1"/>
      <c r="WIF83" s="1"/>
      <c r="WIG83" s="1"/>
      <c r="WIH83" s="1"/>
      <c r="WII83" s="1"/>
      <c r="WIJ83" s="1"/>
      <c r="WIK83" s="1"/>
      <c r="WIL83" s="1"/>
      <c r="WIM83" s="1"/>
      <c r="WIN83" s="1"/>
      <c r="WIO83" s="1"/>
      <c r="WIP83" s="1"/>
      <c r="WIQ83" s="1"/>
      <c r="WIR83" s="1"/>
      <c r="WIS83" s="1"/>
      <c r="WIT83" s="1"/>
      <c r="WIU83" s="1"/>
      <c r="WIV83" s="1"/>
      <c r="WIW83" s="1"/>
      <c r="WIX83" s="1"/>
      <c r="WIY83" s="1"/>
      <c r="WIZ83" s="1"/>
      <c r="WJA83" s="1"/>
      <c r="WJB83" s="1"/>
      <c r="WJC83" s="1"/>
      <c r="WJD83" s="1"/>
      <c r="WJE83" s="1"/>
      <c r="WJF83" s="1"/>
      <c r="WJG83" s="1"/>
      <c r="WJH83" s="1"/>
      <c r="WJI83" s="1"/>
      <c r="WJJ83" s="1"/>
      <c r="WJK83" s="1"/>
      <c r="WJL83" s="1"/>
      <c r="WJM83" s="1"/>
      <c r="WJN83" s="1"/>
      <c r="WJO83" s="1"/>
      <c r="WJP83" s="1"/>
      <c r="WJQ83" s="1"/>
      <c r="WJR83" s="1"/>
      <c r="WJS83" s="1"/>
      <c r="WJT83" s="1"/>
      <c r="WJU83" s="1"/>
      <c r="WJV83" s="1"/>
      <c r="WJW83" s="1"/>
      <c r="WJX83" s="1"/>
      <c r="WJY83" s="1"/>
      <c r="WJZ83" s="1"/>
      <c r="WKA83" s="1"/>
      <c r="WKB83" s="1"/>
      <c r="WKC83" s="1"/>
      <c r="WKD83" s="1"/>
      <c r="WKE83" s="1"/>
      <c r="WKF83" s="1"/>
      <c r="WKG83" s="1"/>
      <c r="WKH83" s="1"/>
      <c r="WKI83" s="1"/>
      <c r="WKJ83" s="1"/>
      <c r="WKK83" s="1"/>
      <c r="WKL83" s="1"/>
      <c r="WKM83" s="1"/>
      <c r="WKN83" s="1"/>
      <c r="WKO83" s="1"/>
      <c r="WKP83" s="1"/>
      <c r="WKQ83" s="1"/>
      <c r="WKR83" s="1"/>
      <c r="WKS83" s="1"/>
      <c r="WKT83" s="1"/>
      <c r="WKU83" s="1"/>
      <c r="WKV83" s="1"/>
      <c r="WKW83" s="1"/>
      <c r="WKX83" s="1"/>
      <c r="WKY83" s="1"/>
      <c r="WKZ83" s="1"/>
      <c r="WLA83" s="1"/>
      <c r="WLB83" s="1"/>
      <c r="WLC83" s="1"/>
      <c r="WLD83" s="1"/>
      <c r="WLE83" s="1"/>
      <c r="WLF83" s="1"/>
      <c r="WLG83" s="1"/>
      <c r="WLH83" s="1"/>
      <c r="WLI83" s="1"/>
      <c r="WLJ83" s="1"/>
      <c r="WLK83" s="1"/>
      <c r="WLL83" s="1"/>
      <c r="WLM83" s="1"/>
      <c r="WLN83" s="1"/>
      <c r="WLO83" s="1"/>
      <c r="WLP83" s="1"/>
      <c r="WLQ83" s="1"/>
      <c r="WLR83" s="1"/>
      <c r="WLS83" s="1"/>
      <c r="WLT83" s="1"/>
      <c r="WLU83" s="1"/>
      <c r="WLV83" s="1"/>
      <c r="WLW83" s="1"/>
      <c r="WLX83" s="1"/>
      <c r="WLY83" s="1"/>
      <c r="WLZ83" s="1"/>
      <c r="WMA83" s="1"/>
      <c r="WMB83" s="1"/>
      <c r="WMC83" s="1"/>
      <c r="WMD83" s="1"/>
      <c r="WME83" s="1"/>
      <c r="WMF83" s="1"/>
      <c r="WMG83" s="1"/>
      <c r="WMH83" s="1"/>
      <c r="WMI83" s="1"/>
      <c r="WMJ83" s="1"/>
      <c r="WMK83" s="1"/>
      <c r="WML83" s="1"/>
      <c r="WMM83" s="1"/>
      <c r="WMN83" s="1"/>
      <c r="WMO83" s="1"/>
      <c r="WMP83" s="1"/>
      <c r="WMQ83" s="1"/>
      <c r="WMR83" s="1"/>
      <c r="WMS83" s="1"/>
      <c r="WMT83" s="1"/>
      <c r="WMU83" s="1"/>
      <c r="WMV83" s="1"/>
      <c r="WMW83" s="1"/>
      <c r="WMX83" s="1"/>
      <c r="WMY83" s="1"/>
      <c r="WMZ83" s="1"/>
      <c r="WNA83" s="1"/>
      <c r="WNB83" s="1"/>
      <c r="WNC83" s="1"/>
      <c r="WND83" s="1"/>
      <c r="WNE83" s="1"/>
      <c r="WNF83" s="1"/>
      <c r="WNG83" s="1"/>
      <c r="WNH83" s="1"/>
      <c r="WNI83" s="1"/>
      <c r="WNJ83" s="1"/>
      <c r="WNK83" s="1"/>
      <c r="WNL83" s="1"/>
      <c r="WNM83" s="1"/>
      <c r="WNN83" s="1"/>
      <c r="WNO83" s="1"/>
      <c r="WNP83" s="1"/>
      <c r="WNQ83" s="1"/>
      <c r="WNR83" s="1"/>
      <c r="WNS83" s="1"/>
      <c r="WNT83" s="1"/>
      <c r="WNU83" s="1"/>
      <c r="WNV83" s="1"/>
      <c r="WNW83" s="1"/>
      <c r="WNX83" s="1"/>
      <c r="WNY83" s="1"/>
      <c r="WNZ83" s="1"/>
      <c r="WOA83" s="1"/>
      <c r="WOB83" s="1"/>
      <c r="WOC83" s="1"/>
      <c r="WOD83" s="1"/>
      <c r="WOE83" s="1"/>
      <c r="WOF83" s="1"/>
      <c r="WOG83" s="1"/>
      <c r="WOH83" s="1"/>
      <c r="WOI83" s="1"/>
      <c r="WOJ83" s="1"/>
      <c r="WOK83" s="1"/>
      <c r="WOL83" s="1"/>
      <c r="WOM83" s="1"/>
      <c r="WON83" s="1"/>
      <c r="WOO83" s="1"/>
      <c r="WOP83" s="1"/>
      <c r="WOQ83" s="1"/>
      <c r="WOR83" s="1"/>
      <c r="WOS83" s="1"/>
      <c r="WOT83" s="1"/>
      <c r="WOU83" s="1"/>
      <c r="WOV83" s="1"/>
      <c r="WOW83" s="1"/>
      <c r="WOX83" s="1"/>
      <c r="WOY83" s="1"/>
      <c r="WOZ83" s="1"/>
      <c r="WPA83" s="1"/>
      <c r="WPB83" s="1"/>
      <c r="WPC83" s="1"/>
      <c r="WPD83" s="1"/>
      <c r="WPE83" s="1"/>
      <c r="WPF83" s="1"/>
      <c r="WPG83" s="1"/>
      <c r="WPH83" s="1"/>
      <c r="WPI83" s="1"/>
      <c r="WPJ83" s="1"/>
      <c r="WPK83" s="1"/>
      <c r="WPL83" s="1"/>
      <c r="WPM83" s="1"/>
      <c r="WPN83" s="1"/>
      <c r="WPO83" s="1"/>
      <c r="WPP83" s="1"/>
      <c r="WPQ83" s="1"/>
      <c r="WPR83" s="1"/>
      <c r="WPS83" s="1"/>
      <c r="WPT83" s="1"/>
      <c r="WPU83" s="1"/>
      <c r="WPV83" s="1"/>
      <c r="WPW83" s="1"/>
      <c r="WPX83" s="1"/>
      <c r="WPY83" s="1"/>
      <c r="WPZ83" s="1"/>
      <c r="WQA83" s="1"/>
      <c r="WQB83" s="1"/>
      <c r="WQC83" s="1"/>
      <c r="WQD83" s="1"/>
      <c r="WQE83" s="1"/>
      <c r="WQF83" s="1"/>
      <c r="WQG83" s="1"/>
      <c r="WQH83" s="1"/>
      <c r="WQI83" s="1"/>
      <c r="WQJ83" s="1"/>
      <c r="WQK83" s="1"/>
      <c r="WQL83" s="1"/>
      <c r="WQM83" s="1"/>
      <c r="WQN83" s="1"/>
      <c r="WQO83" s="1"/>
      <c r="WQP83" s="1"/>
      <c r="WQQ83" s="1"/>
      <c r="WQR83" s="1"/>
      <c r="WQS83" s="1"/>
      <c r="WQT83" s="1"/>
      <c r="WQU83" s="1"/>
      <c r="WQV83" s="1"/>
      <c r="WQW83" s="1"/>
      <c r="WQX83" s="1"/>
      <c r="WQY83" s="1"/>
      <c r="WQZ83" s="1"/>
      <c r="WRA83" s="1"/>
      <c r="WRB83" s="1"/>
      <c r="WRC83" s="1"/>
      <c r="WRD83" s="1"/>
      <c r="WRE83" s="1"/>
      <c r="WRF83" s="1"/>
      <c r="WRG83" s="1"/>
      <c r="WRH83" s="1"/>
      <c r="WRI83" s="1"/>
      <c r="WRJ83" s="1"/>
      <c r="WRK83" s="1"/>
      <c r="WRL83" s="1"/>
      <c r="WRM83" s="1"/>
      <c r="WRN83" s="1"/>
      <c r="WRO83" s="1"/>
      <c r="WRP83" s="1"/>
      <c r="WRQ83" s="1"/>
      <c r="WRR83" s="1"/>
      <c r="WRS83" s="1"/>
      <c r="WRT83" s="1"/>
      <c r="WRU83" s="1"/>
      <c r="WRV83" s="1"/>
      <c r="WRW83" s="1"/>
      <c r="WRX83" s="1"/>
      <c r="WRY83" s="1"/>
      <c r="WRZ83" s="1"/>
      <c r="WSA83" s="1"/>
      <c r="WSB83" s="1"/>
      <c r="WSC83" s="1"/>
      <c r="WSD83" s="1"/>
      <c r="WSE83" s="1"/>
      <c r="WSF83" s="1"/>
      <c r="WSG83" s="1"/>
      <c r="WSH83" s="1"/>
      <c r="WSI83" s="1"/>
      <c r="WSJ83" s="1"/>
      <c r="WSK83" s="1"/>
      <c r="WSL83" s="1"/>
      <c r="WSM83" s="1"/>
      <c r="WSN83" s="1"/>
      <c r="WSO83" s="1"/>
      <c r="WSP83" s="1"/>
      <c r="WSQ83" s="1"/>
      <c r="WSR83" s="1"/>
      <c r="WSS83" s="1"/>
      <c r="WST83" s="1"/>
      <c r="WSU83" s="1"/>
      <c r="WSV83" s="1"/>
      <c r="WSW83" s="1"/>
      <c r="WSX83" s="1"/>
      <c r="WSY83" s="1"/>
      <c r="WSZ83" s="1"/>
      <c r="WTA83" s="1"/>
      <c r="WTB83" s="1"/>
      <c r="WTC83" s="1"/>
      <c r="WTD83" s="1"/>
      <c r="WTE83" s="1"/>
      <c r="WTF83" s="1"/>
      <c r="WTG83" s="1"/>
      <c r="WTH83" s="1"/>
      <c r="WTI83" s="1"/>
      <c r="WTJ83" s="1"/>
      <c r="WTK83" s="1"/>
      <c r="WTL83" s="1"/>
      <c r="WTM83" s="1"/>
      <c r="WTN83" s="1"/>
      <c r="WTO83" s="1"/>
      <c r="WTP83" s="1"/>
      <c r="WTQ83" s="1"/>
      <c r="WTR83" s="1"/>
      <c r="WTS83" s="1"/>
      <c r="WTT83" s="1"/>
      <c r="WTU83" s="1"/>
      <c r="WTV83" s="1"/>
      <c r="WTW83" s="1"/>
      <c r="WTX83" s="1"/>
      <c r="WTY83" s="1"/>
      <c r="WTZ83" s="1"/>
      <c r="WUA83" s="1"/>
      <c r="WUB83" s="1"/>
      <c r="WUC83" s="1"/>
      <c r="WUD83" s="1"/>
      <c r="WUE83" s="1"/>
      <c r="WUF83" s="1"/>
      <c r="WUG83" s="1"/>
      <c r="WUH83" s="1"/>
      <c r="WUI83" s="1"/>
      <c r="WUJ83" s="1"/>
      <c r="WUK83" s="1"/>
      <c r="WUL83" s="1"/>
      <c r="WUM83" s="1"/>
      <c r="WUN83" s="1"/>
      <c r="WUO83" s="1"/>
      <c r="WUP83" s="1"/>
      <c r="WUQ83" s="1"/>
      <c r="WUR83" s="1"/>
      <c r="WUS83" s="1"/>
      <c r="WUT83" s="1"/>
      <c r="WUU83" s="1"/>
      <c r="WUV83" s="1"/>
      <c r="WUW83" s="1"/>
      <c r="WUX83" s="1"/>
      <c r="WUY83" s="1"/>
      <c r="WUZ83" s="1"/>
      <c r="WVA83" s="1"/>
      <c r="WVB83" s="1"/>
      <c r="WVC83" s="1"/>
      <c r="WVD83" s="1"/>
      <c r="WVE83" s="1"/>
      <c r="WVF83" s="1"/>
      <c r="WVG83" s="1"/>
      <c r="WVH83" s="1"/>
      <c r="WVI83" s="1"/>
      <c r="WVJ83" s="1"/>
      <c r="WVK83" s="1"/>
      <c r="WVL83" s="1"/>
      <c r="WVM83" s="1"/>
      <c r="WVN83" s="1"/>
      <c r="WVO83" s="1"/>
      <c r="WVP83" s="1"/>
      <c r="WVQ83" s="1"/>
      <c r="WVR83" s="1"/>
      <c r="WVS83" s="1"/>
      <c r="WVT83" s="1"/>
      <c r="WVU83" s="1"/>
      <c r="WVV83" s="1"/>
      <c r="WVW83" s="1"/>
      <c r="WVX83" s="1"/>
      <c r="WVY83" s="1"/>
      <c r="WVZ83" s="1"/>
      <c r="WWA83" s="1"/>
      <c r="WWB83" s="1"/>
      <c r="WWC83" s="1"/>
      <c r="WWD83" s="1"/>
      <c r="WWE83" s="1"/>
      <c r="WWF83" s="1"/>
      <c r="WWG83" s="1"/>
      <c r="WWH83" s="1"/>
      <c r="WWI83" s="1"/>
      <c r="WWJ83" s="1"/>
      <c r="WWK83" s="1"/>
      <c r="WWL83" s="1"/>
      <c r="WWM83" s="1"/>
      <c r="WWN83" s="1"/>
      <c r="WWO83" s="1"/>
      <c r="WWP83" s="1"/>
      <c r="WWQ83" s="1"/>
      <c r="WWR83" s="1"/>
      <c r="WWS83" s="1"/>
      <c r="WWT83" s="1"/>
      <c r="WWU83" s="1"/>
      <c r="WWV83" s="1"/>
      <c r="WWW83" s="1"/>
      <c r="WWX83" s="1"/>
      <c r="WWY83" s="1"/>
      <c r="WWZ83" s="1"/>
      <c r="WXA83" s="1"/>
      <c r="WXB83" s="1"/>
      <c r="WXC83" s="1"/>
      <c r="WXD83" s="1"/>
      <c r="WXE83" s="1"/>
      <c r="WXF83" s="1"/>
      <c r="WXG83" s="1"/>
      <c r="WXH83" s="1"/>
      <c r="WXI83" s="1"/>
      <c r="WXJ83" s="1"/>
      <c r="WXK83" s="1"/>
      <c r="WXL83" s="1"/>
      <c r="WXM83" s="1"/>
      <c r="WXN83" s="1"/>
      <c r="WXO83" s="1"/>
      <c r="WXP83" s="1"/>
      <c r="WXQ83" s="1"/>
      <c r="WXR83" s="1"/>
      <c r="WXS83" s="1"/>
      <c r="WXT83" s="1"/>
      <c r="WXU83" s="1"/>
      <c r="WXV83" s="1"/>
      <c r="WXW83" s="1"/>
      <c r="WXX83" s="1"/>
      <c r="WXY83" s="1"/>
      <c r="WXZ83" s="1"/>
      <c r="WYA83" s="1"/>
      <c r="WYB83" s="1"/>
      <c r="WYC83" s="1"/>
      <c r="WYD83" s="1"/>
      <c r="WYE83" s="1"/>
      <c r="WYF83" s="1"/>
      <c r="WYG83" s="1"/>
      <c r="WYH83" s="1"/>
      <c r="WYI83" s="1"/>
      <c r="WYJ83" s="1"/>
      <c r="WYK83" s="1"/>
      <c r="WYL83" s="1"/>
      <c r="WYM83" s="1"/>
      <c r="WYN83" s="1"/>
      <c r="WYO83" s="1"/>
      <c r="WYP83" s="1"/>
      <c r="WYQ83" s="1"/>
      <c r="WYR83" s="1"/>
      <c r="WYS83" s="1"/>
      <c r="WYT83" s="1"/>
      <c r="WYU83" s="1"/>
      <c r="WYV83" s="1"/>
      <c r="WYW83" s="1"/>
      <c r="WYX83" s="1"/>
      <c r="WYY83" s="1"/>
      <c r="WYZ83" s="1"/>
      <c r="WZA83" s="1"/>
      <c r="WZB83" s="1"/>
      <c r="WZC83" s="1"/>
      <c r="WZD83" s="1"/>
      <c r="WZE83" s="1"/>
      <c r="WZF83" s="1"/>
      <c r="WZG83" s="1"/>
      <c r="WZH83" s="1"/>
      <c r="WZI83" s="1"/>
      <c r="WZJ83" s="1"/>
      <c r="WZK83" s="1"/>
      <c r="WZL83" s="1"/>
      <c r="WZM83" s="1"/>
      <c r="WZN83" s="1"/>
      <c r="WZO83" s="1"/>
      <c r="WZP83" s="1"/>
      <c r="WZQ83" s="1"/>
      <c r="WZR83" s="1"/>
      <c r="WZS83" s="1"/>
      <c r="WZT83" s="1"/>
      <c r="WZU83" s="1"/>
      <c r="WZV83" s="1"/>
      <c r="WZW83" s="1"/>
      <c r="WZX83" s="1"/>
      <c r="WZY83" s="1"/>
      <c r="WZZ83" s="1"/>
      <c r="XAA83" s="1"/>
      <c r="XAB83" s="1"/>
      <c r="XAC83" s="1"/>
      <c r="XAD83" s="1"/>
      <c r="XAE83" s="1"/>
      <c r="XAF83" s="1"/>
      <c r="XAG83" s="1"/>
      <c r="XAH83" s="1"/>
      <c r="XAI83" s="1"/>
      <c r="XAJ83" s="1"/>
      <c r="XAK83" s="1"/>
      <c r="XAL83" s="1"/>
      <c r="XAM83" s="1"/>
      <c r="XAN83" s="1"/>
      <c r="XAO83" s="1"/>
      <c r="XAP83" s="1"/>
      <c r="XAQ83" s="1"/>
      <c r="XAR83" s="1"/>
      <c r="XAS83" s="1"/>
      <c r="XAT83" s="1"/>
      <c r="XAU83" s="1"/>
      <c r="XAV83" s="1"/>
      <c r="XAW83" s="1"/>
      <c r="XAX83" s="1"/>
      <c r="XAY83" s="1"/>
      <c r="XAZ83" s="1"/>
      <c r="XBA83" s="1"/>
      <c r="XBB83" s="1"/>
      <c r="XBC83" s="1"/>
      <c r="XBD83" s="1"/>
      <c r="XBE83" s="1"/>
      <c r="XBF83" s="1"/>
      <c r="XBG83" s="1"/>
      <c r="XBH83" s="1"/>
      <c r="XBI83" s="1"/>
      <c r="XBJ83" s="1"/>
      <c r="XBK83" s="1"/>
      <c r="XBL83" s="1"/>
      <c r="XBM83" s="1"/>
      <c r="XBN83" s="1"/>
      <c r="XBO83" s="1"/>
      <c r="XBP83" s="1"/>
      <c r="XBQ83" s="1"/>
      <c r="XBR83" s="1"/>
      <c r="XBS83" s="1"/>
      <c r="XBT83" s="1"/>
      <c r="XBU83" s="1"/>
      <c r="XBV83" s="1"/>
      <c r="XBW83" s="1"/>
      <c r="XBX83" s="1"/>
      <c r="XBY83" s="1"/>
      <c r="XBZ83" s="1"/>
      <c r="XCA83" s="1"/>
      <c r="XCB83" s="1"/>
      <c r="XCC83" s="1"/>
      <c r="XCD83" s="1"/>
      <c r="XCE83" s="1"/>
      <c r="XCF83" s="1"/>
      <c r="XCG83" s="1"/>
      <c r="XCH83" s="1"/>
      <c r="XCI83" s="1"/>
      <c r="XCJ83" s="1"/>
      <c r="XCK83" s="1"/>
      <c r="XCL83" s="1"/>
      <c r="XCM83" s="1"/>
      <c r="XCN83" s="1"/>
      <c r="XCO83" s="1"/>
      <c r="XCP83" s="1"/>
      <c r="XCQ83" s="1"/>
      <c r="XCR83" s="1"/>
      <c r="XCS83" s="1"/>
      <c r="XCT83" s="1"/>
      <c r="XCU83" s="1"/>
      <c r="XCV83" s="1"/>
      <c r="XCW83" s="1"/>
      <c r="XCX83" s="1"/>
      <c r="XCY83" s="1"/>
      <c r="XCZ83" s="1"/>
      <c r="XDA83" s="1"/>
      <c r="XDB83" s="1"/>
      <c r="XDC83" s="1"/>
      <c r="XDD83" s="1"/>
      <c r="XDE83" s="1"/>
      <c r="XDF83" s="1"/>
      <c r="XDG83" s="1"/>
      <c r="XDH83" s="1"/>
      <c r="XDI83" s="1"/>
      <c r="XDJ83" s="1"/>
      <c r="XDK83" s="1"/>
    </row>
    <row r="84" spans="1:16339" x14ac:dyDescent="0.2">
      <c r="A84" s="123">
        <v>137.05000000000001</v>
      </c>
      <c r="B84" s="2">
        <v>91</v>
      </c>
      <c r="C84" s="149">
        <v>0.66399124407150667</v>
      </c>
      <c r="D84" s="149">
        <f>TBL_FACTOR[[#This Row],[x/Local]]+0.025</f>
        <v>0.68899124407150669</v>
      </c>
      <c r="N84" s="2">
        <v>111</v>
      </c>
      <c r="O84" s="123">
        <f>ROUNDUP(_xlfn.XLOOKUP(N84,TBL_FACTOR[Bill],TBL_FACTOR[x/Local],,-1)*TBL_PD_RATES[[#This Row],[BILL]],1)</f>
        <v>72.599999999999994</v>
      </c>
      <c r="P84" s="123">
        <f>ROUNDUP(((_xlfn.XLOOKUP(TBL_PD_RATES[[#This Row],[BILL]],TBL_FACTOR[Bill],TBL_FACTOR[x/Local],,-1))+_xlfn.XLOOKUP(TBL_PD_RATES[[#Headers],[AHSA]], TBL_MSP[MSP],TBL_MSP[By/Local]))*TBL_PD_RATES[[#This Row],[BILL]],1)</f>
        <v>74.199999999999989</v>
      </c>
      <c r="Q84" s="123">
        <f>ROUNDUP(((_xlfn.XLOOKUP(TBL_PD_RATES[[#This Row],[BILL]],TBL_FACTOR[Bill],TBL_FACTOR[x/Local],,-1))+_xlfn.XLOOKUP(TBL_PD_RATES[[#Headers],[CSU]], TBL_MSP[MSP],TBL_MSP[By/Local]))*TBL_PD_RATES[[#This Row],[BILL]],1)</f>
        <v>72.599999999999994</v>
      </c>
      <c r="R84" s="123">
        <f>ROUNDUP(((_xlfn.XLOOKUP(TBL_PD_RATES[[#This Row],[BILL]],TBL_FACTOR[Bill],TBL_FACTOR[x/Local],,-1))+_xlfn.XLOOKUP(TBL_PD_RATES[[#Headers],[MS]], TBL_MSP[MSP],TBL_MSP[By/Local]))*TBL_PD_RATES[[#This Row],[BILL]],1)</f>
        <v>72.599999999999994</v>
      </c>
      <c r="S84" s="123">
        <f>ROUNDUP(((_xlfn.XLOOKUP(TBL_PD_RATES[[#This Row],[BILL]],TBL_FACTOR[Bill],TBL_FACTOR[x/Local],,-1))+_xlfn.XLOOKUP(TBL_PD_RATES[[#Headers],[RS]], TBL_MSP[MSP],TBL_MSP[By/Local]))*TBL_PD_RATES[[#This Row],[BILL]],1)</f>
        <v>72.599999999999994</v>
      </c>
      <c r="T84" s="123">
        <f>ROUNDUP(((_xlfn.XLOOKUP(TBL_PD_RATES[[#This Row],[BILL]],TBL_FACTOR[Bill],TBL_FACTOR[x/Local],,-1))+_xlfn.XLOOKUP(TBL_PD_RATES[[#Headers],[RS]], TBL_MSP[MSP],TBL_MSP[By/Local]))*TBL_PD_RATES[[#This Row],[BILL]],1)</f>
        <v>72.599999999999994</v>
      </c>
      <c r="V84" s="2">
        <v>111</v>
      </c>
      <c r="W84" s="123">
        <f>ROUNDUP(_xlfn.XLOOKUP(V84,TBL_FACTOR[Bill],TBL_FACTOR[x/Travel],,-1)*TBL_PD_RATES12[[#This Row],[BILL]],1)</f>
        <v>75.3</v>
      </c>
      <c r="X84" s="123">
        <f>ROUNDUP(((_xlfn.XLOOKUP(TBL_PD_RATES12[[#This Row],[BILL]],TBL_FACTOR[Bill],TBL_FACTOR[x/Travel],,-1))+_xlfn.XLOOKUP(TBL_PD_RATES12[[#Headers],[AHSA]], TBL_MSP[MSP],TBL_MSP[By/Travel]))*TBL_PD_RATES12[[#This Row],[BILL]],1)</f>
        <v>78.099999999999994</v>
      </c>
      <c r="Y84" s="123">
        <f>ROUNDUP(((_xlfn.XLOOKUP(TBL_PD_RATES12[[#This Row],[BILL]],TBL_FACTOR[Bill],TBL_FACTOR[x/Travel],,-1))+_xlfn.XLOOKUP(TBL_PD_RATES12[[#Headers],[CSU]], TBL_MSP[MSP],TBL_MSP[By/Travel]))*TBL_PD_RATES12[[#This Row],[BILL]],1)</f>
        <v>75.3</v>
      </c>
      <c r="Z84" s="123">
        <f>ROUNDUP(((_xlfn.XLOOKUP(TBL_PD_RATES12[[#This Row],[BILL]],TBL_FACTOR[Bill],TBL_FACTOR[x/Travel],,-1))+_xlfn.XLOOKUP(TBL_PD_RATES12[[#Headers],[MS]], TBL_MSP[MSP],TBL_MSP[By/Travel]))*TBL_PD_RATES12[[#This Row],[BILL]],1)</f>
        <v>75.3</v>
      </c>
      <c r="AA84" s="123">
        <f>ROUNDUP(((_xlfn.XLOOKUP(TBL_PD_RATES12[[#This Row],[BILL]],TBL_FACTOR[Bill],TBL_FACTOR[x/Travel],,-1))+_xlfn.XLOOKUP(TBL_PD_RATES12[[#Headers],[RS]], TBL_MSP[MSP],TBL_MSP[By/Travel]))*TBL_PD_RATES12[[#This Row],[BILL]],1)</f>
        <v>75.3</v>
      </c>
      <c r="AB84" s="123">
        <f>ROUNDUP(((_xlfn.XLOOKUP(TBL_PD_RATES12[[#This Row],[BILL]],TBL_FACTOR[Bill],TBL_FACTOR[x/Travel],,-1))+_xlfn.XLOOKUP(TBL_PD_RATES12[[#Headers],[RS]], TBL_MSP[MSP],TBL_MSP[By/Travel]))*TBL_PD_RATES12[[#This Row],[BILL]],1)</f>
        <v>75.3</v>
      </c>
    </row>
    <row r="85" spans="1:16339" x14ac:dyDescent="0.2">
      <c r="A85" s="123">
        <v>138.45000000000002</v>
      </c>
      <c r="B85" s="2">
        <v>92</v>
      </c>
      <c r="C85" s="149">
        <v>0.66449981942939673</v>
      </c>
      <c r="D85" s="149">
        <f>TBL_FACTOR[[#This Row],[x/Local]]+0.025</f>
        <v>0.68949981942939675</v>
      </c>
      <c r="N85" s="2">
        <v>112</v>
      </c>
      <c r="O85" s="123">
        <f>ROUNDUP(_xlfn.XLOOKUP(N85,TBL_FACTOR[Bill],TBL_FACTOR[x/Local],,-1)*TBL_PD_RATES[[#This Row],[BILL]],1)</f>
        <v>73.3</v>
      </c>
      <c r="P85" s="123">
        <f>ROUNDUP(((_xlfn.XLOOKUP(TBL_PD_RATES[[#This Row],[BILL]],TBL_FACTOR[Bill],TBL_FACTOR[x/Local],,-1))+_xlfn.XLOOKUP(TBL_PD_RATES[[#Headers],[AHSA]], TBL_MSP[MSP],TBL_MSP[By/Local]))*TBL_PD_RATES[[#This Row],[BILL]],1)</f>
        <v>75</v>
      </c>
      <c r="Q85" s="123">
        <f>ROUNDUP(((_xlfn.XLOOKUP(TBL_PD_RATES[[#This Row],[BILL]],TBL_FACTOR[Bill],TBL_FACTOR[x/Local],,-1))+_xlfn.XLOOKUP(TBL_PD_RATES[[#Headers],[CSU]], TBL_MSP[MSP],TBL_MSP[By/Local]))*TBL_PD_RATES[[#This Row],[BILL]],1)</f>
        <v>73.3</v>
      </c>
      <c r="R85" s="123">
        <f>ROUNDUP(((_xlfn.XLOOKUP(TBL_PD_RATES[[#This Row],[BILL]],TBL_FACTOR[Bill],TBL_FACTOR[x/Local],,-1))+_xlfn.XLOOKUP(TBL_PD_RATES[[#Headers],[MS]], TBL_MSP[MSP],TBL_MSP[By/Local]))*TBL_PD_RATES[[#This Row],[BILL]],1)</f>
        <v>73.3</v>
      </c>
      <c r="S85" s="123">
        <f>ROUNDUP(((_xlfn.XLOOKUP(TBL_PD_RATES[[#This Row],[BILL]],TBL_FACTOR[Bill],TBL_FACTOR[x/Local],,-1))+_xlfn.XLOOKUP(TBL_PD_RATES[[#Headers],[RS]], TBL_MSP[MSP],TBL_MSP[By/Local]))*TBL_PD_RATES[[#This Row],[BILL]],1)</f>
        <v>73.3</v>
      </c>
      <c r="T85" s="123">
        <f>ROUNDUP(((_xlfn.XLOOKUP(TBL_PD_RATES[[#This Row],[BILL]],TBL_FACTOR[Bill],TBL_FACTOR[x/Local],,-1))+_xlfn.XLOOKUP(TBL_PD_RATES[[#Headers],[RS]], TBL_MSP[MSP],TBL_MSP[By/Local]))*TBL_PD_RATES[[#This Row],[BILL]],1)</f>
        <v>73.3</v>
      </c>
      <c r="V85" s="2">
        <v>112</v>
      </c>
      <c r="W85" s="123">
        <f>ROUNDUP(_xlfn.XLOOKUP(V85,TBL_FACTOR[Bill],TBL_FACTOR[x/Travel],,-1)*TBL_PD_RATES12[[#This Row],[BILL]],1)</f>
        <v>76.099999999999994</v>
      </c>
      <c r="X85" s="123">
        <f>ROUNDUP(((_xlfn.XLOOKUP(TBL_PD_RATES12[[#This Row],[BILL]],TBL_FACTOR[Bill],TBL_FACTOR[x/Travel],,-1))+_xlfn.XLOOKUP(TBL_PD_RATES12[[#Headers],[AHSA]], TBL_MSP[MSP],TBL_MSP[By/Travel]))*TBL_PD_RATES12[[#This Row],[BILL]],1)</f>
        <v>78.899999999999991</v>
      </c>
      <c r="Y85" s="123">
        <f>ROUNDUP(((_xlfn.XLOOKUP(TBL_PD_RATES12[[#This Row],[BILL]],TBL_FACTOR[Bill],TBL_FACTOR[x/Travel],,-1))+_xlfn.XLOOKUP(TBL_PD_RATES12[[#Headers],[CSU]], TBL_MSP[MSP],TBL_MSP[By/Travel]))*TBL_PD_RATES12[[#This Row],[BILL]],1)</f>
        <v>76.099999999999994</v>
      </c>
      <c r="Z85" s="123">
        <f>ROUNDUP(((_xlfn.XLOOKUP(TBL_PD_RATES12[[#This Row],[BILL]],TBL_FACTOR[Bill],TBL_FACTOR[x/Travel],,-1))+_xlfn.XLOOKUP(TBL_PD_RATES12[[#Headers],[MS]], TBL_MSP[MSP],TBL_MSP[By/Travel]))*TBL_PD_RATES12[[#This Row],[BILL]],1)</f>
        <v>76.099999999999994</v>
      </c>
      <c r="AA85" s="123">
        <f>ROUNDUP(((_xlfn.XLOOKUP(TBL_PD_RATES12[[#This Row],[BILL]],TBL_FACTOR[Bill],TBL_FACTOR[x/Travel],,-1))+_xlfn.XLOOKUP(TBL_PD_RATES12[[#Headers],[RS]], TBL_MSP[MSP],TBL_MSP[By/Travel]))*TBL_PD_RATES12[[#This Row],[BILL]],1)</f>
        <v>76.099999999999994</v>
      </c>
      <c r="AB85" s="123">
        <f>ROUNDUP(((_xlfn.XLOOKUP(TBL_PD_RATES12[[#This Row],[BILL]],TBL_FACTOR[Bill],TBL_FACTOR[x/Travel],,-1))+_xlfn.XLOOKUP(TBL_PD_RATES12[[#Headers],[RS]], TBL_MSP[MSP],TBL_MSP[By/Travel]))*TBL_PD_RATES12[[#This Row],[BILL]],1)</f>
        <v>76.099999999999994</v>
      </c>
    </row>
    <row r="86" spans="1:16339" x14ac:dyDescent="0.2">
      <c r="A86" s="123">
        <v>139.85</v>
      </c>
      <c r="B86" s="2">
        <v>93</v>
      </c>
      <c r="C86" s="149">
        <v>0.6649982123703968</v>
      </c>
      <c r="D86" s="149">
        <f>TBL_FACTOR[[#This Row],[x/Local]]+0.025</f>
        <v>0.68999821237039682</v>
      </c>
      <c r="N86" s="2">
        <v>113</v>
      </c>
      <c r="O86" s="123">
        <f>ROUNDUP(_xlfn.XLOOKUP(N86,TBL_FACTOR[Bill],TBL_FACTOR[x/Local],,-1)*TBL_PD_RATES[[#This Row],[BILL]],1)</f>
        <v>73.899999999999991</v>
      </c>
      <c r="P86" s="123">
        <f>ROUNDUP(((_xlfn.XLOOKUP(TBL_PD_RATES[[#This Row],[BILL]],TBL_FACTOR[Bill],TBL_FACTOR[x/Local],,-1))+_xlfn.XLOOKUP(TBL_PD_RATES[[#Headers],[AHSA]], TBL_MSP[MSP],TBL_MSP[By/Local]))*TBL_PD_RATES[[#This Row],[BILL]],1)</f>
        <v>75.599999999999994</v>
      </c>
      <c r="Q86" s="123">
        <f>ROUNDUP(((_xlfn.XLOOKUP(TBL_PD_RATES[[#This Row],[BILL]],TBL_FACTOR[Bill],TBL_FACTOR[x/Local],,-1))+_xlfn.XLOOKUP(TBL_PD_RATES[[#Headers],[CSU]], TBL_MSP[MSP],TBL_MSP[By/Local]))*TBL_PD_RATES[[#This Row],[BILL]],1)</f>
        <v>73.899999999999991</v>
      </c>
      <c r="R86" s="123">
        <f>ROUNDUP(((_xlfn.XLOOKUP(TBL_PD_RATES[[#This Row],[BILL]],TBL_FACTOR[Bill],TBL_FACTOR[x/Local],,-1))+_xlfn.XLOOKUP(TBL_PD_RATES[[#Headers],[MS]], TBL_MSP[MSP],TBL_MSP[By/Local]))*TBL_PD_RATES[[#This Row],[BILL]],1)</f>
        <v>73.899999999999991</v>
      </c>
      <c r="S86" s="123">
        <f>ROUNDUP(((_xlfn.XLOOKUP(TBL_PD_RATES[[#This Row],[BILL]],TBL_FACTOR[Bill],TBL_FACTOR[x/Local],,-1))+_xlfn.XLOOKUP(TBL_PD_RATES[[#Headers],[RS]], TBL_MSP[MSP],TBL_MSP[By/Local]))*TBL_PD_RATES[[#This Row],[BILL]],1)</f>
        <v>73.899999999999991</v>
      </c>
      <c r="T86" s="123">
        <f>ROUNDUP(((_xlfn.XLOOKUP(TBL_PD_RATES[[#This Row],[BILL]],TBL_FACTOR[Bill],TBL_FACTOR[x/Local],,-1))+_xlfn.XLOOKUP(TBL_PD_RATES[[#Headers],[RS]], TBL_MSP[MSP],TBL_MSP[By/Local]))*TBL_PD_RATES[[#This Row],[BILL]],1)</f>
        <v>73.899999999999991</v>
      </c>
      <c r="V86" s="2">
        <v>113</v>
      </c>
      <c r="W86" s="123">
        <f>ROUNDUP(_xlfn.XLOOKUP(V86,TBL_FACTOR[Bill],TBL_FACTOR[x/Travel],,-1)*TBL_PD_RATES12[[#This Row],[BILL]],1)</f>
        <v>76.8</v>
      </c>
      <c r="X86" s="123">
        <f>ROUNDUP(((_xlfn.XLOOKUP(TBL_PD_RATES12[[#This Row],[BILL]],TBL_FACTOR[Bill],TBL_FACTOR[x/Travel],,-1))+_xlfn.XLOOKUP(TBL_PD_RATES12[[#Headers],[AHSA]], TBL_MSP[MSP],TBL_MSP[By/Travel]))*TBL_PD_RATES12[[#This Row],[BILL]],1)</f>
        <v>79.599999999999994</v>
      </c>
      <c r="Y86" s="123">
        <f>ROUNDUP(((_xlfn.XLOOKUP(TBL_PD_RATES12[[#This Row],[BILL]],TBL_FACTOR[Bill],TBL_FACTOR[x/Travel],,-1))+_xlfn.XLOOKUP(TBL_PD_RATES12[[#Headers],[CSU]], TBL_MSP[MSP],TBL_MSP[By/Travel]))*TBL_PD_RATES12[[#This Row],[BILL]],1)</f>
        <v>76.8</v>
      </c>
      <c r="Z86" s="123">
        <f>ROUNDUP(((_xlfn.XLOOKUP(TBL_PD_RATES12[[#This Row],[BILL]],TBL_FACTOR[Bill],TBL_FACTOR[x/Travel],,-1))+_xlfn.XLOOKUP(TBL_PD_RATES12[[#Headers],[MS]], TBL_MSP[MSP],TBL_MSP[By/Travel]))*TBL_PD_RATES12[[#This Row],[BILL]],1)</f>
        <v>76.8</v>
      </c>
      <c r="AA86" s="123">
        <f>ROUNDUP(((_xlfn.XLOOKUP(TBL_PD_RATES12[[#This Row],[BILL]],TBL_FACTOR[Bill],TBL_FACTOR[x/Travel],,-1))+_xlfn.XLOOKUP(TBL_PD_RATES12[[#Headers],[RS]], TBL_MSP[MSP],TBL_MSP[By/Travel]))*TBL_PD_RATES12[[#This Row],[BILL]],1)</f>
        <v>76.8</v>
      </c>
      <c r="AB86" s="123">
        <f>ROUNDUP(((_xlfn.XLOOKUP(TBL_PD_RATES12[[#This Row],[BILL]],TBL_FACTOR[Bill],TBL_FACTOR[x/Travel],,-1))+_xlfn.XLOOKUP(TBL_PD_RATES12[[#Headers],[RS]], TBL_MSP[MSP],TBL_MSP[By/Travel]))*TBL_PD_RATES12[[#This Row],[BILL]],1)</f>
        <v>76.8</v>
      </c>
    </row>
    <row r="87" spans="1:16339" x14ac:dyDescent="0.2">
      <c r="A87" s="123">
        <v>141.25</v>
      </c>
      <c r="B87" s="2">
        <v>94</v>
      </c>
      <c r="C87" s="149">
        <v>0.6654867256637168</v>
      </c>
      <c r="D87" s="149">
        <f>TBL_FACTOR[[#This Row],[x/Local]]+0.025</f>
        <v>0.69048672566371683</v>
      </c>
      <c r="N87" s="2">
        <v>114</v>
      </c>
      <c r="O87" s="123">
        <f>ROUNDUP(_xlfn.XLOOKUP(N87,TBL_FACTOR[Bill],TBL_FACTOR[x/Local],,-1)*TBL_PD_RATES[[#This Row],[BILL]],1)</f>
        <v>74.599999999999994</v>
      </c>
      <c r="P87" s="123">
        <f>ROUNDUP(((_xlfn.XLOOKUP(TBL_PD_RATES[[#This Row],[BILL]],TBL_FACTOR[Bill],TBL_FACTOR[x/Local],,-1))+_xlfn.XLOOKUP(TBL_PD_RATES[[#Headers],[AHSA]], TBL_MSP[MSP],TBL_MSP[By/Local]))*TBL_PD_RATES[[#This Row],[BILL]],1)</f>
        <v>76.3</v>
      </c>
      <c r="Q87" s="123">
        <f>ROUNDUP(((_xlfn.XLOOKUP(TBL_PD_RATES[[#This Row],[BILL]],TBL_FACTOR[Bill],TBL_FACTOR[x/Local],,-1))+_xlfn.XLOOKUP(TBL_PD_RATES[[#Headers],[CSU]], TBL_MSP[MSP],TBL_MSP[By/Local]))*TBL_PD_RATES[[#This Row],[BILL]],1)</f>
        <v>74.599999999999994</v>
      </c>
      <c r="R87" s="123">
        <f>ROUNDUP(((_xlfn.XLOOKUP(TBL_PD_RATES[[#This Row],[BILL]],TBL_FACTOR[Bill],TBL_FACTOR[x/Local],,-1))+_xlfn.XLOOKUP(TBL_PD_RATES[[#Headers],[MS]], TBL_MSP[MSP],TBL_MSP[By/Local]))*TBL_PD_RATES[[#This Row],[BILL]],1)</f>
        <v>74.599999999999994</v>
      </c>
      <c r="S87" s="123">
        <f>ROUNDUP(((_xlfn.XLOOKUP(TBL_PD_RATES[[#This Row],[BILL]],TBL_FACTOR[Bill],TBL_FACTOR[x/Local],,-1))+_xlfn.XLOOKUP(TBL_PD_RATES[[#Headers],[RS]], TBL_MSP[MSP],TBL_MSP[By/Local]))*TBL_PD_RATES[[#This Row],[BILL]],1)</f>
        <v>74.599999999999994</v>
      </c>
      <c r="T87" s="123">
        <f>ROUNDUP(((_xlfn.XLOOKUP(TBL_PD_RATES[[#This Row],[BILL]],TBL_FACTOR[Bill],TBL_FACTOR[x/Local],,-1))+_xlfn.XLOOKUP(TBL_PD_RATES[[#Headers],[RS]], TBL_MSP[MSP],TBL_MSP[By/Local]))*TBL_PD_RATES[[#This Row],[BILL]],1)</f>
        <v>74.599999999999994</v>
      </c>
      <c r="V87" s="2">
        <v>114</v>
      </c>
      <c r="W87" s="123">
        <f>ROUNDUP(_xlfn.XLOOKUP(V87,TBL_FACTOR[Bill],TBL_FACTOR[x/Travel],,-1)*TBL_PD_RATES12[[#This Row],[BILL]],1)</f>
        <v>77.5</v>
      </c>
      <c r="X87" s="123">
        <f>ROUNDUP(((_xlfn.XLOOKUP(TBL_PD_RATES12[[#This Row],[BILL]],TBL_FACTOR[Bill],TBL_FACTOR[x/Travel],,-1))+_xlfn.XLOOKUP(TBL_PD_RATES12[[#Headers],[AHSA]], TBL_MSP[MSP],TBL_MSP[By/Travel]))*TBL_PD_RATES12[[#This Row],[BILL]],1)</f>
        <v>80.3</v>
      </c>
      <c r="Y87" s="123">
        <f>ROUNDUP(((_xlfn.XLOOKUP(TBL_PD_RATES12[[#This Row],[BILL]],TBL_FACTOR[Bill],TBL_FACTOR[x/Travel],,-1))+_xlfn.XLOOKUP(TBL_PD_RATES12[[#Headers],[CSU]], TBL_MSP[MSP],TBL_MSP[By/Travel]))*TBL_PD_RATES12[[#This Row],[BILL]],1)</f>
        <v>77.5</v>
      </c>
      <c r="Z87" s="123">
        <f>ROUNDUP(((_xlfn.XLOOKUP(TBL_PD_RATES12[[#This Row],[BILL]],TBL_FACTOR[Bill],TBL_FACTOR[x/Travel],,-1))+_xlfn.XLOOKUP(TBL_PD_RATES12[[#Headers],[MS]], TBL_MSP[MSP],TBL_MSP[By/Travel]))*TBL_PD_RATES12[[#This Row],[BILL]],1)</f>
        <v>77.5</v>
      </c>
      <c r="AA87" s="123">
        <f>ROUNDUP(((_xlfn.XLOOKUP(TBL_PD_RATES12[[#This Row],[BILL]],TBL_FACTOR[Bill],TBL_FACTOR[x/Travel],,-1))+_xlfn.XLOOKUP(TBL_PD_RATES12[[#Headers],[RS]], TBL_MSP[MSP],TBL_MSP[By/Travel]))*TBL_PD_RATES12[[#This Row],[BILL]],1)</f>
        <v>77.5</v>
      </c>
      <c r="AB87" s="123">
        <f>ROUNDUP(((_xlfn.XLOOKUP(TBL_PD_RATES12[[#This Row],[BILL]],TBL_FACTOR[Bill],TBL_FACTOR[x/Travel],,-1))+_xlfn.XLOOKUP(TBL_PD_RATES12[[#Headers],[RS]], TBL_MSP[MSP],TBL_MSP[By/Travel]))*TBL_PD_RATES12[[#This Row],[BILL]],1)</f>
        <v>77.5</v>
      </c>
    </row>
    <row r="88" spans="1:16339" s="102" customFormat="1" x14ac:dyDescent="0.2">
      <c r="A88" s="123">
        <v>142.65</v>
      </c>
      <c r="B88" s="2">
        <v>95</v>
      </c>
      <c r="C88" s="149">
        <v>0.66596565019277953</v>
      </c>
      <c r="D88" s="149">
        <f>TBL_FACTOR[[#This Row],[x/Local]]+0.025</f>
        <v>0.69096565019277956</v>
      </c>
      <c r="E88" s="1"/>
      <c r="F88" s="1"/>
      <c r="G88" s="1"/>
      <c r="H88" s="1"/>
      <c r="I88" s="1"/>
      <c r="J88" s="1"/>
      <c r="K88" s="1"/>
      <c r="L88" s="1"/>
      <c r="M88" s="1"/>
      <c r="N88" s="2">
        <v>115</v>
      </c>
      <c r="O88" s="123">
        <f>ROUNDUP(_xlfn.XLOOKUP(N88,TBL_FACTOR[Bill],TBL_FACTOR[x/Local],,-1)*TBL_PD_RATES[[#This Row],[BILL]],1)</f>
        <v>75.3</v>
      </c>
      <c r="P88" s="123">
        <f>ROUNDUP(((_xlfn.XLOOKUP(TBL_PD_RATES[[#This Row],[BILL]],TBL_FACTOR[Bill],TBL_FACTOR[x/Local],,-1))+_xlfn.XLOOKUP(TBL_PD_RATES[[#Headers],[AHSA]], TBL_MSP[MSP],TBL_MSP[By/Local]))*TBL_PD_RATES[[#This Row],[BILL]],1)</f>
        <v>77</v>
      </c>
      <c r="Q88" s="123">
        <f>ROUNDUP(((_xlfn.XLOOKUP(TBL_PD_RATES[[#This Row],[BILL]],TBL_FACTOR[Bill],TBL_FACTOR[x/Local],,-1))+_xlfn.XLOOKUP(TBL_PD_RATES[[#Headers],[CSU]], TBL_MSP[MSP],TBL_MSP[By/Local]))*TBL_PD_RATES[[#This Row],[BILL]],1)</f>
        <v>75.3</v>
      </c>
      <c r="R88" s="123">
        <f>ROUNDUP(((_xlfn.XLOOKUP(TBL_PD_RATES[[#This Row],[BILL]],TBL_FACTOR[Bill],TBL_FACTOR[x/Local],,-1))+_xlfn.XLOOKUP(TBL_PD_RATES[[#Headers],[MS]], TBL_MSP[MSP],TBL_MSP[By/Local]))*TBL_PD_RATES[[#This Row],[BILL]],1)</f>
        <v>75.3</v>
      </c>
      <c r="S88" s="123">
        <f>ROUNDUP(((_xlfn.XLOOKUP(TBL_PD_RATES[[#This Row],[BILL]],TBL_FACTOR[Bill],TBL_FACTOR[x/Local],,-1))+_xlfn.XLOOKUP(TBL_PD_RATES[[#Headers],[RS]], TBL_MSP[MSP],TBL_MSP[By/Local]))*TBL_PD_RATES[[#This Row],[BILL]],1)</f>
        <v>75.3</v>
      </c>
      <c r="T88" s="123">
        <f>ROUNDUP(((_xlfn.XLOOKUP(TBL_PD_RATES[[#This Row],[BILL]],TBL_FACTOR[Bill],TBL_FACTOR[x/Local],,-1))+_xlfn.XLOOKUP(TBL_PD_RATES[[#Headers],[RS]], TBL_MSP[MSP],TBL_MSP[By/Local]))*TBL_PD_RATES[[#This Row],[BILL]],1)</f>
        <v>75.3</v>
      </c>
      <c r="U88" s="1"/>
      <c r="V88" s="2">
        <v>115</v>
      </c>
      <c r="W88" s="123">
        <f>ROUNDUP(_xlfn.XLOOKUP(V88,TBL_FACTOR[Bill],TBL_FACTOR[x/Travel],,-1)*TBL_PD_RATES12[[#This Row],[BILL]],1)</f>
        <v>78.199999999999989</v>
      </c>
      <c r="X88" s="123">
        <f>ROUNDUP(((_xlfn.XLOOKUP(TBL_PD_RATES12[[#This Row],[BILL]],TBL_FACTOR[Bill],TBL_FACTOR[x/Travel],,-1))+_xlfn.XLOOKUP(TBL_PD_RATES12[[#Headers],[AHSA]], TBL_MSP[MSP],TBL_MSP[By/Travel]))*TBL_PD_RATES12[[#This Row],[BILL]],1)</f>
        <v>81.099999999999994</v>
      </c>
      <c r="Y88" s="123">
        <f>ROUNDUP(((_xlfn.XLOOKUP(TBL_PD_RATES12[[#This Row],[BILL]],TBL_FACTOR[Bill],TBL_FACTOR[x/Travel],,-1))+_xlfn.XLOOKUP(TBL_PD_RATES12[[#Headers],[CSU]], TBL_MSP[MSP],TBL_MSP[By/Travel]))*TBL_PD_RATES12[[#This Row],[BILL]],1)</f>
        <v>78.199999999999989</v>
      </c>
      <c r="Z88" s="123">
        <f>ROUNDUP(((_xlfn.XLOOKUP(TBL_PD_RATES12[[#This Row],[BILL]],TBL_FACTOR[Bill],TBL_FACTOR[x/Travel],,-1))+_xlfn.XLOOKUP(TBL_PD_RATES12[[#Headers],[MS]], TBL_MSP[MSP],TBL_MSP[By/Travel]))*TBL_PD_RATES12[[#This Row],[BILL]],1)</f>
        <v>78.199999999999989</v>
      </c>
      <c r="AA88" s="123">
        <f>ROUNDUP(((_xlfn.XLOOKUP(TBL_PD_RATES12[[#This Row],[BILL]],TBL_FACTOR[Bill],TBL_FACTOR[x/Travel],,-1))+_xlfn.XLOOKUP(TBL_PD_RATES12[[#Headers],[RS]], TBL_MSP[MSP],TBL_MSP[By/Travel]))*TBL_PD_RATES12[[#This Row],[BILL]],1)</f>
        <v>78.199999999999989</v>
      </c>
      <c r="AB88" s="123">
        <f>ROUNDUP(((_xlfn.XLOOKUP(TBL_PD_RATES12[[#This Row],[BILL]],TBL_FACTOR[Bill],TBL_FACTOR[x/Travel],,-1))+_xlfn.XLOOKUP(TBL_PD_RATES12[[#Headers],[RS]], TBL_MSP[MSP],TBL_MSP[By/Travel]))*TBL_PD_RATES12[[#This Row],[BILL]],1)</f>
        <v>78.199999999999989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1"/>
      <c r="DXY88" s="1"/>
      <c r="DXZ88" s="1"/>
      <c r="DYA88" s="1"/>
      <c r="DYB88" s="1"/>
      <c r="DYC88" s="1"/>
      <c r="DYD88" s="1"/>
      <c r="DYE88" s="1"/>
      <c r="DYF88" s="1"/>
      <c r="DYG88" s="1"/>
      <c r="DYH88" s="1"/>
      <c r="DYI88" s="1"/>
      <c r="DYJ88" s="1"/>
      <c r="DYK88" s="1"/>
      <c r="DYL88" s="1"/>
      <c r="DYM88" s="1"/>
      <c r="DYN88" s="1"/>
      <c r="DYO88" s="1"/>
      <c r="DYP88" s="1"/>
      <c r="DYQ88" s="1"/>
      <c r="DYR88" s="1"/>
      <c r="DYS88" s="1"/>
      <c r="DYT88" s="1"/>
      <c r="DYU88" s="1"/>
      <c r="DYV88" s="1"/>
      <c r="DYW88" s="1"/>
      <c r="DYX88" s="1"/>
      <c r="DYY88" s="1"/>
      <c r="DYZ88" s="1"/>
      <c r="DZA88" s="1"/>
      <c r="DZB88" s="1"/>
      <c r="DZC88" s="1"/>
      <c r="DZD88" s="1"/>
      <c r="DZE88" s="1"/>
      <c r="DZF88" s="1"/>
      <c r="DZG88" s="1"/>
      <c r="DZH88" s="1"/>
      <c r="DZI88" s="1"/>
      <c r="DZJ88" s="1"/>
      <c r="DZK88" s="1"/>
      <c r="DZL88" s="1"/>
      <c r="DZM88" s="1"/>
      <c r="DZN88" s="1"/>
      <c r="DZO88" s="1"/>
      <c r="DZP88" s="1"/>
      <c r="DZQ88" s="1"/>
      <c r="DZR88" s="1"/>
      <c r="DZS88" s="1"/>
      <c r="DZT88" s="1"/>
      <c r="DZU88" s="1"/>
      <c r="DZV88" s="1"/>
      <c r="DZW88" s="1"/>
      <c r="DZX88" s="1"/>
      <c r="DZY88" s="1"/>
      <c r="DZZ88" s="1"/>
      <c r="EAA88" s="1"/>
      <c r="EAB88" s="1"/>
      <c r="EAC88" s="1"/>
      <c r="EAD88" s="1"/>
      <c r="EAE88" s="1"/>
      <c r="EAF88" s="1"/>
      <c r="EAG88" s="1"/>
      <c r="EAH88" s="1"/>
      <c r="EAI88" s="1"/>
      <c r="EAJ88" s="1"/>
      <c r="EAK88" s="1"/>
      <c r="EAL88" s="1"/>
      <c r="EAM88" s="1"/>
      <c r="EAN88" s="1"/>
      <c r="EAO88" s="1"/>
      <c r="EAP88" s="1"/>
      <c r="EAQ88" s="1"/>
      <c r="EAR88" s="1"/>
      <c r="EAS88" s="1"/>
      <c r="EAT88" s="1"/>
      <c r="EAU88" s="1"/>
      <c r="EAV88" s="1"/>
      <c r="EAW88" s="1"/>
      <c r="EAX88" s="1"/>
      <c r="EAY88" s="1"/>
      <c r="EAZ88" s="1"/>
      <c r="EBA88" s="1"/>
      <c r="EBB88" s="1"/>
      <c r="EBC88" s="1"/>
      <c r="EBD88" s="1"/>
      <c r="EBE88" s="1"/>
      <c r="EBF88" s="1"/>
      <c r="EBG88" s="1"/>
      <c r="EBH88" s="1"/>
      <c r="EBI88" s="1"/>
      <c r="EBJ88" s="1"/>
      <c r="EBK88" s="1"/>
      <c r="EBL88" s="1"/>
      <c r="EBM88" s="1"/>
      <c r="EBN88" s="1"/>
      <c r="EBO88" s="1"/>
      <c r="EBP88" s="1"/>
      <c r="EBQ88" s="1"/>
      <c r="EBR88" s="1"/>
      <c r="EBS88" s="1"/>
      <c r="EBT88" s="1"/>
      <c r="EBU88" s="1"/>
      <c r="EBV88" s="1"/>
      <c r="EBW88" s="1"/>
      <c r="EBX88" s="1"/>
      <c r="EBY88" s="1"/>
      <c r="EBZ88" s="1"/>
      <c r="ECA88" s="1"/>
      <c r="ECB88" s="1"/>
      <c r="ECC88" s="1"/>
      <c r="ECD88" s="1"/>
      <c r="ECE88" s="1"/>
      <c r="ECF88" s="1"/>
      <c r="ECG88" s="1"/>
      <c r="ECH88" s="1"/>
      <c r="ECI88" s="1"/>
      <c r="ECJ88" s="1"/>
      <c r="ECK88" s="1"/>
      <c r="ECL88" s="1"/>
      <c r="ECM88" s="1"/>
      <c r="ECN88" s="1"/>
      <c r="ECO88" s="1"/>
      <c r="ECP88" s="1"/>
      <c r="ECQ88" s="1"/>
      <c r="ECR88" s="1"/>
      <c r="ECS88" s="1"/>
      <c r="ECT88" s="1"/>
      <c r="ECU88" s="1"/>
      <c r="ECV88" s="1"/>
      <c r="ECW88" s="1"/>
      <c r="ECX88" s="1"/>
      <c r="ECY88" s="1"/>
      <c r="ECZ88" s="1"/>
      <c r="EDA88" s="1"/>
      <c r="EDB88" s="1"/>
      <c r="EDC88" s="1"/>
      <c r="EDD88" s="1"/>
      <c r="EDE88" s="1"/>
      <c r="EDF88" s="1"/>
      <c r="EDG88" s="1"/>
      <c r="EDH88" s="1"/>
      <c r="EDI88" s="1"/>
      <c r="EDJ88" s="1"/>
      <c r="EDK88" s="1"/>
      <c r="EDL88" s="1"/>
      <c r="EDM88" s="1"/>
      <c r="EDN88" s="1"/>
      <c r="EDO88" s="1"/>
      <c r="EDP88" s="1"/>
      <c r="EDQ88" s="1"/>
      <c r="EDR88" s="1"/>
      <c r="EDS88" s="1"/>
      <c r="EDT88" s="1"/>
      <c r="EDU88" s="1"/>
      <c r="EDV88" s="1"/>
      <c r="EDW88" s="1"/>
      <c r="EDX88" s="1"/>
      <c r="EDY88" s="1"/>
      <c r="EDZ88" s="1"/>
      <c r="EEA88" s="1"/>
      <c r="EEB88" s="1"/>
      <c r="EEC88" s="1"/>
      <c r="EED88" s="1"/>
      <c r="EEE88" s="1"/>
      <c r="EEF88" s="1"/>
      <c r="EEG88" s="1"/>
      <c r="EEH88" s="1"/>
      <c r="EEI88" s="1"/>
      <c r="EEJ88" s="1"/>
      <c r="EEK88" s="1"/>
      <c r="EEL88" s="1"/>
      <c r="EEM88" s="1"/>
      <c r="EEN88" s="1"/>
      <c r="EEO88" s="1"/>
      <c r="EEP88" s="1"/>
      <c r="EEQ88" s="1"/>
      <c r="EER88" s="1"/>
      <c r="EES88" s="1"/>
      <c r="EET88" s="1"/>
      <c r="EEU88" s="1"/>
      <c r="EEV88" s="1"/>
      <c r="EEW88" s="1"/>
      <c r="EEX88" s="1"/>
      <c r="EEY88" s="1"/>
      <c r="EEZ88" s="1"/>
      <c r="EFA88" s="1"/>
      <c r="EFB88" s="1"/>
      <c r="EFC88" s="1"/>
      <c r="EFD88" s="1"/>
      <c r="EFE88" s="1"/>
      <c r="EFF88" s="1"/>
      <c r="EFG88" s="1"/>
      <c r="EFH88" s="1"/>
      <c r="EFI88" s="1"/>
      <c r="EFJ88" s="1"/>
      <c r="EFK88" s="1"/>
      <c r="EFL88" s="1"/>
      <c r="EFM88" s="1"/>
      <c r="EFN88" s="1"/>
      <c r="EFO88" s="1"/>
      <c r="EFP88" s="1"/>
      <c r="EFQ88" s="1"/>
      <c r="EFR88" s="1"/>
      <c r="EFS88" s="1"/>
      <c r="EFT88" s="1"/>
      <c r="EFU88" s="1"/>
      <c r="EFV88" s="1"/>
      <c r="EFW88" s="1"/>
      <c r="EFX88" s="1"/>
      <c r="EFY88" s="1"/>
      <c r="EFZ88" s="1"/>
      <c r="EGA88" s="1"/>
      <c r="EGB88" s="1"/>
      <c r="EGC88" s="1"/>
      <c r="EGD88" s="1"/>
      <c r="EGE88" s="1"/>
      <c r="EGF88" s="1"/>
      <c r="EGG88" s="1"/>
      <c r="EGH88" s="1"/>
      <c r="EGI88" s="1"/>
      <c r="EGJ88" s="1"/>
      <c r="EGK88" s="1"/>
      <c r="EGL88" s="1"/>
      <c r="EGM88" s="1"/>
      <c r="EGN88" s="1"/>
      <c r="EGO88" s="1"/>
      <c r="EGP88" s="1"/>
      <c r="EGQ88" s="1"/>
      <c r="EGR88" s="1"/>
      <c r="EGS88" s="1"/>
      <c r="EGT88" s="1"/>
      <c r="EGU88" s="1"/>
      <c r="EGV88" s="1"/>
      <c r="EGW88" s="1"/>
      <c r="EGX88" s="1"/>
      <c r="EGY88" s="1"/>
      <c r="EGZ88" s="1"/>
      <c r="EHA88" s="1"/>
      <c r="EHB88" s="1"/>
      <c r="EHC88" s="1"/>
      <c r="EHD88" s="1"/>
      <c r="EHE88" s="1"/>
      <c r="EHF88" s="1"/>
      <c r="EHG88" s="1"/>
      <c r="EHH88" s="1"/>
      <c r="EHI88" s="1"/>
      <c r="EHJ88" s="1"/>
      <c r="EHK88" s="1"/>
      <c r="EHL88" s="1"/>
      <c r="EHM88" s="1"/>
      <c r="EHN88" s="1"/>
      <c r="EHO88" s="1"/>
      <c r="EHP88" s="1"/>
      <c r="EHQ88" s="1"/>
      <c r="EHR88" s="1"/>
      <c r="EHS88" s="1"/>
      <c r="EHT88" s="1"/>
      <c r="EHU88" s="1"/>
      <c r="EHV88" s="1"/>
      <c r="EHW88" s="1"/>
      <c r="EHX88" s="1"/>
      <c r="EHY88" s="1"/>
      <c r="EHZ88" s="1"/>
      <c r="EIA88" s="1"/>
      <c r="EIB88" s="1"/>
      <c r="EIC88" s="1"/>
      <c r="EID88" s="1"/>
      <c r="EIE88" s="1"/>
      <c r="EIF88" s="1"/>
      <c r="EIG88" s="1"/>
      <c r="EIH88" s="1"/>
      <c r="EII88" s="1"/>
      <c r="EIJ88" s="1"/>
      <c r="EIK88" s="1"/>
      <c r="EIL88" s="1"/>
      <c r="EIM88" s="1"/>
      <c r="EIN88" s="1"/>
      <c r="EIO88" s="1"/>
      <c r="EIP88" s="1"/>
      <c r="EIQ88" s="1"/>
      <c r="EIR88" s="1"/>
      <c r="EIS88" s="1"/>
      <c r="EIT88" s="1"/>
      <c r="EIU88" s="1"/>
      <c r="EIV88" s="1"/>
      <c r="EIW88" s="1"/>
      <c r="EIX88" s="1"/>
      <c r="EIY88" s="1"/>
      <c r="EIZ88" s="1"/>
      <c r="EJA88" s="1"/>
      <c r="EJB88" s="1"/>
      <c r="EJC88" s="1"/>
      <c r="EJD88" s="1"/>
      <c r="EJE88" s="1"/>
      <c r="EJF88" s="1"/>
      <c r="EJG88" s="1"/>
      <c r="EJH88" s="1"/>
      <c r="EJI88" s="1"/>
      <c r="EJJ88" s="1"/>
      <c r="EJK88" s="1"/>
      <c r="EJL88" s="1"/>
      <c r="EJM88" s="1"/>
      <c r="EJN88" s="1"/>
      <c r="EJO88" s="1"/>
      <c r="EJP88" s="1"/>
      <c r="EJQ88" s="1"/>
      <c r="EJR88" s="1"/>
      <c r="EJS88" s="1"/>
      <c r="EJT88" s="1"/>
      <c r="EJU88" s="1"/>
      <c r="EJV88" s="1"/>
      <c r="EJW88" s="1"/>
      <c r="EJX88" s="1"/>
      <c r="EJY88" s="1"/>
      <c r="EJZ88" s="1"/>
      <c r="EKA88" s="1"/>
      <c r="EKB88" s="1"/>
      <c r="EKC88" s="1"/>
      <c r="EKD88" s="1"/>
      <c r="EKE88" s="1"/>
      <c r="EKF88" s="1"/>
      <c r="EKG88" s="1"/>
      <c r="EKH88" s="1"/>
      <c r="EKI88" s="1"/>
      <c r="EKJ88" s="1"/>
      <c r="EKK88" s="1"/>
      <c r="EKL88" s="1"/>
      <c r="EKM88" s="1"/>
      <c r="EKN88" s="1"/>
      <c r="EKO88" s="1"/>
      <c r="EKP88" s="1"/>
      <c r="EKQ88" s="1"/>
      <c r="EKR88" s="1"/>
      <c r="EKS88" s="1"/>
      <c r="EKT88" s="1"/>
      <c r="EKU88" s="1"/>
      <c r="EKV88" s="1"/>
      <c r="EKW88" s="1"/>
      <c r="EKX88" s="1"/>
      <c r="EKY88" s="1"/>
      <c r="EKZ88" s="1"/>
      <c r="ELA88" s="1"/>
      <c r="ELB88" s="1"/>
      <c r="ELC88" s="1"/>
      <c r="ELD88" s="1"/>
      <c r="ELE88" s="1"/>
      <c r="ELF88" s="1"/>
      <c r="ELG88" s="1"/>
      <c r="ELH88" s="1"/>
      <c r="ELI88" s="1"/>
      <c r="ELJ88" s="1"/>
      <c r="ELK88" s="1"/>
      <c r="ELL88" s="1"/>
      <c r="ELM88" s="1"/>
      <c r="ELN88" s="1"/>
      <c r="ELO88" s="1"/>
      <c r="ELP88" s="1"/>
      <c r="ELQ88" s="1"/>
      <c r="ELR88" s="1"/>
      <c r="ELS88" s="1"/>
      <c r="ELT88" s="1"/>
      <c r="ELU88" s="1"/>
      <c r="ELV88" s="1"/>
      <c r="ELW88" s="1"/>
      <c r="ELX88" s="1"/>
      <c r="ELY88" s="1"/>
      <c r="ELZ88" s="1"/>
      <c r="EMA88" s="1"/>
      <c r="EMB88" s="1"/>
      <c r="EMC88" s="1"/>
      <c r="EMD88" s="1"/>
      <c r="EME88" s="1"/>
      <c r="EMF88" s="1"/>
      <c r="EMG88" s="1"/>
      <c r="EMH88" s="1"/>
      <c r="EMI88" s="1"/>
      <c r="EMJ88" s="1"/>
      <c r="EMK88" s="1"/>
      <c r="EML88" s="1"/>
      <c r="EMM88" s="1"/>
      <c r="EMN88" s="1"/>
      <c r="EMO88" s="1"/>
      <c r="EMP88" s="1"/>
      <c r="EMQ88" s="1"/>
      <c r="EMR88" s="1"/>
      <c r="EMS88" s="1"/>
      <c r="EMT88" s="1"/>
      <c r="EMU88" s="1"/>
      <c r="EMV88" s="1"/>
      <c r="EMW88" s="1"/>
      <c r="EMX88" s="1"/>
      <c r="EMY88" s="1"/>
      <c r="EMZ88" s="1"/>
      <c r="ENA88" s="1"/>
      <c r="ENB88" s="1"/>
      <c r="ENC88" s="1"/>
      <c r="END88" s="1"/>
      <c r="ENE88" s="1"/>
      <c r="ENF88" s="1"/>
      <c r="ENG88" s="1"/>
      <c r="ENH88" s="1"/>
      <c r="ENI88" s="1"/>
      <c r="ENJ88" s="1"/>
      <c r="ENK88" s="1"/>
      <c r="ENL88" s="1"/>
      <c r="ENM88" s="1"/>
      <c r="ENN88" s="1"/>
      <c r="ENO88" s="1"/>
      <c r="ENP88" s="1"/>
      <c r="ENQ88" s="1"/>
      <c r="ENR88" s="1"/>
      <c r="ENS88" s="1"/>
      <c r="ENT88" s="1"/>
      <c r="ENU88" s="1"/>
      <c r="ENV88" s="1"/>
      <c r="ENW88" s="1"/>
      <c r="ENX88" s="1"/>
      <c r="ENY88" s="1"/>
      <c r="ENZ88" s="1"/>
      <c r="EOA88" s="1"/>
      <c r="EOB88" s="1"/>
      <c r="EOC88" s="1"/>
      <c r="EOD88" s="1"/>
      <c r="EOE88" s="1"/>
      <c r="EOF88" s="1"/>
      <c r="EOG88" s="1"/>
      <c r="EOH88" s="1"/>
      <c r="EOI88" s="1"/>
      <c r="EOJ88" s="1"/>
      <c r="EOK88" s="1"/>
      <c r="EOL88" s="1"/>
      <c r="EOM88" s="1"/>
      <c r="EON88" s="1"/>
      <c r="EOO88" s="1"/>
      <c r="EOP88" s="1"/>
      <c r="EOQ88" s="1"/>
      <c r="EOR88" s="1"/>
      <c r="EOS88" s="1"/>
      <c r="EOT88" s="1"/>
      <c r="EOU88" s="1"/>
      <c r="EOV88" s="1"/>
      <c r="EOW88" s="1"/>
      <c r="EOX88" s="1"/>
      <c r="EOY88" s="1"/>
      <c r="EOZ88" s="1"/>
      <c r="EPA88" s="1"/>
      <c r="EPB88" s="1"/>
      <c r="EPC88" s="1"/>
      <c r="EPD88" s="1"/>
      <c r="EPE88" s="1"/>
      <c r="EPF88" s="1"/>
      <c r="EPG88" s="1"/>
      <c r="EPH88" s="1"/>
      <c r="EPI88" s="1"/>
      <c r="EPJ88" s="1"/>
      <c r="EPK88" s="1"/>
      <c r="EPL88" s="1"/>
      <c r="EPM88" s="1"/>
      <c r="EPN88" s="1"/>
      <c r="EPO88" s="1"/>
      <c r="EPP88" s="1"/>
      <c r="EPQ88" s="1"/>
      <c r="EPR88" s="1"/>
      <c r="EPS88" s="1"/>
      <c r="EPT88" s="1"/>
      <c r="EPU88" s="1"/>
      <c r="EPV88" s="1"/>
      <c r="EPW88" s="1"/>
      <c r="EPX88" s="1"/>
      <c r="EPY88" s="1"/>
      <c r="EPZ88" s="1"/>
      <c r="EQA88" s="1"/>
      <c r="EQB88" s="1"/>
      <c r="EQC88" s="1"/>
      <c r="EQD88" s="1"/>
      <c r="EQE88" s="1"/>
      <c r="EQF88" s="1"/>
      <c r="EQG88" s="1"/>
      <c r="EQH88" s="1"/>
      <c r="EQI88" s="1"/>
      <c r="EQJ88" s="1"/>
      <c r="EQK88" s="1"/>
      <c r="EQL88" s="1"/>
      <c r="EQM88" s="1"/>
      <c r="EQN88" s="1"/>
      <c r="EQO88" s="1"/>
      <c r="EQP88" s="1"/>
      <c r="EQQ88" s="1"/>
      <c r="EQR88" s="1"/>
      <c r="EQS88" s="1"/>
      <c r="EQT88" s="1"/>
      <c r="EQU88" s="1"/>
      <c r="EQV88" s="1"/>
      <c r="EQW88" s="1"/>
      <c r="EQX88" s="1"/>
      <c r="EQY88" s="1"/>
      <c r="EQZ88" s="1"/>
      <c r="ERA88" s="1"/>
      <c r="ERB88" s="1"/>
      <c r="ERC88" s="1"/>
      <c r="ERD88" s="1"/>
      <c r="ERE88" s="1"/>
      <c r="ERF88" s="1"/>
      <c r="ERG88" s="1"/>
      <c r="ERH88" s="1"/>
      <c r="ERI88" s="1"/>
      <c r="ERJ88" s="1"/>
      <c r="ERK88" s="1"/>
      <c r="ERL88" s="1"/>
      <c r="ERM88" s="1"/>
      <c r="ERN88" s="1"/>
      <c r="ERO88" s="1"/>
      <c r="ERP88" s="1"/>
      <c r="ERQ88" s="1"/>
      <c r="ERR88" s="1"/>
      <c r="ERS88" s="1"/>
      <c r="ERT88" s="1"/>
      <c r="ERU88" s="1"/>
      <c r="ERV88" s="1"/>
      <c r="ERW88" s="1"/>
      <c r="ERX88" s="1"/>
      <c r="ERY88" s="1"/>
      <c r="ERZ88" s="1"/>
      <c r="ESA88" s="1"/>
      <c r="ESB88" s="1"/>
      <c r="ESC88" s="1"/>
      <c r="ESD88" s="1"/>
      <c r="ESE88" s="1"/>
      <c r="ESF88" s="1"/>
      <c r="ESG88" s="1"/>
      <c r="ESH88" s="1"/>
      <c r="ESI88" s="1"/>
      <c r="ESJ88" s="1"/>
      <c r="ESK88" s="1"/>
      <c r="ESL88" s="1"/>
      <c r="ESM88" s="1"/>
      <c r="ESN88" s="1"/>
      <c r="ESO88" s="1"/>
      <c r="ESP88" s="1"/>
      <c r="ESQ88" s="1"/>
      <c r="ESR88" s="1"/>
      <c r="ESS88" s="1"/>
      <c r="EST88" s="1"/>
      <c r="ESU88" s="1"/>
      <c r="ESV88" s="1"/>
      <c r="ESW88" s="1"/>
      <c r="ESX88" s="1"/>
      <c r="ESY88" s="1"/>
      <c r="ESZ88" s="1"/>
      <c r="ETA88" s="1"/>
      <c r="ETB88" s="1"/>
      <c r="ETC88" s="1"/>
      <c r="ETD88" s="1"/>
      <c r="ETE88" s="1"/>
      <c r="ETF88" s="1"/>
      <c r="ETG88" s="1"/>
      <c r="ETH88" s="1"/>
      <c r="ETI88" s="1"/>
      <c r="ETJ88" s="1"/>
      <c r="ETK88" s="1"/>
      <c r="ETL88" s="1"/>
      <c r="ETM88" s="1"/>
      <c r="ETN88" s="1"/>
      <c r="ETO88" s="1"/>
      <c r="ETP88" s="1"/>
      <c r="ETQ88" s="1"/>
      <c r="ETR88" s="1"/>
      <c r="ETS88" s="1"/>
      <c r="ETT88" s="1"/>
      <c r="ETU88" s="1"/>
      <c r="ETV88" s="1"/>
      <c r="ETW88" s="1"/>
      <c r="ETX88" s="1"/>
      <c r="ETY88" s="1"/>
      <c r="ETZ88" s="1"/>
      <c r="EUA88" s="1"/>
      <c r="EUB88" s="1"/>
      <c r="EUC88" s="1"/>
      <c r="EUD88" s="1"/>
      <c r="EUE88" s="1"/>
      <c r="EUF88" s="1"/>
      <c r="EUG88" s="1"/>
      <c r="EUH88" s="1"/>
      <c r="EUI88" s="1"/>
      <c r="EUJ88" s="1"/>
      <c r="EUK88" s="1"/>
      <c r="EUL88" s="1"/>
      <c r="EUM88" s="1"/>
      <c r="EUN88" s="1"/>
      <c r="EUO88" s="1"/>
      <c r="EUP88" s="1"/>
      <c r="EUQ88" s="1"/>
      <c r="EUR88" s="1"/>
      <c r="EUS88" s="1"/>
      <c r="EUT88" s="1"/>
      <c r="EUU88" s="1"/>
      <c r="EUV88" s="1"/>
      <c r="EUW88" s="1"/>
      <c r="EUX88" s="1"/>
      <c r="EUY88" s="1"/>
      <c r="EUZ88" s="1"/>
      <c r="EVA88" s="1"/>
      <c r="EVB88" s="1"/>
      <c r="EVC88" s="1"/>
      <c r="EVD88" s="1"/>
      <c r="EVE88" s="1"/>
      <c r="EVF88" s="1"/>
      <c r="EVG88" s="1"/>
      <c r="EVH88" s="1"/>
      <c r="EVI88" s="1"/>
      <c r="EVJ88" s="1"/>
      <c r="EVK88" s="1"/>
      <c r="EVL88" s="1"/>
      <c r="EVM88" s="1"/>
      <c r="EVN88" s="1"/>
      <c r="EVO88" s="1"/>
      <c r="EVP88" s="1"/>
      <c r="EVQ88" s="1"/>
      <c r="EVR88" s="1"/>
      <c r="EVS88" s="1"/>
      <c r="EVT88" s="1"/>
      <c r="EVU88" s="1"/>
      <c r="EVV88" s="1"/>
      <c r="EVW88" s="1"/>
      <c r="EVX88" s="1"/>
      <c r="EVY88" s="1"/>
      <c r="EVZ88" s="1"/>
      <c r="EWA88" s="1"/>
      <c r="EWB88" s="1"/>
      <c r="EWC88" s="1"/>
      <c r="EWD88" s="1"/>
      <c r="EWE88" s="1"/>
      <c r="EWF88" s="1"/>
      <c r="EWG88" s="1"/>
      <c r="EWH88" s="1"/>
      <c r="EWI88" s="1"/>
      <c r="EWJ88" s="1"/>
      <c r="EWK88" s="1"/>
      <c r="EWL88" s="1"/>
      <c r="EWM88" s="1"/>
      <c r="EWN88" s="1"/>
      <c r="EWO88" s="1"/>
      <c r="EWP88" s="1"/>
      <c r="EWQ88" s="1"/>
      <c r="EWR88" s="1"/>
      <c r="EWS88" s="1"/>
      <c r="EWT88" s="1"/>
      <c r="EWU88" s="1"/>
      <c r="EWV88" s="1"/>
      <c r="EWW88" s="1"/>
      <c r="EWX88" s="1"/>
      <c r="EWY88" s="1"/>
      <c r="EWZ88" s="1"/>
      <c r="EXA88" s="1"/>
      <c r="EXB88" s="1"/>
      <c r="EXC88" s="1"/>
      <c r="EXD88" s="1"/>
      <c r="EXE88" s="1"/>
      <c r="EXF88" s="1"/>
      <c r="EXG88" s="1"/>
      <c r="EXH88" s="1"/>
      <c r="EXI88" s="1"/>
      <c r="EXJ88" s="1"/>
      <c r="EXK88" s="1"/>
      <c r="EXL88" s="1"/>
      <c r="EXM88" s="1"/>
      <c r="EXN88" s="1"/>
      <c r="EXO88" s="1"/>
      <c r="EXP88" s="1"/>
      <c r="EXQ88" s="1"/>
      <c r="EXR88" s="1"/>
      <c r="EXS88" s="1"/>
      <c r="EXT88" s="1"/>
      <c r="EXU88" s="1"/>
      <c r="EXV88" s="1"/>
      <c r="EXW88" s="1"/>
      <c r="EXX88" s="1"/>
      <c r="EXY88" s="1"/>
      <c r="EXZ88" s="1"/>
      <c r="EYA88" s="1"/>
      <c r="EYB88" s="1"/>
      <c r="EYC88" s="1"/>
      <c r="EYD88" s="1"/>
      <c r="EYE88" s="1"/>
      <c r="EYF88" s="1"/>
      <c r="EYG88" s="1"/>
      <c r="EYH88" s="1"/>
      <c r="EYI88" s="1"/>
      <c r="EYJ88" s="1"/>
      <c r="EYK88" s="1"/>
      <c r="EYL88" s="1"/>
      <c r="EYM88" s="1"/>
      <c r="EYN88" s="1"/>
      <c r="EYO88" s="1"/>
      <c r="EYP88" s="1"/>
      <c r="EYQ88" s="1"/>
      <c r="EYR88" s="1"/>
      <c r="EYS88" s="1"/>
      <c r="EYT88" s="1"/>
      <c r="EYU88" s="1"/>
      <c r="EYV88" s="1"/>
      <c r="EYW88" s="1"/>
      <c r="EYX88" s="1"/>
      <c r="EYY88" s="1"/>
      <c r="EYZ88" s="1"/>
      <c r="EZA88" s="1"/>
      <c r="EZB88" s="1"/>
      <c r="EZC88" s="1"/>
      <c r="EZD88" s="1"/>
      <c r="EZE88" s="1"/>
      <c r="EZF88" s="1"/>
      <c r="EZG88" s="1"/>
      <c r="EZH88" s="1"/>
      <c r="EZI88" s="1"/>
      <c r="EZJ88" s="1"/>
      <c r="EZK88" s="1"/>
      <c r="EZL88" s="1"/>
      <c r="EZM88" s="1"/>
      <c r="EZN88" s="1"/>
      <c r="EZO88" s="1"/>
      <c r="EZP88" s="1"/>
      <c r="EZQ88" s="1"/>
      <c r="EZR88" s="1"/>
      <c r="EZS88" s="1"/>
      <c r="EZT88" s="1"/>
      <c r="EZU88" s="1"/>
      <c r="EZV88" s="1"/>
      <c r="EZW88" s="1"/>
      <c r="EZX88" s="1"/>
      <c r="EZY88" s="1"/>
      <c r="EZZ88" s="1"/>
      <c r="FAA88" s="1"/>
      <c r="FAB88" s="1"/>
      <c r="FAC88" s="1"/>
      <c r="FAD88" s="1"/>
      <c r="FAE88" s="1"/>
      <c r="FAF88" s="1"/>
      <c r="FAG88" s="1"/>
      <c r="FAH88" s="1"/>
      <c r="FAI88" s="1"/>
      <c r="FAJ88" s="1"/>
      <c r="FAK88" s="1"/>
      <c r="FAL88" s="1"/>
      <c r="FAM88" s="1"/>
      <c r="FAN88" s="1"/>
      <c r="FAO88" s="1"/>
      <c r="FAP88" s="1"/>
      <c r="FAQ88" s="1"/>
      <c r="FAR88" s="1"/>
      <c r="FAS88" s="1"/>
      <c r="FAT88" s="1"/>
      <c r="FAU88" s="1"/>
      <c r="FAV88" s="1"/>
      <c r="FAW88" s="1"/>
      <c r="FAX88" s="1"/>
      <c r="FAY88" s="1"/>
      <c r="FAZ88" s="1"/>
      <c r="FBA88" s="1"/>
      <c r="FBB88" s="1"/>
      <c r="FBC88" s="1"/>
      <c r="FBD88" s="1"/>
      <c r="FBE88" s="1"/>
      <c r="FBF88" s="1"/>
      <c r="FBG88" s="1"/>
      <c r="FBH88" s="1"/>
      <c r="FBI88" s="1"/>
      <c r="FBJ88" s="1"/>
      <c r="FBK88" s="1"/>
      <c r="FBL88" s="1"/>
      <c r="FBM88" s="1"/>
      <c r="FBN88" s="1"/>
      <c r="FBO88" s="1"/>
      <c r="FBP88" s="1"/>
      <c r="FBQ88" s="1"/>
      <c r="FBR88" s="1"/>
      <c r="FBS88" s="1"/>
      <c r="FBT88" s="1"/>
      <c r="FBU88" s="1"/>
      <c r="FBV88" s="1"/>
      <c r="FBW88" s="1"/>
      <c r="FBX88" s="1"/>
      <c r="FBY88" s="1"/>
      <c r="FBZ88" s="1"/>
      <c r="FCA88" s="1"/>
      <c r="FCB88" s="1"/>
      <c r="FCC88" s="1"/>
      <c r="FCD88" s="1"/>
      <c r="FCE88" s="1"/>
      <c r="FCF88" s="1"/>
      <c r="FCG88" s="1"/>
      <c r="FCH88" s="1"/>
      <c r="FCI88" s="1"/>
      <c r="FCJ88" s="1"/>
      <c r="FCK88" s="1"/>
      <c r="FCL88" s="1"/>
      <c r="FCM88" s="1"/>
      <c r="FCN88" s="1"/>
      <c r="FCO88" s="1"/>
      <c r="FCP88" s="1"/>
      <c r="FCQ88" s="1"/>
      <c r="FCR88" s="1"/>
      <c r="FCS88" s="1"/>
      <c r="FCT88" s="1"/>
      <c r="FCU88" s="1"/>
      <c r="FCV88" s="1"/>
      <c r="FCW88" s="1"/>
      <c r="FCX88" s="1"/>
      <c r="FCY88" s="1"/>
      <c r="FCZ88" s="1"/>
      <c r="FDA88" s="1"/>
      <c r="FDB88" s="1"/>
      <c r="FDC88" s="1"/>
      <c r="FDD88" s="1"/>
      <c r="FDE88" s="1"/>
      <c r="FDF88" s="1"/>
      <c r="FDG88" s="1"/>
      <c r="FDH88" s="1"/>
      <c r="FDI88" s="1"/>
      <c r="FDJ88" s="1"/>
      <c r="FDK88" s="1"/>
      <c r="FDL88" s="1"/>
      <c r="FDM88" s="1"/>
      <c r="FDN88" s="1"/>
      <c r="FDO88" s="1"/>
      <c r="FDP88" s="1"/>
      <c r="FDQ88" s="1"/>
      <c r="FDR88" s="1"/>
      <c r="FDS88" s="1"/>
      <c r="FDT88" s="1"/>
      <c r="FDU88" s="1"/>
      <c r="FDV88" s="1"/>
      <c r="FDW88" s="1"/>
      <c r="FDX88" s="1"/>
      <c r="FDY88" s="1"/>
      <c r="FDZ88" s="1"/>
      <c r="FEA88" s="1"/>
      <c r="FEB88" s="1"/>
      <c r="FEC88" s="1"/>
      <c r="FED88" s="1"/>
      <c r="FEE88" s="1"/>
      <c r="FEF88" s="1"/>
      <c r="FEG88" s="1"/>
      <c r="FEH88" s="1"/>
      <c r="FEI88" s="1"/>
      <c r="FEJ88" s="1"/>
      <c r="FEK88" s="1"/>
      <c r="FEL88" s="1"/>
      <c r="FEM88" s="1"/>
      <c r="FEN88" s="1"/>
      <c r="FEO88" s="1"/>
      <c r="FEP88" s="1"/>
      <c r="FEQ88" s="1"/>
      <c r="FER88" s="1"/>
      <c r="FES88" s="1"/>
      <c r="FET88" s="1"/>
      <c r="FEU88" s="1"/>
      <c r="FEV88" s="1"/>
      <c r="FEW88" s="1"/>
      <c r="FEX88" s="1"/>
      <c r="FEY88" s="1"/>
      <c r="FEZ88" s="1"/>
      <c r="FFA88" s="1"/>
      <c r="FFB88" s="1"/>
      <c r="FFC88" s="1"/>
      <c r="FFD88" s="1"/>
      <c r="FFE88" s="1"/>
      <c r="FFF88" s="1"/>
      <c r="FFG88" s="1"/>
      <c r="FFH88" s="1"/>
      <c r="FFI88" s="1"/>
      <c r="FFJ88" s="1"/>
      <c r="FFK88" s="1"/>
      <c r="FFL88" s="1"/>
      <c r="FFM88" s="1"/>
      <c r="FFN88" s="1"/>
      <c r="FFO88" s="1"/>
      <c r="FFP88" s="1"/>
      <c r="FFQ88" s="1"/>
      <c r="FFR88" s="1"/>
      <c r="FFS88" s="1"/>
      <c r="FFT88" s="1"/>
      <c r="FFU88" s="1"/>
      <c r="FFV88" s="1"/>
      <c r="FFW88" s="1"/>
      <c r="FFX88" s="1"/>
      <c r="FFY88" s="1"/>
      <c r="FFZ88" s="1"/>
      <c r="FGA88" s="1"/>
      <c r="FGB88" s="1"/>
      <c r="FGC88" s="1"/>
      <c r="FGD88" s="1"/>
      <c r="FGE88" s="1"/>
      <c r="FGF88" s="1"/>
      <c r="FGG88" s="1"/>
      <c r="FGH88" s="1"/>
      <c r="FGI88" s="1"/>
      <c r="FGJ88" s="1"/>
      <c r="FGK88" s="1"/>
      <c r="FGL88" s="1"/>
      <c r="FGM88" s="1"/>
      <c r="FGN88" s="1"/>
      <c r="FGO88" s="1"/>
      <c r="FGP88" s="1"/>
      <c r="FGQ88" s="1"/>
      <c r="FGR88" s="1"/>
      <c r="FGS88" s="1"/>
      <c r="FGT88" s="1"/>
      <c r="FGU88" s="1"/>
      <c r="FGV88" s="1"/>
      <c r="FGW88" s="1"/>
      <c r="FGX88" s="1"/>
      <c r="FGY88" s="1"/>
      <c r="FGZ88" s="1"/>
      <c r="FHA88" s="1"/>
      <c r="FHB88" s="1"/>
      <c r="FHC88" s="1"/>
      <c r="FHD88" s="1"/>
      <c r="FHE88" s="1"/>
      <c r="FHF88" s="1"/>
      <c r="FHG88" s="1"/>
      <c r="FHH88" s="1"/>
      <c r="FHI88" s="1"/>
      <c r="FHJ88" s="1"/>
      <c r="FHK88" s="1"/>
      <c r="FHL88" s="1"/>
      <c r="FHM88" s="1"/>
      <c r="FHN88" s="1"/>
      <c r="FHO88" s="1"/>
      <c r="FHP88" s="1"/>
      <c r="FHQ88" s="1"/>
      <c r="FHR88" s="1"/>
      <c r="FHS88" s="1"/>
      <c r="FHT88" s="1"/>
      <c r="FHU88" s="1"/>
      <c r="FHV88" s="1"/>
      <c r="FHW88" s="1"/>
      <c r="FHX88" s="1"/>
      <c r="FHY88" s="1"/>
      <c r="FHZ88" s="1"/>
      <c r="FIA88" s="1"/>
      <c r="FIB88" s="1"/>
      <c r="FIC88" s="1"/>
      <c r="FID88" s="1"/>
      <c r="FIE88" s="1"/>
      <c r="FIF88" s="1"/>
      <c r="FIG88" s="1"/>
      <c r="FIH88" s="1"/>
      <c r="FII88" s="1"/>
      <c r="FIJ88" s="1"/>
      <c r="FIK88" s="1"/>
      <c r="FIL88" s="1"/>
      <c r="FIM88" s="1"/>
      <c r="FIN88" s="1"/>
      <c r="FIO88" s="1"/>
      <c r="FIP88" s="1"/>
      <c r="FIQ88" s="1"/>
      <c r="FIR88" s="1"/>
      <c r="FIS88" s="1"/>
      <c r="FIT88" s="1"/>
      <c r="FIU88" s="1"/>
      <c r="FIV88" s="1"/>
      <c r="FIW88" s="1"/>
      <c r="FIX88" s="1"/>
      <c r="FIY88" s="1"/>
      <c r="FIZ88" s="1"/>
      <c r="FJA88" s="1"/>
      <c r="FJB88" s="1"/>
      <c r="FJC88" s="1"/>
      <c r="FJD88" s="1"/>
      <c r="FJE88" s="1"/>
      <c r="FJF88" s="1"/>
      <c r="FJG88" s="1"/>
      <c r="FJH88" s="1"/>
      <c r="FJI88" s="1"/>
      <c r="FJJ88" s="1"/>
      <c r="FJK88" s="1"/>
      <c r="FJL88" s="1"/>
      <c r="FJM88" s="1"/>
      <c r="FJN88" s="1"/>
      <c r="FJO88" s="1"/>
      <c r="FJP88" s="1"/>
      <c r="FJQ88" s="1"/>
      <c r="FJR88" s="1"/>
      <c r="FJS88" s="1"/>
      <c r="FJT88" s="1"/>
      <c r="FJU88" s="1"/>
      <c r="FJV88" s="1"/>
      <c r="FJW88" s="1"/>
      <c r="FJX88" s="1"/>
      <c r="FJY88" s="1"/>
      <c r="FJZ88" s="1"/>
      <c r="FKA88" s="1"/>
      <c r="FKB88" s="1"/>
      <c r="FKC88" s="1"/>
      <c r="FKD88" s="1"/>
      <c r="FKE88" s="1"/>
      <c r="FKF88" s="1"/>
      <c r="FKG88" s="1"/>
      <c r="FKH88" s="1"/>
      <c r="FKI88" s="1"/>
      <c r="FKJ88" s="1"/>
      <c r="FKK88" s="1"/>
      <c r="FKL88" s="1"/>
      <c r="FKM88" s="1"/>
      <c r="FKN88" s="1"/>
      <c r="FKO88" s="1"/>
      <c r="FKP88" s="1"/>
      <c r="FKQ88" s="1"/>
      <c r="FKR88" s="1"/>
      <c r="FKS88" s="1"/>
      <c r="FKT88" s="1"/>
      <c r="FKU88" s="1"/>
      <c r="FKV88" s="1"/>
      <c r="FKW88" s="1"/>
      <c r="FKX88" s="1"/>
      <c r="FKY88" s="1"/>
      <c r="FKZ88" s="1"/>
      <c r="FLA88" s="1"/>
      <c r="FLB88" s="1"/>
      <c r="FLC88" s="1"/>
      <c r="FLD88" s="1"/>
      <c r="FLE88" s="1"/>
      <c r="FLF88" s="1"/>
      <c r="FLG88" s="1"/>
      <c r="FLH88" s="1"/>
      <c r="FLI88" s="1"/>
      <c r="FLJ88" s="1"/>
      <c r="FLK88" s="1"/>
      <c r="FLL88" s="1"/>
      <c r="FLM88" s="1"/>
      <c r="FLN88" s="1"/>
      <c r="FLO88" s="1"/>
      <c r="FLP88" s="1"/>
      <c r="FLQ88" s="1"/>
      <c r="FLR88" s="1"/>
      <c r="FLS88" s="1"/>
      <c r="FLT88" s="1"/>
      <c r="FLU88" s="1"/>
      <c r="FLV88" s="1"/>
      <c r="FLW88" s="1"/>
      <c r="FLX88" s="1"/>
      <c r="FLY88" s="1"/>
      <c r="FLZ88" s="1"/>
      <c r="FMA88" s="1"/>
      <c r="FMB88" s="1"/>
      <c r="FMC88" s="1"/>
      <c r="FMD88" s="1"/>
      <c r="FME88" s="1"/>
      <c r="FMF88" s="1"/>
      <c r="FMG88" s="1"/>
      <c r="FMH88" s="1"/>
      <c r="FMI88" s="1"/>
      <c r="FMJ88" s="1"/>
      <c r="FMK88" s="1"/>
      <c r="FML88" s="1"/>
      <c r="FMM88" s="1"/>
      <c r="FMN88" s="1"/>
      <c r="FMO88" s="1"/>
      <c r="FMP88" s="1"/>
      <c r="FMQ88" s="1"/>
      <c r="FMR88" s="1"/>
      <c r="FMS88" s="1"/>
      <c r="FMT88" s="1"/>
      <c r="FMU88" s="1"/>
      <c r="FMV88" s="1"/>
      <c r="FMW88" s="1"/>
      <c r="FMX88" s="1"/>
      <c r="FMY88" s="1"/>
      <c r="FMZ88" s="1"/>
      <c r="FNA88" s="1"/>
      <c r="FNB88" s="1"/>
      <c r="FNC88" s="1"/>
      <c r="FND88" s="1"/>
      <c r="FNE88" s="1"/>
      <c r="FNF88" s="1"/>
      <c r="FNG88" s="1"/>
      <c r="FNH88" s="1"/>
      <c r="FNI88" s="1"/>
      <c r="FNJ88" s="1"/>
      <c r="FNK88" s="1"/>
      <c r="FNL88" s="1"/>
      <c r="FNM88" s="1"/>
      <c r="FNN88" s="1"/>
      <c r="FNO88" s="1"/>
      <c r="FNP88" s="1"/>
      <c r="FNQ88" s="1"/>
      <c r="FNR88" s="1"/>
      <c r="FNS88" s="1"/>
      <c r="FNT88" s="1"/>
      <c r="FNU88" s="1"/>
      <c r="FNV88" s="1"/>
      <c r="FNW88" s="1"/>
      <c r="FNX88" s="1"/>
      <c r="FNY88" s="1"/>
      <c r="FNZ88" s="1"/>
      <c r="FOA88" s="1"/>
      <c r="FOB88" s="1"/>
      <c r="FOC88" s="1"/>
      <c r="FOD88" s="1"/>
      <c r="FOE88" s="1"/>
      <c r="FOF88" s="1"/>
      <c r="FOG88" s="1"/>
      <c r="FOH88" s="1"/>
      <c r="FOI88" s="1"/>
      <c r="FOJ88" s="1"/>
      <c r="FOK88" s="1"/>
      <c r="FOL88" s="1"/>
      <c r="FOM88" s="1"/>
      <c r="FON88" s="1"/>
      <c r="FOO88" s="1"/>
      <c r="FOP88" s="1"/>
      <c r="FOQ88" s="1"/>
      <c r="FOR88" s="1"/>
      <c r="FOS88" s="1"/>
      <c r="FOT88" s="1"/>
      <c r="FOU88" s="1"/>
      <c r="FOV88" s="1"/>
      <c r="FOW88" s="1"/>
      <c r="FOX88" s="1"/>
      <c r="FOY88" s="1"/>
      <c r="FOZ88" s="1"/>
      <c r="FPA88" s="1"/>
      <c r="FPB88" s="1"/>
      <c r="FPC88" s="1"/>
      <c r="FPD88" s="1"/>
      <c r="FPE88" s="1"/>
      <c r="FPF88" s="1"/>
      <c r="FPG88" s="1"/>
      <c r="FPH88" s="1"/>
      <c r="FPI88" s="1"/>
      <c r="FPJ88" s="1"/>
      <c r="FPK88" s="1"/>
      <c r="FPL88" s="1"/>
      <c r="FPM88" s="1"/>
      <c r="FPN88" s="1"/>
      <c r="FPO88" s="1"/>
      <c r="FPP88" s="1"/>
      <c r="FPQ88" s="1"/>
      <c r="FPR88" s="1"/>
      <c r="FPS88" s="1"/>
      <c r="FPT88" s="1"/>
      <c r="FPU88" s="1"/>
      <c r="FPV88" s="1"/>
      <c r="FPW88" s="1"/>
      <c r="FPX88" s="1"/>
      <c r="FPY88" s="1"/>
      <c r="FPZ88" s="1"/>
      <c r="FQA88" s="1"/>
      <c r="FQB88" s="1"/>
      <c r="FQC88" s="1"/>
      <c r="FQD88" s="1"/>
      <c r="FQE88" s="1"/>
      <c r="FQF88" s="1"/>
      <c r="FQG88" s="1"/>
      <c r="FQH88" s="1"/>
      <c r="FQI88" s="1"/>
      <c r="FQJ88" s="1"/>
      <c r="FQK88" s="1"/>
      <c r="FQL88" s="1"/>
      <c r="FQM88" s="1"/>
      <c r="FQN88" s="1"/>
      <c r="FQO88" s="1"/>
      <c r="FQP88" s="1"/>
      <c r="FQQ88" s="1"/>
      <c r="FQR88" s="1"/>
      <c r="FQS88" s="1"/>
      <c r="FQT88" s="1"/>
      <c r="FQU88" s="1"/>
      <c r="FQV88" s="1"/>
      <c r="FQW88" s="1"/>
      <c r="FQX88" s="1"/>
      <c r="FQY88" s="1"/>
      <c r="FQZ88" s="1"/>
      <c r="FRA88" s="1"/>
      <c r="FRB88" s="1"/>
      <c r="FRC88" s="1"/>
      <c r="FRD88" s="1"/>
      <c r="FRE88" s="1"/>
      <c r="FRF88" s="1"/>
      <c r="FRG88" s="1"/>
      <c r="FRH88" s="1"/>
      <c r="FRI88" s="1"/>
      <c r="FRJ88" s="1"/>
      <c r="FRK88" s="1"/>
      <c r="FRL88" s="1"/>
      <c r="FRM88" s="1"/>
      <c r="FRN88" s="1"/>
      <c r="FRO88" s="1"/>
      <c r="FRP88" s="1"/>
      <c r="FRQ88" s="1"/>
      <c r="FRR88" s="1"/>
      <c r="FRS88" s="1"/>
      <c r="FRT88" s="1"/>
      <c r="FRU88" s="1"/>
      <c r="FRV88" s="1"/>
      <c r="FRW88" s="1"/>
      <c r="FRX88" s="1"/>
      <c r="FRY88" s="1"/>
      <c r="FRZ88" s="1"/>
      <c r="FSA88" s="1"/>
      <c r="FSB88" s="1"/>
      <c r="FSC88" s="1"/>
      <c r="FSD88" s="1"/>
      <c r="FSE88" s="1"/>
      <c r="FSF88" s="1"/>
      <c r="FSG88" s="1"/>
      <c r="FSH88" s="1"/>
      <c r="FSI88" s="1"/>
      <c r="FSJ88" s="1"/>
      <c r="FSK88" s="1"/>
      <c r="FSL88" s="1"/>
      <c r="FSM88" s="1"/>
      <c r="FSN88" s="1"/>
      <c r="FSO88" s="1"/>
      <c r="FSP88" s="1"/>
      <c r="FSQ88" s="1"/>
      <c r="FSR88" s="1"/>
      <c r="FSS88" s="1"/>
      <c r="FST88" s="1"/>
      <c r="FSU88" s="1"/>
      <c r="FSV88" s="1"/>
      <c r="FSW88" s="1"/>
      <c r="FSX88" s="1"/>
      <c r="FSY88" s="1"/>
      <c r="FSZ88" s="1"/>
      <c r="FTA88" s="1"/>
      <c r="FTB88" s="1"/>
      <c r="FTC88" s="1"/>
      <c r="FTD88" s="1"/>
      <c r="FTE88" s="1"/>
      <c r="FTF88" s="1"/>
      <c r="FTG88" s="1"/>
      <c r="FTH88" s="1"/>
      <c r="FTI88" s="1"/>
      <c r="FTJ88" s="1"/>
      <c r="FTK88" s="1"/>
      <c r="FTL88" s="1"/>
      <c r="FTM88" s="1"/>
      <c r="FTN88" s="1"/>
      <c r="FTO88" s="1"/>
      <c r="FTP88" s="1"/>
      <c r="FTQ88" s="1"/>
      <c r="FTR88" s="1"/>
      <c r="FTS88" s="1"/>
      <c r="FTT88" s="1"/>
      <c r="FTU88" s="1"/>
      <c r="FTV88" s="1"/>
      <c r="FTW88" s="1"/>
      <c r="FTX88" s="1"/>
      <c r="FTY88" s="1"/>
      <c r="FTZ88" s="1"/>
      <c r="FUA88" s="1"/>
      <c r="FUB88" s="1"/>
      <c r="FUC88" s="1"/>
      <c r="FUD88" s="1"/>
      <c r="FUE88" s="1"/>
      <c r="FUF88" s="1"/>
      <c r="FUG88" s="1"/>
      <c r="FUH88" s="1"/>
      <c r="FUI88" s="1"/>
      <c r="FUJ88" s="1"/>
      <c r="FUK88" s="1"/>
      <c r="FUL88" s="1"/>
      <c r="FUM88" s="1"/>
      <c r="FUN88" s="1"/>
      <c r="FUO88" s="1"/>
      <c r="FUP88" s="1"/>
      <c r="FUQ88" s="1"/>
      <c r="FUR88" s="1"/>
      <c r="FUS88" s="1"/>
      <c r="FUT88" s="1"/>
      <c r="FUU88" s="1"/>
      <c r="FUV88" s="1"/>
      <c r="FUW88" s="1"/>
      <c r="FUX88" s="1"/>
      <c r="FUY88" s="1"/>
      <c r="FUZ88" s="1"/>
      <c r="FVA88" s="1"/>
      <c r="FVB88" s="1"/>
      <c r="FVC88" s="1"/>
      <c r="FVD88" s="1"/>
      <c r="FVE88" s="1"/>
      <c r="FVF88" s="1"/>
      <c r="FVG88" s="1"/>
      <c r="FVH88" s="1"/>
      <c r="FVI88" s="1"/>
      <c r="FVJ88" s="1"/>
      <c r="FVK88" s="1"/>
      <c r="FVL88" s="1"/>
      <c r="FVM88" s="1"/>
      <c r="FVN88" s="1"/>
      <c r="FVO88" s="1"/>
      <c r="FVP88" s="1"/>
      <c r="FVQ88" s="1"/>
      <c r="FVR88" s="1"/>
      <c r="FVS88" s="1"/>
      <c r="FVT88" s="1"/>
      <c r="FVU88" s="1"/>
      <c r="FVV88" s="1"/>
      <c r="FVW88" s="1"/>
      <c r="FVX88" s="1"/>
      <c r="FVY88" s="1"/>
      <c r="FVZ88" s="1"/>
      <c r="FWA88" s="1"/>
      <c r="FWB88" s="1"/>
      <c r="FWC88" s="1"/>
      <c r="FWD88" s="1"/>
      <c r="FWE88" s="1"/>
      <c r="FWF88" s="1"/>
      <c r="FWG88" s="1"/>
      <c r="FWH88" s="1"/>
      <c r="FWI88" s="1"/>
      <c r="FWJ88" s="1"/>
      <c r="FWK88" s="1"/>
      <c r="FWL88" s="1"/>
      <c r="FWM88" s="1"/>
      <c r="FWN88" s="1"/>
      <c r="FWO88" s="1"/>
      <c r="FWP88" s="1"/>
      <c r="FWQ88" s="1"/>
      <c r="FWR88" s="1"/>
      <c r="FWS88" s="1"/>
      <c r="FWT88" s="1"/>
      <c r="FWU88" s="1"/>
      <c r="FWV88" s="1"/>
      <c r="FWW88" s="1"/>
      <c r="FWX88" s="1"/>
      <c r="FWY88" s="1"/>
      <c r="FWZ88" s="1"/>
      <c r="FXA88" s="1"/>
      <c r="FXB88" s="1"/>
      <c r="FXC88" s="1"/>
      <c r="FXD88" s="1"/>
      <c r="FXE88" s="1"/>
      <c r="FXF88" s="1"/>
      <c r="FXG88" s="1"/>
      <c r="FXH88" s="1"/>
      <c r="FXI88" s="1"/>
      <c r="FXJ88" s="1"/>
      <c r="FXK88" s="1"/>
      <c r="FXL88" s="1"/>
      <c r="FXM88" s="1"/>
      <c r="FXN88" s="1"/>
      <c r="FXO88" s="1"/>
      <c r="FXP88" s="1"/>
      <c r="FXQ88" s="1"/>
      <c r="FXR88" s="1"/>
      <c r="FXS88" s="1"/>
      <c r="FXT88" s="1"/>
      <c r="FXU88" s="1"/>
      <c r="FXV88" s="1"/>
      <c r="FXW88" s="1"/>
      <c r="FXX88" s="1"/>
      <c r="FXY88" s="1"/>
      <c r="FXZ88" s="1"/>
      <c r="FYA88" s="1"/>
      <c r="FYB88" s="1"/>
      <c r="FYC88" s="1"/>
      <c r="FYD88" s="1"/>
      <c r="FYE88" s="1"/>
      <c r="FYF88" s="1"/>
      <c r="FYG88" s="1"/>
      <c r="FYH88" s="1"/>
      <c r="FYI88" s="1"/>
      <c r="FYJ88" s="1"/>
      <c r="FYK88" s="1"/>
      <c r="FYL88" s="1"/>
      <c r="FYM88" s="1"/>
      <c r="FYN88" s="1"/>
      <c r="FYO88" s="1"/>
      <c r="FYP88" s="1"/>
      <c r="FYQ88" s="1"/>
      <c r="FYR88" s="1"/>
      <c r="FYS88" s="1"/>
      <c r="FYT88" s="1"/>
      <c r="FYU88" s="1"/>
      <c r="FYV88" s="1"/>
      <c r="FYW88" s="1"/>
      <c r="FYX88" s="1"/>
      <c r="FYY88" s="1"/>
      <c r="FYZ88" s="1"/>
      <c r="FZA88" s="1"/>
      <c r="FZB88" s="1"/>
      <c r="FZC88" s="1"/>
      <c r="FZD88" s="1"/>
      <c r="FZE88" s="1"/>
      <c r="FZF88" s="1"/>
      <c r="FZG88" s="1"/>
      <c r="FZH88" s="1"/>
      <c r="FZI88" s="1"/>
      <c r="FZJ88" s="1"/>
      <c r="FZK88" s="1"/>
      <c r="FZL88" s="1"/>
      <c r="FZM88" s="1"/>
      <c r="FZN88" s="1"/>
      <c r="FZO88" s="1"/>
      <c r="FZP88" s="1"/>
      <c r="FZQ88" s="1"/>
      <c r="FZR88" s="1"/>
      <c r="FZS88" s="1"/>
      <c r="FZT88" s="1"/>
      <c r="FZU88" s="1"/>
      <c r="FZV88" s="1"/>
      <c r="FZW88" s="1"/>
      <c r="FZX88" s="1"/>
      <c r="FZY88" s="1"/>
      <c r="FZZ88" s="1"/>
      <c r="GAA88" s="1"/>
      <c r="GAB88" s="1"/>
      <c r="GAC88" s="1"/>
      <c r="GAD88" s="1"/>
      <c r="GAE88" s="1"/>
      <c r="GAF88" s="1"/>
      <c r="GAG88" s="1"/>
      <c r="GAH88" s="1"/>
      <c r="GAI88" s="1"/>
      <c r="GAJ88" s="1"/>
      <c r="GAK88" s="1"/>
      <c r="GAL88" s="1"/>
      <c r="GAM88" s="1"/>
      <c r="GAN88" s="1"/>
      <c r="GAO88" s="1"/>
      <c r="GAP88" s="1"/>
      <c r="GAQ88" s="1"/>
      <c r="GAR88" s="1"/>
      <c r="GAS88" s="1"/>
      <c r="GAT88" s="1"/>
      <c r="GAU88" s="1"/>
      <c r="GAV88" s="1"/>
      <c r="GAW88" s="1"/>
      <c r="GAX88" s="1"/>
      <c r="GAY88" s="1"/>
      <c r="GAZ88" s="1"/>
      <c r="GBA88" s="1"/>
      <c r="GBB88" s="1"/>
      <c r="GBC88" s="1"/>
      <c r="GBD88" s="1"/>
      <c r="GBE88" s="1"/>
      <c r="GBF88" s="1"/>
      <c r="GBG88" s="1"/>
      <c r="GBH88" s="1"/>
      <c r="GBI88" s="1"/>
      <c r="GBJ88" s="1"/>
      <c r="GBK88" s="1"/>
      <c r="GBL88" s="1"/>
      <c r="GBM88" s="1"/>
      <c r="GBN88" s="1"/>
      <c r="GBO88" s="1"/>
      <c r="GBP88" s="1"/>
      <c r="GBQ88" s="1"/>
      <c r="GBR88" s="1"/>
      <c r="GBS88" s="1"/>
      <c r="GBT88" s="1"/>
      <c r="GBU88" s="1"/>
      <c r="GBV88" s="1"/>
      <c r="GBW88" s="1"/>
      <c r="GBX88" s="1"/>
      <c r="GBY88" s="1"/>
      <c r="GBZ88" s="1"/>
      <c r="GCA88" s="1"/>
      <c r="GCB88" s="1"/>
      <c r="GCC88" s="1"/>
      <c r="GCD88" s="1"/>
      <c r="GCE88" s="1"/>
      <c r="GCF88" s="1"/>
      <c r="GCG88" s="1"/>
      <c r="GCH88" s="1"/>
      <c r="GCI88" s="1"/>
      <c r="GCJ88" s="1"/>
      <c r="GCK88" s="1"/>
      <c r="GCL88" s="1"/>
      <c r="GCM88" s="1"/>
      <c r="GCN88" s="1"/>
      <c r="GCO88" s="1"/>
      <c r="GCP88" s="1"/>
      <c r="GCQ88" s="1"/>
      <c r="GCR88" s="1"/>
      <c r="GCS88" s="1"/>
      <c r="GCT88" s="1"/>
      <c r="GCU88" s="1"/>
      <c r="GCV88" s="1"/>
      <c r="GCW88" s="1"/>
      <c r="GCX88" s="1"/>
      <c r="GCY88" s="1"/>
      <c r="GCZ88" s="1"/>
      <c r="GDA88" s="1"/>
      <c r="GDB88" s="1"/>
      <c r="GDC88" s="1"/>
      <c r="GDD88" s="1"/>
      <c r="GDE88" s="1"/>
      <c r="GDF88" s="1"/>
      <c r="GDG88" s="1"/>
      <c r="GDH88" s="1"/>
      <c r="GDI88" s="1"/>
      <c r="GDJ88" s="1"/>
      <c r="GDK88" s="1"/>
      <c r="GDL88" s="1"/>
      <c r="GDM88" s="1"/>
      <c r="GDN88" s="1"/>
      <c r="GDO88" s="1"/>
      <c r="GDP88" s="1"/>
      <c r="GDQ88" s="1"/>
      <c r="GDR88" s="1"/>
      <c r="GDS88" s="1"/>
      <c r="GDT88" s="1"/>
      <c r="GDU88" s="1"/>
      <c r="GDV88" s="1"/>
      <c r="GDW88" s="1"/>
      <c r="GDX88" s="1"/>
      <c r="GDY88" s="1"/>
      <c r="GDZ88" s="1"/>
      <c r="GEA88" s="1"/>
      <c r="GEB88" s="1"/>
      <c r="GEC88" s="1"/>
      <c r="GED88" s="1"/>
      <c r="GEE88" s="1"/>
      <c r="GEF88" s="1"/>
      <c r="GEG88" s="1"/>
      <c r="GEH88" s="1"/>
      <c r="GEI88" s="1"/>
      <c r="GEJ88" s="1"/>
      <c r="GEK88" s="1"/>
      <c r="GEL88" s="1"/>
      <c r="GEM88" s="1"/>
      <c r="GEN88" s="1"/>
      <c r="GEO88" s="1"/>
      <c r="GEP88" s="1"/>
      <c r="GEQ88" s="1"/>
      <c r="GER88" s="1"/>
      <c r="GES88" s="1"/>
      <c r="GET88" s="1"/>
      <c r="GEU88" s="1"/>
      <c r="GEV88" s="1"/>
      <c r="GEW88" s="1"/>
      <c r="GEX88" s="1"/>
      <c r="GEY88" s="1"/>
      <c r="GEZ88" s="1"/>
      <c r="GFA88" s="1"/>
      <c r="GFB88" s="1"/>
      <c r="GFC88" s="1"/>
      <c r="GFD88" s="1"/>
      <c r="GFE88" s="1"/>
      <c r="GFF88" s="1"/>
      <c r="GFG88" s="1"/>
      <c r="GFH88" s="1"/>
      <c r="GFI88" s="1"/>
      <c r="GFJ88" s="1"/>
      <c r="GFK88" s="1"/>
      <c r="GFL88" s="1"/>
      <c r="GFM88" s="1"/>
      <c r="GFN88" s="1"/>
      <c r="GFO88" s="1"/>
      <c r="GFP88" s="1"/>
      <c r="GFQ88" s="1"/>
      <c r="GFR88" s="1"/>
      <c r="GFS88" s="1"/>
      <c r="GFT88" s="1"/>
      <c r="GFU88" s="1"/>
      <c r="GFV88" s="1"/>
      <c r="GFW88" s="1"/>
      <c r="GFX88" s="1"/>
      <c r="GFY88" s="1"/>
      <c r="GFZ88" s="1"/>
      <c r="GGA88" s="1"/>
      <c r="GGB88" s="1"/>
      <c r="GGC88" s="1"/>
      <c r="GGD88" s="1"/>
      <c r="GGE88" s="1"/>
      <c r="GGF88" s="1"/>
      <c r="GGG88" s="1"/>
      <c r="GGH88" s="1"/>
      <c r="GGI88" s="1"/>
      <c r="GGJ88" s="1"/>
      <c r="GGK88" s="1"/>
      <c r="GGL88" s="1"/>
      <c r="GGM88" s="1"/>
      <c r="GGN88" s="1"/>
      <c r="GGO88" s="1"/>
      <c r="GGP88" s="1"/>
      <c r="GGQ88" s="1"/>
      <c r="GGR88" s="1"/>
      <c r="GGS88" s="1"/>
      <c r="GGT88" s="1"/>
      <c r="GGU88" s="1"/>
      <c r="GGV88" s="1"/>
      <c r="GGW88" s="1"/>
      <c r="GGX88" s="1"/>
      <c r="GGY88" s="1"/>
      <c r="GGZ88" s="1"/>
      <c r="GHA88" s="1"/>
      <c r="GHB88" s="1"/>
      <c r="GHC88" s="1"/>
      <c r="GHD88" s="1"/>
      <c r="GHE88" s="1"/>
      <c r="GHF88" s="1"/>
      <c r="GHG88" s="1"/>
      <c r="GHH88" s="1"/>
      <c r="GHI88" s="1"/>
      <c r="GHJ88" s="1"/>
      <c r="GHK88" s="1"/>
      <c r="GHL88" s="1"/>
      <c r="GHM88" s="1"/>
      <c r="GHN88" s="1"/>
      <c r="GHO88" s="1"/>
      <c r="GHP88" s="1"/>
      <c r="GHQ88" s="1"/>
      <c r="GHR88" s="1"/>
      <c r="GHS88" s="1"/>
      <c r="GHT88" s="1"/>
      <c r="GHU88" s="1"/>
      <c r="GHV88" s="1"/>
      <c r="GHW88" s="1"/>
      <c r="GHX88" s="1"/>
      <c r="GHY88" s="1"/>
      <c r="GHZ88" s="1"/>
      <c r="GIA88" s="1"/>
      <c r="GIB88" s="1"/>
      <c r="GIC88" s="1"/>
      <c r="GID88" s="1"/>
      <c r="GIE88" s="1"/>
      <c r="GIF88" s="1"/>
      <c r="GIG88" s="1"/>
      <c r="GIH88" s="1"/>
      <c r="GII88" s="1"/>
      <c r="GIJ88" s="1"/>
      <c r="GIK88" s="1"/>
      <c r="GIL88" s="1"/>
      <c r="GIM88" s="1"/>
      <c r="GIN88" s="1"/>
      <c r="GIO88" s="1"/>
      <c r="GIP88" s="1"/>
      <c r="GIQ88" s="1"/>
      <c r="GIR88" s="1"/>
      <c r="GIS88" s="1"/>
      <c r="GIT88" s="1"/>
      <c r="GIU88" s="1"/>
      <c r="GIV88" s="1"/>
      <c r="GIW88" s="1"/>
      <c r="GIX88" s="1"/>
      <c r="GIY88" s="1"/>
      <c r="GIZ88" s="1"/>
      <c r="GJA88" s="1"/>
      <c r="GJB88" s="1"/>
      <c r="GJC88" s="1"/>
      <c r="GJD88" s="1"/>
      <c r="GJE88" s="1"/>
      <c r="GJF88" s="1"/>
      <c r="GJG88" s="1"/>
      <c r="GJH88" s="1"/>
      <c r="GJI88" s="1"/>
      <c r="GJJ88" s="1"/>
      <c r="GJK88" s="1"/>
      <c r="GJL88" s="1"/>
      <c r="GJM88" s="1"/>
      <c r="GJN88" s="1"/>
      <c r="GJO88" s="1"/>
      <c r="GJP88" s="1"/>
      <c r="GJQ88" s="1"/>
      <c r="GJR88" s="1"/>
      <c r="GJS88" s="1"/>
      <c r="GJT88" s="1"/>
      <c r="GJU88" s="1"/>
      <c r="GJV88" s="1"/>
      <c r="GJW88" s="1"/>
      <c r="GJX88" s="1"/>
      <c r="GJY88" s="1"/>
      <c r="GJZ88" s="1"/>
      <c r="GKA88" s="1"/>
      <c r="GKB88" s="1"/>
      <c r="GKC88" s="1"/>
      <c r="GKD88" s="1"/>
      <c r="GKE88" s="1"/>
      <c r="GKF88" s="1"/>
      <c r="GKG88" s="1"/>
      <c r="GKH88" s="1"/>
      <c r="GKI88" s="1"/>
      <c r="GKJ88" s="1"/>
      <c r="GKK88" s="1"/>
      <c r="GKL88" s="1"/>
      <c r="GKM88" s="1"/>
      <c r="GKN88" s="1"/>
      <c r="GKO88" s="1"/>
      <c r="GKP88" s="1"/>
      <c r="GKQ88" s="1"/>
      <c r="GKR88" s="1"/>
      <c r="GKS88" s="1"/>
      <c r="GKT88" s="1"/>
      <c r="GKU88" s="1"/>
      <c r="GKV88" s="1"/>
      <c r="GKW88" s="1"/>
      <c r="GKX88" s="1"/>
      <c r="GKY88" s="1"/>
      <c r="GKZ88" s="1"/>
      <c r="GLA88" s="1"/>
      <c r="GLB88" s="1"/>
      <c r="GLC88" s="1"/>
      <c r="GLD88" s="1"/>
      <c r="GLE88" s="1"/>
      <c r="GLF88" s="1"/>
      <c r="GLG88" s="1"/>
      <c r="GLH88" s="1"/>
      <c r="GLI88" s="1"/>
      <c r="GLJ88" s="1"/>
      <c r="GLK88" s="1"/>
      <c r="GLL88" s="1"/>
      <c r="GLM88" s="1"/>
      <c r="GLN88" s="1"/>
      <c r="GLO88" s="1"/>
      <c r="GLP88" s="1"/>
      <c r="GLQ88" s="1"/>
      <c r="GLR88" s="1"/>
      <c r="GLS88" s="1"/>
      <c r="GLT88" s="1"/>
      <c r="GLU88" s="1"/>
      <c r="GLV88" s="1"/>
      <c r="GLW88" s="1"/>
      <c r="GLX88" s="1"/>
      <c r="GLY88" s="1"/>
      <c r="GLZ88" s="1"/>
      <c r="GMA88" s="1"/>
      <c r="GMB88" s="1"/>
      <c r="GMC88" s="1"/>
      <c r="GMD88" s="1"/>
      <c r="GME88" s="1"/>
      <c r="GMF88" s="1"/>
      <c r="GMG88" s="1"/>
      <c r="GMH88" s="1"/>
      <c r="GMI88" s="1"/>
      <c r="GMJ88" s="1"/>
      <c r="GMK88" s="1"/>
      <c r="GML88" s="1"/>
      <c r="GMM88" s="1"/>
      <c r="GMN88" s="1"/>
      <c r="GMO88" s="1"/>
      <c r="GMP88" s="1"/>
      <c r="GMQ88" s="1"/>
      <c r="GMR88" s="1"/>
      <c r="GMS88" s="1"/>
      <c r="GMT88" s="1"/>
      <c r="GMU88" s="1"/>
      <c r="GMV88" s="1"/>
      <c r="GMW88" s="1"/>
      <c r="GMX88" s="1"/>
      <c r="GMY88" s="1"/>
      <c r="GMZ88" s="1"/>
      <c r="GNA88" s="1"/>
      <c r="GNB88" s="1"/>
      <c r="GNC88" s="1"/>
      <c r="GND88" s="1"/>
      <c r="GNE88" s="1"/>
      <c r="GNF88" s="1"/>
      <c r="GNG88" s="1"/>
      <c r="GNH88" s="1"/>
      <c r="GNI88" s="1"/>
      <c r="GNJ88" s="1"/>
      <c r="GNK88" s="1"/>
      <c r="GNL88" s="1"/>
      <c r="GNM88" s="1"/>
      <c r="GNN88" s="1"/>
      <c r="GNO88" s="1"/>
      <c r="GNP88" s="1"/>
      <c r="GNQ88" s="1"/>
      <c r="GNR88" s="1"/>
      <c r="GNS88" s="1"/>
      <c r="GNT88" s="1"/>
      <c r="GNU88" s="1"/>
      <c r="GNV88" s="1"/>
      <c r="GNW88" s="1"/>
      <c r="GNX88" s="1"/>
      <c r="GNY88" s="1"/>
      <c r="GNZ88" s="1"/>
      <c r="GOA88" s="1"/>
      <c r="GOB88" s="1"/>
      <c r="GOC88" s="1"/>
      <c r="GOD88" s="1"/>
      <c r="GOE88" s="1"/>
      <c r="GOF88" s="1"/>
      <c r="GOG88" s="1"/>
      <c r="GOH88" s="1"/>
      <c r="GOI88" s="1"/>
      <c r="GOJ88" s="1"/>
      <c r="GOK88" s="1"/>
      <c r="GOL88" s="1"/>
      <c r="GOM88" s="1"/>
      <c r="GON88" s="1"/>
      <c r="GOO88" s="1"/>
      <c r="GOP88" s="1"/>
      <c r="GOQ88" s="1"/>
      <c r="GOR88" s="1"/>
      <c r="GOS88" s="1"/>
      <c r="GOT88" s="1"/>
      <c r="GOU88" s="1"/>
      <c r="GOV88" s="1"/>
      <c r="GOW88" s="1"/>
      <c r="GOX88" s="1"/>
      <c r="GOY88" s="1"/>
      <c r="GOZ88" s="1"/>
      <c r="GPA88" s="1"/>
      <c r="GPB88" s="1"/>
      <c r="GPC88" s="1"/>
      <c r="GPD88" s="1"/>
      <c r="GPE88" s="1"/>
      <c r="GPF88" s="1"/>
      <c r="GPG88" s="1"/>
      <c r="GPH88" s="1"/>
      <c r="GPI88" s="1"/>
      <c r="GPJ88" s="1"/>
      <c r="GPK88" s="1"/>
      <c r="GPL88" s="1"/>
      <c r="GPM88" s="1"/>
      <c r="GPN88" s="1"/>
      <c r="GPO88" s="1"/>
      <c r="GPP88" s="1"/>
      <c r="GPQ88" s="1"/>
      <c r="GPR88" s="1"/>
      <c r="GPS88" s="1"/>
      <c r="GPT88" s="1"/>
      <c r="GPU88" s="1"/>
      <c r="GPV88" s="1"/>
      <c r="GPW88" s="1"/>
      <c r="GPX88" s="1"/>
      <c r="GPY88" s="1"/>
      <c r="GPZ88" s="1"/>
      <c r="GQA88" s="1"/>
      <c r="GQB88" s="1"/>
      <c r="GQC88" s="1"/>
      <c r="GQD88" s="1"/>
      <c r="GQE88" s="1"/>
      <c r="GQF88" s="1"/>
      <c r="GQG88" s="1"/>
      <c r="GQH88" s="1"/>
      <c r="GQI88" s="1"/>
      <c r="GQJ88" s="1"/>
      <c r="GQK88" s="1"/>
      <c r="GQL88" s="1"/>
      <c r="GQM88" s="1"/>
      <c r="GQN88" s="1"/>
      <c r="GQO88" s="1"/>
      <c r="GQP88" s="1"/>
      <c r="GQQ88" s="1"/>
      <c r="GQR88" s="1"/>
      <c r="GQS88" s="1"/>
      <c r="GQT88" s="1"/>
      <c r="GQU88" s="1"/>
      <c r="GQV88" s="1"/>
      <c r="GQW88" s="1"/>
      <c r="GQX88" s="1"/>
      <c r="GQY88" s="1"/>
      <c r="GQZ88" s="1"/>
      <c r="GRA88" s="1"/>
      <c r="GRB88" s="1"/>
      <c r="GRC88" s="1"/>
      <c r="GRD88" s="1"/>
      <c r="GRE88" s="1"/>
      <c r="GRF88" s="1"/>
      <c r="GRG88" s="1"/>
      <c r="GRH88" s="1"/>
      <c r="GRI88" s="1"/>
      <c r="GRJ88" s="1"/>
      <c r="GRK88" s="1"/>
      <c r="GRL88" s="1"/>
      <c r="GRM88" s="1"/>
      <c r="GRN88" s="1"/>
      <c r="GRO88" s="1"/>
      <c r="GRP88" s="1"/>
      <c r="GRQ88" s="1"/>
      <c r="GRR88" s="1"/>
      <c r="GRS88" s="1"/>
      <c r="GRT88" s="1"/>
      <c r="GRU88" s="1"/>
      <c r="GRV88" s="1"/>
      <c r="GRW88" s="1"/>
      <c r="GRX88" s="1"/>
      <c r="GRY88" s="1"/>
      <c r="GRZ88" s="1"/>
      <c r="GSA88" s="1"/>
      <c r="GSB88" s="1"/>
      <c r="GSC88" s="1"/>
      <c r="GSD88" s="1"/>
      <c r="GSE88" s="1"/>
      <c r="GSF88" s="1"/>
      <c r="GSG88" s="1"/>
      <c r="GSH88" s="1"/>
      <c r="GSI88" s="1"/>
      <c r="GSJ88" s="1"/>
      <c r="GSK88" s="1"/>
      <c r="GSL88" s="1"/>
      <c r="GSM88" s="1"/>
      <c r="GSN88" s="1"/>
      <c r="GSO88" s="1"/>
      <c r="GSP88" s="1"/>
      <c r="GSQ88" s="1"/>
      <c r="GSR88" s="1"/>
      <c r="GSS88" s="1"/>
      <c r="GST88" s="1"/>
      <c r="GSU88" s="1"/>
      <c r="GSV88" s="1"/>
      <c r="GSW88" s="1"/>
      <c r="GSX88" s="1"/>
      <c r="GSY88" s="1"/>
      <c r="GSZ88" s="1"/>
      <c r="GTA88" s="1"/>
      <c r="GTB88" s="1"/>
      <c r="GTC88" s="1"/>
      <c r="GTD88" s="1"/>
      <c r="GTE88" s="1"/>
      <c r="GTF88" s="1"/>
      <c r="GTG88" s="1"/>
      <c r="GTH88" s="1"/>
      <c r="GTI88" s="1"/>
      <c r="GTJ88" s="1"/>
      <c r="GTK88" s="1"/>
      <c r="GTL88" s="1"/>
      <c r="GTM88" s="1"/>
      <c r="GTN88" s="1"/>
      <c r="GTO88" s="1"/>
      <c r="GTP88" s="1"/>
      <c r="GTQ88" s="1"/>
      <c r="GTR88" s="1"/>
      <c r="GTS88" s="1"/>
      <c r="GTT88" s="1"/>
      <c r="GTU88" s="1"/>
      <c r="GTV88" s="1"/>
      <c r="GTW88" s="1"/>
      <c r="GTX88" s="1"/>
      <c r="GTY88" s="1"/>
      <c r="GTZ88" s="1"/>
      <c r="GUA88" s="1"/>
      <c r="GUB88" s="1"/>
      <c r="GUC88" s="1"/>
      <c r="GUD88" s="1"/>
      <c r="GUE88" s="1"/>
      <c r="GUF88" s="1"/>
      <c r="GUG88" s="1"/>
      <c r="GUH88" s="1"/>
      <c r="GUI88" s="1"/>
      <c r="GUJ88" s="1"/>
      <c r="GUK88" s="1"/>
      <c r="GUL88" s="1"/>
      <c r="GUM88" s="1"/>
      <c r="GUN88" s="1"/>
      <c r="GUO88" s="1"/>
      <c r="GUP88" s="1"/>
      <c r="GUQ88" s="1"/>
      <c r="GUR88" s="1"/>
      <c r="GUS88" s="1"/>
      <c r="GUT88" s="1"/>
      <c r="GUU88" s="1"/>
      <c r="GUV88" s="1"/>
      <c r="GUW88" s="1"/>
      <c r="GUX88" s="1"/>
      <c r="GUY88" s="1"/>
      <c r="GUZ88" s="1"/>
      <c r="GVA88" s="1"/>
      <c r="GVB88" s="1"/>
      <c r="GVC88" s="1"/>
      <c r="GVD88" s="1"/>
      <c r="GVE88" s="1"/>
      <c r="GVF88" s="1"/>
      <c r="GVG88" s="1"/>
      <c r="GVH88" s="1"/>
      <c r="GVI88" s="1"/>
      <c r="GVJ88" s="1"/>
      <c r="GVK88" s="1"/>
      <c r="GVL88" s="1"/>
      <c r="GVM88" s="1"/>
      <c r="GVN88" s="1"/>
      <c r="GVO88" s="1"/>
      <c r="GVP88" s="1"/>
      <c r="GVQ88" s="1"/>
      <c r="GVR88" s="1"/>
      <c r="GVS88" s="1"/>
      <c r="GVT88" s="1"/>
      <c r="GVU88" s="1"/>
      <c r="GVV88" s="1"/>
      <c r="GVW88" s="1"/>
      <c r="GVX88" s="1"/>
      <c r="GVY88" s="1"/>
      <c r="GVZ88" s="1"/>
      <c r="GWA88" s="1"/>
      <c r="GWB88" s="1"/>
      <c r="GWC88" s="1"/>
      <c r="GWD88" s="1"/>
      <c r="GWE88" s="1"/>
      <c r="GWF88" s="1"/>
      <c r="GWG88" s="1"/>
      <c r="GWH88" s="1"/>
      <c r="GWI88" s="1"/>
      <c r="GWJ88" s="1"/>
      <c r="GWK88" s="1"/>
      <c r="GWL88" s="1"/>
      <c r="GWM88" s="1"/>
      <c r="GWN88" s="1"/>
      <c r="GWO88" s="1"/>
      <c r="GWP88" s="1"/>
      <c r="GWQ88" s="1"/>
      <c r="GWR88" s="1"/>
      <c r="GWS88" s="1"/>
      <c r="GWT88" s="1"/>
      <c r="GWU88" s="1"/>
      <c r="GWV88" s="1"/>
      <c r="GWW88" s="1"/>
      <c r="GWX88" s="1"/>
      <c r="GWY88" s="1"/>
      <c r="GWZ88" s="1"/>
      <c r="GXA88" s="1"/>
      <c r="GXB88" s="1"/>
      <c r="GXC88" s="1"/>
      <c r="GXD88" s="1"/>
      <c r="GXE88" s="1"/>
      <c r="GXF88" s="1"/>
      <c r="GXG88" s="1"/>
      <c r="GXH88" s="1"/>
      <c r="GXI88" s="1"/>
      <c r="GXJ88" s="1"/>
      <c r="GXK88" s="1"/>
      <c r="GXL88" s="1"/>
      <c r="GXM88" s="1"/>
      <c r="GXN88" s="1"/>
      <c r="GXO88" s="1"/>
      <c r="GXP88" s="1"/>
      <c r="GXQ88" s="1"/>
      <c r="GXR88" s="1"/>
      <c r="GXS88" s="1"/>
      <c r="GXT88" s="1"/>
      <c r="GXU88" s="1"/>
      <c r="GXV88" s="1"/>
      <c r="GXW88" s="1"/>
      <c r="GXX88" s="1"/>
      <c r="GXY88" s="1"/>
      <c r="GXZ88" s="1"/>
      <c r="GYA88" s="1"/>
      <c r="GYB88" s="1"/>
      <c r="GYC88" s="1"/>
      <c r="GYD88" s="1"/>
      <c r="GYE88" s="1"/>
      <c r="GYF88" s="1"/>
      <c r="GYG88" s="1"/>
      <c r="GYH88" s="1"/>
      <c r="GYI88" s="1"/>
      <c r="GYJ88" s="1"/>
      <c r="GYK88" s="1"/>
      <c r="GYL88" s="1"/>
      <c r="GYM88" s="1"/>
      <c r="GYN88" s="1"/>
      <c r="GYO88" s="1"/>
      <c r="GYP88" s="1"/>
      <c r="GYQ88" s="1"/>
      <c r="GYR88" s="1"/>
      <c r="GYS88" s="1"/>
      <c r="GYT88" s="1"/>
      <c r="GYU88" s="1"/>
      <c r="GYV88" s="1"/>
      <c r="GYW88" s="1"/>
      <c r="GYX88" s="1"/>
      <c r="GYY88" s="1"/>
      <c r="GYZ88" s="1"/>
      <c r="GZA88" s="1"/>
      <c r="GZB88" s="1"/>
      <c r="GZC88" s="1"/>
      <c r="GZD88" s="1"/>
      <c r="GZE88" s="1"/>
      <c r="GZF88" s="1"/>
      <c r="GZG88" s="1"/>
      <c r="GZH88" s="1"/>
      <c r="GZI88" s="1"/>
      <c r="GZJ88" s="1"/>
      <c r="GZK88" s="1"/>
      <c r="GZL88" s="1"/>
      <c r="GZM88" s="1"/>
      <c r="GZN88" s="1"/>
      <c r="GZO88" s="1"/>
      <c r="GZP88" s="1"/>
      <c r="GZQ88" s="1"/>
      <c r="GZR88" s="1"/>
      <c r="GZS88" s="1"/>
      <c r="GZT88" s="1"/>
      <c r="GZU88" s="1"/>
      <c r="GZV88" s="1"/>
      <c r="GZW88" s="1"/>
      <c r="GZX88" s="1"/>
      <c r="GZY88" s="1"/>
      <c r="GZZ88" s="1"/>
      <c r="HAA88" s="1"/>
      <c r="HAB88" s="1"/>
      <c r="HAC88" s="1"/>
      <c r="HAD88" s="1"/>
      <c r="HAE88" s="1"/>
      <c r="HAF88" s="1"/>
      <c r="HAG88" s="1"/>
      <c r="HAH88" s="1"/>
      <c r="HAI88" s="1"/>
      <c r="HAJ88" s="1"/>
      <c r="HAK88" s="1"/>
      <c r="HAL88" s="1"/>
      <c r="HAM88" s="1"/>
      <c r="HAN88" s="1"/>
      <c r="HAO88" s="1"/>
      <c r="HAP88" s="1"/>
      <c r="HAQ88" s="1"/>
      <c r="HAR88" s="1"/>
      <c r="HAS88" s="1"/>
      <c r="HAT88" s="1"/>
      <c r="HAU88" s="1"/>
      <c r="HAV88" s="1"/>
      <c r="HAW88" s="1"/>
      <c r="HAX88" s="1"/>
      <c r="HAY88" s="1"/>
      <c r="HAZ88" s="1"/>
      <c r="HBA88" s="1"/>
      <c r="HBB88" s="1"/>
      <c r="HBC88" s="1"/>
      <c r="HBD88" s="1"/>
      <c r="HBE88" s="1"/>
      <c r="HBF88" s="1"/>
      <c r="HBG88" s="1"/>
      <c r="HBH88" s="1"/>
      <c r="HBI88" s="1"/>
      <c r="HBJ88" s="1"/>
      <c r="HBK88" s="1"/>
      <c r="HBL88" s="1"/>
      <c r="HBM88" s="1"/>
      <c r="HBN88" s="1"/>
      <c r="HBO88" s="1"/>
      <c r="HBP88" s="1"/>
      <c r="HBQ88" s="1"/>
      <c r="HBR88" s="1"/>
      <c r="HBS88" s="1"/>
      <c r="HBT88" s="1"/>
      <c r="HBU88" s="1"/>
      <c r="HBV88" s="1"/>
      <c r="HBW88" s="1"/>
      <c r="HBX88" s="1"/>
      <c r="HBY88" s="1"/>
      <c r="HBZ88" s="1"/>
      <c r="HCA88" s="1"/>
      <c r="HCB88" s="1"/>
      <c r="HCC88" s="1"/>
      <c r="HCD88" s="1"/>
      <c r="HCE88" s="1"/>
      <c r="HCF88" s="1"/>
      <c r="HCG88" s="1"/>
      <c r="HCH88" s="1"/>
      <c r="HCI88" s="1"/>
      <c r="HCJ88" s="1"/>
      <c r="HCK88" s="1"/>
      <c r="HCL88" s="1"/>
      <c r="HCM88" s="1"/>
      <c r="HCN88" s="1"/>
      <c r="HCO88" s="1"/>
      <c r="HCP88" s="1"/>
      <c r="HCQ88" s="1"/>
      <c r="HCR88" s="1"/>
      <c r="HCS88" s="1"/>
      <c r="HCT88" s="1"/>
      <c r="HCU88" s="1"/>
      <c r="HCV88" s="1"/>
      <c r="HCW88" s="1"/>
      <c r="HCX88" s="1"/>
      <c r="HCY88" s="1"/>
      <c r="HCZ88" s="1"/>
      <c r="HDA88" s="1"/>
      <c r="HDB88" s="1"/>
      <c r="HDC88" s="1"/>
      <c r="HDD88" s="1"/>
      <c r="HDE88" s="1"/>
      <c r="HDF88" s="1"/>
      <c r="HDG88" s="1"/>
      <c r="HDH88" s="1"/>
      <c r="HDI88" s="1"/>
      <c r="HDJ88" s="1"/>
      <c r="HDK88" s="1"/>
      <c r="HDL88" s="1"/>
      <c r="HDM88" s="1"/>
      <c r="HDN88" s="1"/>
      <c r="HDO88" s="1"/>
      <c r="HDP88" s="1"/>
      <c r="HDQ88" s="1"/>
      <c r="HDR88" s="1"/>
      <c r="HDS88" s="1"/>
      <c r="HDT88" s="1"/>
      <c r="HDU88" s="1"/>
      <c r="HDV88" s="1"/>
      <c r="HDW88" s="1"/>
      <c r="HDX88" s="1"/>
      <c r="HDY88" s="1"/>
      <c r="HDZ88" s="1"/>
      <c r="HEA88" s="1"/>
      <c r="HEB88" s="1"/>
      <c r="HEC88" s="1"/>
      <c r="HED88" s="1"/>
      <c r="HEE88" s="1"/>
      <c r="HEF88" s="1"/>
      <c r="HEG88" s="1"/>
      <c r="HEH88" s="1"/>
      <c r="HEI88" s="1"/>
      <c r="HEJ88" s="1"/>
      <c r="HEK88" s="1"/>
      <c r="HEL88" s="1"/>
      <c r="HEM88" s="1"/>
      <c r="HEN88" s="1"/>
      <c r="HEO88" s="1"/>
      <c r="HEP88" s="1"/>
      <c r="HEQ88" s="1"/>
      <c r="HER88" s="1"/>
      <c r="HES88" s="1"/>
      <c r="HET88" s="1"/>
      <c r="HEU88" s="1"/>
      <c r="HEV88" s="1"/>
      <c r="HEW88" s="1"/>
      <c r="HEX88" s="1"/>
      <c r="HEY88" s="1"/>
      <c r="HEZ88" s="1"/>
      <c r="HFA88" s="1"/>
      <c r="HFB88" s="1"/>
      <c r="HFC88" s="1"/>
      <c r="HFD88" s="1"/>
      <c r="HFE88" s="1"/>
      <c r="HFF88" s="1"/>
      <c r="HFG88" s="1"/>
      <c r="HFH88" s="1"/>
      <c r="HFI88" s="1"/>
      <c r="HFJ88" s="1"/>
      <c r="HFK88" s="1"/>
      <c r="HFL88" s="1"/>
      <c r="HFM88" s="1"/>
      <c r="HFN88" s="1"/>
      <c r="HFO88" s="1"/>
      <c r="HFP88" s="1"/>
      <c r="HFQ88" s="1"/>
      <c r="HFR88" s="1"/>
      <c r="HFS88" s="1"/>
      <c r="HFT88" s="1"/>
      <c r="HFU88" s="1"/>
      <c r="HFV88" s="1"/>
      <c r="HFW88" s="1"/>
      <c r="HFX88" s="1"/>
      <c r="HFY88" s="1"/>
      <c r="HFZ88" s="1"/>
      <c r="HGA88" s="1"/>
      <c r="HGB88" s="1"/>
      <c r="HGC88" s="1"/>
      <c r="HGD88" s="1"/>
      <c r="HGE88" s="1"/>
      <c r="HGF88" s="1"/>
      <c r="HGG88" s="1"/>
      <c r="HGH88" s="1"/>
      <c r="HGI88" s="1"/>
      <c r="HGJ88" s="1"/>
      <c r="HGK88" s="1"/>
      <c r="HGL88" s="1"/>
      <c r="HGM88" s="1"/>
      <c r="HGN88" s="1"/>
      <c r="HGO88" s="1"/>
      <c r="HGP88" s="1"/>
      <c r="HGQ88" s="1"/>
      <c r="HGR88" s="1"/>
      <c r="HGS88" s="1"/>
      <c r="HGT88" s="1"/>
      <c r="HGU88" s="1"/>
      <c r="HGV88" s="1"/>
      <c r="HGW88" s="1"/>
      <c r="HGX88" s="1"/>
      <c r="HGY88" s="1"/>
      <c r="HGZ88" s="1"/>
      <c r="HHA88" s="1"/>
      <c r="HHB88" s="1"/>
      <c r="HHC88" s="1"/>
      <c r="HHD88" s="1"/>
      <c r="HHE88" s="1"/>
      <c r="HHF88" s="1"/>
      <c r="HHG88" s="1"/>
      <c r="HHH88" s="1"/>
      <c r="HHI88" s="1"/>
      <c r="HHJ88" s="1"/>
      <c r="HHK88" s="1"/>
      <c r="HHL88" s="1"/>
      <c r="HHM88" s="1"/>
      <c r="HHN88" s="1"/>
      <c r="HHO88" s="1"/>
      <c r="HHP88" s="1"/>
      <c r="HHQ88" s="1"/>
      <c r="HHR88" s="1"/>
      <c r="HHS88" s="1"/>
      <c r="HHT88" s="1"/>
      <c r="HHU88" s="1"/>
      <c r="HHV88" s="1"/>
      <c r="HHW88" s="1"/>
      <c r="HHX88" s="1"/>
      <c r="HHY88" s="1"/>
      <c r="HHZ88" s="1"/>
      <c r="HIA88" s="1"/>
      <c r="HIB88" s="1"/>
      <c r="HIC88" s="1"/>
      <c r="HID88" s="1"/>
      <c r="HIE88" s="1"/>
      <c r="HIF88" s="1"/>
      <c r="HIG88" s="1"/>
      <c r="HIH88" s="1"/>
      <c r="HII88" s="1"/>
      <c r="HIJ88" s="1"/>
      <c r="HIK88" s="1"/>
      <c r="HIL88" s="1"/>
      <c r="HIM88" s="1"/>
      <c r="HIN88" s="1"/>
      <c r="HIO88" s="1"/>
      <c r="HIP88" s="1"/>
      <c r="HIQ88" s="1"/>
      <c r="HIR88" s="1"/>
      <c r="HIS88" s="1"/>
      <c r="HIT88" s="1"/>
      <c r="HIU88" s="1"/>
      <c r="HIV88" s="1"/>
      <c r="HIW88" s="1"/>
      <c r="HIX88" s="1"/>
      <c r="HIY88" s="1"/>
      <c r="HIZ88" s="1"/>
      <c r="HJA88" s="1"/>
      <c r="HJB88" s="1"/>
      <c r="HJC88" s="1"/>
      <c r="HJD88" s="1"/>
      <c r="HJE88" s="1"/>
      <c r="HJF88" s="1"/>
      <c r="HJG88" s="1"/>
      <c r="HJH88" s="1"/>
      <c r="HJI88" s="1"/>
      <c r="HJJ88" s="1"/>
      <c r="HJK88" s="1"/>
      <c r="HJL88" s="1"/>
      <c r="HJM88" s="1"/>
      <c r="HJN88" s="1"/>
      <c r="HJO88" s="1"/>
      <c r="HJP88" s="1"/>
      <c r="HJQ88" s="1"/>
      <c r="HJR88" s="1"/>
      <c r="HJS88" s="1"/>
      <c r="HJT88" s="1"/>
      <c r="HJU88" s="1"/>
      <c r="HJV88" s="1"/>
      <c r="HJW88" s="1"/>
      <c r="HJX88" s="1"/>
      <c r="HJY88" s="1"/>
      <c r="HJZ88" s="1"/>
      <c r="HKA88" s="1"/>
      <c r="HKB88" s="1"/>
      <c r="HKC88" s="1"/>
      <c r="HKD88" s="1"/>
      <c r="HKE88" s="1"/>
      <c r="HKF88" s="1"/>
      <c r="HKG88" s="1"/>
      <c r="HKH88" s="1"/>
      <c r="HKI88" s="1"/>
      <c r="HKJ88" s="1"/>
      <c r="HKK88" s="1"/>
      <c r="HKL88" s="1"/>
      <c r="HKM88" s="1"/>
      <c r="HKN88" s="1"/>
      <c r="HKO88" s="1"/>
      <c r="HKP88" s="1"/>
      <c r="HKQ88" s="1"/>
      <c r="HKR88" s="1"/>
      <c r="HKS88" s="1"/>
      <c r="HKT88" s="1"/>
      <c r="HKU88" s="1"/>
      <c r="HKV88" s="1"/>
      <c r="HKW88" s="1"/>
      <c r="HKX88" s="1"/>
      <c r="HKY88" s="1"/>
      <c r="HKZ88" s="1"/>
      <c r="HLA88" s="1"/>
      <c r="HLB88" s="1"/>
      <c r="HLC88" s="1"/>
      <c r="HLD88" s="1"/>
      <c r="HLE88" s="1"/>
      <c r="HLF88" s="1"/>
      <c r="HLG88" s="1"/>
      <c r="HLH88" s="1"/>
      <c r="HLI88" s="1"/>
      <c r="HLJ88" s="1"/>
      <c r="HLK88" s="1"/>
      <c r="HLL88" s="1"/>
      <c r="HLM88" s="1"/>
      <c r="HLN88" s="1"/>
      <c r="HLO88" s="1"/>
      <c r="HLP88" s="1"/>
      <c r="HLQ88" s="1"/>
      <c r="HLR88" s="1"/>
      <c r="HLS88" s="1"/>
      <c r="HLT88" s="1"/>
      <c r="HLU88" s="1"/>
      <c r="HLV88" s="1"/>
      <c r="HLW88" s="1"/>
      <c r="HLX88" s="1"/>
      <c r="HLY88" s="1"/>
      <c r="HLZ88" s="1"/>
      <c r="HMA88" s="1"/>
      <c r="HMB88" s="1"/>
      <c r="HMC88" s="1"/>
      <c r="HMD88" s="1"/>
      <c r="HME88" s="1"/>
      <c r="HMF88" s="1"/>
      <c r="HMG88" s="1"/>
      <c r="HMH88" s="1"/>
      <c r="HMI88" s="1"/>
      <c r="HMJ88" s="1"/>
      <c r="HMK88" s="1"/>
      <c r="HML88" s="1"/>
      <c r="HMM88" s="1"/>
      <c r="HMN88" s="1"/>
      <c r="HMO88" s="1"/>
      <c r="HMP88" s="1"/>
      <c r="HMQ88" s="1"/>
      <c r="HMR88" s="1"/>
      <c r="HMS88" s="1"/>
      <c r="HMT88" s="1"/>
      <c r="HMU88" s="1"/>
      <c r="HMV88" s="1"/>
      <c r="HMW88" s="1"/>
      <c r="HMX88" s="1"/>
      <c r="HMY88" s="1"/>
      <c r="HMZ88" s="1"/>
      <c r="HNA88" s="1"/>
      <c r="HNB88" s="1"/>
      <c r="HNC88" s="1"/>
      <c r="HND88" s="1"/>
      <c r="HNE88" s="1"/>
      <c r="HNF88" s="1"/>
      <c r="HNG88" s="1"/>
      <c r="HNH88" s="1"/>
      <c r="HNI88" s="1"/>
      <c r="HNJ88" s="1"/>
      <c r="HNK88" s="1"/>
      <c r="HNL88" s="1"/>
      <c r="HNM88" s="1"/>
      <c r="HNN88" s="1"/>
      <c r="HNO88" s="1"/>
      <c r="HNP88" s="1"/>
      <c r="HNQ88" s="1"/>
      <c r="HNR88" s="1"/>
      <c r="HNS88" s="1"/>
      <c r="HNT88" s="1"/>
      <c r="HNU88" s="1"/>
      <c r="HNV88" s="1"/>
      <c r="HNW88" s="1"/>
      <c r="HNX88" s="1"/>
      <c r="HNY88" s="1"/>
      <c r="HNZ88" s="1"/>
      <c r="HOA88" s="1"/>
      <c r="HOB88" s="1"/>
      <c r="HOC88" s="1"/>
      <c r="HOD88" s="1"/>
      <c r="HOE88" s="1"/>
      <c r="HOF88" s="1"/>
      <c r="HOG88" s="1"/>
      <c r="HOH88" s="1"/>
      <c r="HOI88" s="1"/>
      <c r="HOJ88" s="1"/>
      <c r="HOK88" s="1"/>
      <c r="HOL88" s="1"/>
      <c r="HOM88" s="1"/>
      <c r="HON88" s="1"/>
      <c r="HOO88" s="1"/>
      <c r="HOP88" s="1"/>
      <c r="HOQ88" s="1"/>
      <c r="HOR88" s="1"/>
      <c r="HOS88" s="1"/>
      <c r="HOT88" s="1"/>
      <c r="HOU88" s="1"/>
      <c r="HOV88" s="1"/>
      <c r="HOW88" s="1"/>
      <c r="HOX88" s="1"/>
      <c r="HOY88" s="1"/>
      <c r="HOZ88" s="1"/>
      <c r="HPA88" s="1"/>
      <c r="HPB88" s="1"/>
      <c r="HPC88" s="1"/>
      <c r="HPD88" s="1"/>
      <c r="HPE88" s="1"/>
      <c r="HPF88" s="1"/>
      <c r="HPG88" s="1"/>
      <c r="HPH88" s="1"/>
      <c r="HPI88" s="1"/>
      <c r="HPJ88" s="1"/>
      <c r="HPK88" s="1"/>
      <c r="HPL88" s="1"/>
      <c r="HPM88" s="1"/>
      <c r="HPN88" s="1"/>
      <c r="HPO88" s="1"/>
      <c r="HPP88" s="1"/>
      <c r="HPQ88" s="1"/>
      <c r="HPR88" s="1"/>
      <c r="HPS88" s="1"/>
      <c r="HPT88" s="1"/>
      <c r="HPU88" s="1"/>
      <c r="HPV88" s="1"/>
      <c r="HPW88" s="1"/>
      <c r="HPX88" s="1"/>
      <c r="HPY88" s="1"/>
      <c r="HPZ88" s="1"/>
      <c r="HQA88" s="1"/>
      <c r="HQB88" s="1"/>
      <c r="HQC88" s="1"/>
      <c r="HQD88" s="1"/>
      <c r="HQE88" s="1"/>
      <c r="HQF88" s="1"/>
      <c r="HQG88" s="1"/>
      <c r="HQH88" s="1"/>
      <c r="HQI88" s="1"/>
      <c r="HQJ88" s="1"/>
      <c r="HQK88" s="1"/>
      <c r="HQL88" s="1"/>
      <c r="HQM88" s="1"/>
      <c r="HQN88" s="1"/>
      <c r="HQO88" s="1"/>
      <c r="HQP88" s="1"/>
      <c r="HQQ88" s="1"/>
      <c r="HQR88" s="1"/>
      <c r="HQS88" s="1"/>
      <c r="HQT88" s="1"/>
      <c r="HQU88" s="1"/>
      <c r="HQV88" s="1"/>
      <c r="HQW88" s="1"/>
      <c r="HQX88" s="1"/>
      <c r="HQY88" s="1"/>
      <c r="HQZ88" s="1"/>
      <c r="HRA88" s="1"/>
      <c r="HRB88" s="1"/>
      <c r="HRC88" s="1"/>
      <c r="HRD88" s="1"/>
      <c r="HRE88" s="1"/>
      <c r="HRF88" s="1"/>
      <c r="HRG88" s="1"/>
      <c r="HRH88" s="1"/>
      <c r="HRI88" s="1"/>
      <c r="HRJ88" s="1"/>
      <c r="HRK88" s="1"/>
      <c r="HRL88" s="1"/>
      <c r="HRM88" s="1"/>
      <c r="HRN88" s="1"/>
      <c r="HRO88" s="1"/>
      <c r="HRP88" s="1"/>
      <c r="HRQ88" s="1"/>
      <c r="HRR88" s="1"/>
      <c r="HRS88" s="1"/>
      <c r="HRT88" s="1"/>
      <c r="HRU88" s="1"/>
      <c r="HRV88" s="1"/>
      <c r="HRW88" s="1"/>
      <c r="HRX88" s="1"/>
      <c r="HRY88" s="1"/>
      <c r="HRZ88" s="1"/>
      <c r="HSA88" s="1"/>
      <c r="HSB88" s="1"/>
      <c r="HSC88" s="1"/>
      <c r="HSD88" s="1"/>
      <c r="HSE88" s="1"/>
      <c r="HSF88" s="1"/>
      <c r="HSG88" s="1"/>
      <c r="HSH88" s="1"/>
      <c r="HSI88" s="1"/>
      <c r="HSJ88" s="1"/>
      <c r="HSK88" s="1"/>
      <c r="HSL88" s="1"/>
      <c r="HSM88" s="1"/>
      <c r="HSN88" s="1"/>
      <c r="HSO88" s="1"/>
      <c r="HSP88" s="1"/>
      <c r="HSQ88" s="1"/>
      <c r="HSR88" s="1"/>
      <c r="HSS88" s="1"/>
      <c r="HST88" s="1"/>
      <c r="HSU88" s="1"/>
      <c r="HSV88" s="1"/>
      <c r="HSW88" s="1"/>
      <c r="HSX88" s="1"/>
      <c r="HSY88" s="1"/>
      <c r="HSZ88" s="1"/>
      <c r="HTA88" s="1"/>
      <c r="HTB88" s="1"/>
      <c r="HTC88" s="1"/>
      <c r="HTD88" s="1"/>
      <c r="HTE88" s="1"/>
      <c r="HTF88" s="1"/>
      <c r="HTG88" s="1"/>
      <c r="HTH88" s="1"/>
      <c r="HTI88" s="1"/>
      <c r="HTJ88" s="1"/>
      <c r="HTK88" s="1"/>
      <c r="HTL88" s="1"/>
      <c r="HTM88" s="1"/>
      <c r="HTN88" s="1"/>
      <c r="HTO88" s="1"/>
      <c r="HTP88" s="1"/>
      <c r="HTQ88" s="1"/>
      <c r="HTR88" s="1"/>
      <c r="HTS88" s="1"/>
      <c r="HTT88" s="1"/>
      <c r="HTU88" s="1"/>
      <c r="HTV88" s="1"/>
      <c r="HTW88" s="1"/>
      <c r="HTX88" s="1"/>
      <c r="HTY88" s="1"/>
      <c r="HTZ88" s="1"/>
      <c r="HUA88" s="1"/>
      <c r="HUB88" s="1"/>
      <c r="HUC88" s="1"/>
      <c r="HUD88" s="1"/>
      <c r="HUE88" s="1"/>
      <c r="HUF88" s="1"/>
      <c r="HUG88" s="1"/>
      <c r="HUH88" s="1"/>
      <c r="HUI88" s="1"/>
      <c r="HUJ88" s="1"/>
      <c r="HUK88" s="1"/>
      <c r="HUL88" s="1"/>
      <c r="HUM88" s="1"/>
      <c r="HUN88" s="1"/>
      <c r="HUO88" s="1"/>
      <c r="HUP88" s="1"/>
      <c r="HUQ88" s="1"/>
      <c r="HUR88" s="1"/>
      <c r="HUS88" s="1"/>
      <c r="HUT88" s="1"/>
      <c r="HUU88" s="1"/>
      <c r="HUV88" s="1"/>
      <c r="HUW88" s="1"/>
      <c r="HUX88" s="1"/>
      <c r="HUY88" s="1"/>
      <c r="HUZ88" s="1"/>
      <c r="HVA88" s="1"/>
      <c r="HVB88" s="1"/>
      <c r="HVC88" s="1"/>
      <c r="HVD88" s="1"/>
      <c r="HVE88" s="1"/>
      <c r="HVF88" s="1"/>
      <c r="HVG88" s="1"/>
      <c r="HVH88" s="1"/>
      <c r="HVI88" s="1"/>
      <c r="HVJ88" s="1"/>
      <c r="HVK88" s="1"/>
      <c r="HVL88" s="1"/>
      <c r="HVM88" s="1"/>
      <c r="HVN88" s="1"/>
      <c r="HVO88" s="1"/>
      <c r="HVP88" s="1"/>
      <c r="HVQ88" s="1"/>
      <c r="HVR88" s="1"/>
      <c r="HVS88" s="1"/>
      <c r="HVT88" s="1"/>
      <c r="HVU88" s="1"/>
      <c r="HVV88" s="1"/>
      <c r="HVW88" s="1"/>
      <c r="HVX88" s="1"/>
      <c r="HVY88" s="1"/>
      <c r="HVZ88" s="1"/>
      <c r="HWA88" s="1"/>
      <c r="HWB88" s="1"/>
      <c r="HWC88" s="1"/>
      <c r="HWD88" s="1"/>
      <c r="HWE88" s="1"/>
      <c r="HWF88" s="1"/>
      <c r="HWG88" s="1"/>
      <c r="HWH88" s="1"/>
      <c r="HWI88" s="1"/>
      <c r="HWJ88" s="1"/>
      <c r="HWK88" s="1"/>
      <c r="HWL88" s="1"/>
      <c r="HWM88" s="1"/>
      <c r="HWN88" s="1"/>
      <c r="HWO88" s="1"/>
      <c r="HWP88" s="1"/>
      <c r="HWQ88" s="1"/>
      <c r="HWR88" s="1"/>
      <c r="HWS88" s="1"/>
      <c r="HWT88" s="1"/>
      <c r="HWU88" s="1"/>
      <c r="HWV88" s="1"/>
      <c r="HWW88" s="1"/>
      <c r="HWX88" s="1"/>
      <c r="HWY88" s="1"/>
      <c r="HWZ88" s="1"/>
      <c r="HXA88" s="1"/>
      <c r="HXB88" s="1"/>
      <c r="HXC88" s="1"/>
      <c r="HXD88" s="1"/>
      <c r="HXE88" s="1"/>
      <c r="HXF88" s="1"/>
      <c r="HXG88" s="1"/>
      <c r="HXH88" s="1"/>
      <c r="HXI88" s="1"/>
      <c r="HXJ88" s="1"/>
      <c r="HXK88" s="1"/>
      <c r="HXL88" s="1"/>
      <c r="HXM88" s="1"/>
      <c r="HXN88" s="1"/>
      <c r="HXO88" s="1"/>
      <c r="HXP88" s="1"/>
      <c r="HXQ88" s="1"/>
      <c r="HXR88" s="1"/>
      <c r="HXS88" s="1"/>
      <c r="HXT88" s="1"/>
      <c r="HXU88" s="1"/>
      <c r="HXV88" s="1"/>
      <c r="HXW88" s="1"/>
      <c r="HXX88" s="1"/>
      <c r="HXY88" s="1"/>
      <c r="HXZ88" s="1"/>
      <c r="HYA88" s="1"/>
      <c r="HYB88" s="1"/>
      <c r="HYC88" s="1"/>
      <c r="HYD88" s="1"/>
      <c r="HYE88" s="1"/>
      <c r="HYF88" s="1"/>
      <c r="HYG88" s="1"/>
      <c r="HYH88" s="1"/>
      <c r="HYI88" s="1"/>
      <c r="HYJ88" s="1"/>
      <c r="HYK88" s="1"/>
      <c r="HYL88" s="1"/>
      <c r="HYM88" s="1"/>
      <c r="HYN88" s="1"/>
      <c r="HYO88" s="1"/>
      <c r="HYP88" s="1"/>
      <c r="HYQ88" s="1"/>
      <c r="HYR88" s="1"/>
      <c r="HYS88" s="1"/>
      <c r="HYT88" s="1"/>
      <c r="HYU88" s="1"/>
      <c r="HYV88" s="1"/>
      <c r="HYW88" s="1"/>
      <c r="HYX88" s="1"/>
      <c r="HYY88" s="1"/>
      <c r="HYZ88" s="1"/>
      <c r="HZA88" s="1"/>
      <c r="HZB88" s="1"/>
      <c r="HZC88" s="1"/>
      <c r="HZD88" s="1"/>
      <c r="HZE88" s="1"/>
      <c r="HZF88" s="1"/>
      <c r="HZG88" s="1"/>
      <c r="HZH88" s="1"/>
      <c r="HZI88" s="1"/>
      <c r="HZJ88" s="1"/>
      <c r="HZK88" s="1"/>
      <c r="HZL88" s="1"/>
      <c r="HZM88" s="1"/>
      <c r="HZN88" s="1"/>
      <c r="HZO88" s="1"/>
      <c r="HZP88" s="1"/>
      <c r="HZQ88" s="1"/>
      <c r="HZR88" s="1"/>
      <c r="HZS88" s="1"/>
      <c r="HZT88" s="1"/>
      <c r="HZU88" s="1"/>
      <c r="HZV88" s="1"/>
      <c r="HZW88" s="1"/>
      <c r="HZX88" s="1"/>
      <c r="HZY88" s="1"/>
      <c r="HZZ88" s="1"/>
      <c r="IAA88" s="1"/>
      <c r="IAB88" s="1"/>
      <c r="IAC88" s="1"/>
      <c r="IAD88" s="1"/>
      <c r="IAE88" s="1"/>
      <c r="IAF88" s="1"/>
      <c r="IAG88" s="1"/>
      <c r="IAH88" s="1"/>
      <c r="IAI88" s="1"/>
      <c r="IAJ88" s="1"/>
      <c r="IAK88" s="1"/>
      <c r="IAL88" s="1"/>
      <c r="IAM88" s="1"/>
      <c r="IAN88" s="1"/>
      <c r="IAO88" s="1"/>
      <c r="IAP88" s="1"/>
      <c r="IAQ88" s="1"/>
      <c r="IAR88" s="1"/>
      <c r="IAS88" s="1"/>
      <c r="IAT88" s="1"/>
      <c r="IAU88" s="1"/>
      <c r="IAV88" s="1"/>
      <c r="IAW88" s="1"/>
      <c r="IAX88" s="1"/>
      <c r="IAY88" s="1"/>
      <c r="IAZ88" s="1"/>
      <c r="IBA88" s="1"/>
      <c r="IBB88" s="1"/>
      <c r="IBC88" s="1"/>
      <c r="IBD88" s="1"/>
      <c r="IBE88" s="1"/>
      <c r="IBF88" s="1"/>
      <c r="IBG88" s="1"/>
      <c r="IBH88" s="1"/>
      <c r="IBI88" s="1"/>
      <c r="IBJ88" s="1"/>
      <c r="IBK88" s="1"/>
      <c r="IBL88" s="1"/>
      <c r="IBM88" s="1"/>
      <c r="IBN88" s="1"/>
      <c r="IBO88" s="1"/>
      <c r="IBP88" s="1"/>
      <c r="IBQ88" s="1"/>
      <c r="IBR88" s="1"/>
      <c r="IBS88" s="1"/>
      <c r="IBT88" s="1"/>
      <c r="IBU88" s="1"/>
      <c r="IBV88" s="1"/>
      <c r="IBW88" s="1"/>
      <c r="IBX88" s="1"/>
      <c r="IBY88" s="1"/>
      <c r="IBZ88" s="1"/>
      <c r="ICA88" s="1"/>
      <c r="ICB88" s="1"/>
      <c r="ICC88" s="1"/>
      <c r="ICD88" s="1"/>
      <c r="ICE88" s="1"/>
      <c r="ICF88" s="1"/>
      <c r="ICG88" s="1"/>
      <c r="ICH88" s="1"/>
      <c r="ICI88" s="1"/>
      <c r="ICJ88" s="1"/>
      <c r="ICK88" s="1"/>
      <c r="ICL88" s="1"/>
      <c r="ICM88" s="1"/>
      <c r="ICN88" s="1"/>
      <c r="ICO88" s="1"/>
      <c r="ICP88" s="1"/>
      <c r="ICQ88" s="1"/>
      <c r="ICR88" s="1"/>
      <c r="ICS88" s="1"/>
      <c r="ICT88" s="1"/>
      <c r="ICU88" s="1"/>
      <c r="ICV88" s="1"/>
      <c r="ICW88" s="1"/>
      <c r="ICX88" s="1"/>
      <c r="ICY88" s="1"/>
      <c r="ICZ88" s="1"/>
      <c r="IDA88" s="1"/>
      <c r="IDB88" s="1"/>
      <c r="IDC88" s="1"/>
      <c r="IDD88" s="1"/>
      <c r="IDE88" s="1"/>
      <c r="IDF88" s="1"/>
      <c r="IDG88" s="1"/>
      <c r="IDH88" s="1"/>
      <c r="IDI88" s="1"/>
      <c r="IDJ88" s="1"/>
      <c r="IDK88" s="1"/>
      <c r="IDL88" s="1"/>
      <c r="IDM88" s="1"/>
      <c r="IDN88" s="1"/>
      <c r="IDO88" s="1"/>
      <c r="IDP88" s="1"/>
      <c r="IDQ88" s="1"/>
      <c r="IDR88" s="1"/>
      <c r="IDS88" s="1"/>
      <c r="IDT88" s="1"/>
      <c r="IDU88" s="1"/>
      <c r="IDV88" s="1"/>
      <c r="IDW88" s="1"/>
      <c r="IDX88" s="1"/>
      <c r="IDY88" s="1"/>
      <c r="IDZ88" s="1"/>
      <c r="IEA88" s="1"/>
      <c r="IEB88" s="1"/>
      <c r="IEC88" s="1"/>
      <c r="IED88" s="1"/>
      <c r="IEE88" s="1"/>
      <c r="IEF88" s="1"/>
      <c r="IEG88" s="1"/>
      <c r="IEH88" s="1"/>
      <c r="IEI88" s="1"/>
      <c r="IEJ88" s="1"/>
      <c r="IEK88" s="1"/>
      <c r="IEL88" s="1"/>
      <c r="IEM88" s="1"/>
      <c r="IEN88" s="1"/>
      <c r="IEO88" s="1"/>
      <c r="IEP88" s="1"/>
      <c r="IEQ88" s="1"/>
      <c r="IER88" s="1"/>
      <c r="IES88" s="1"/>
      <c r="IET88" s="1"/>
      <c r="IEU88" s="1"/>
      <c r="IEV88" s="1"/>
      <c r="IEW88" s="1"/>
      <c r="IEX88" s="1"/>
      <c r="IEY88" s="1"/>
      <c r="IEZ88" s="1"/>
      <c r="IFA88" s="1"/>
      <c r="IFB88" s="1"/>
      <c r="IFC88" s="1"/>
      <c r="IFD88" s="1"/>
      <c r="IFE88" s="1"/>
      <c r="IFF88" s="1"/>
      <c r="IFG88" s="1"/>
      <c r="IFH88" s="1"/>
      <c r="IFI88" s="1"/>
      <c r="IFJ88" s="1"/>
      <c r="IFK88" s="1"/>
      <c r="IFL88" s="1"/>
      <c r="IFM88" s="1"/>
      <c r="IFN88" s="1"/>
      <c r="IFO88" s="1"/>
      <c r="IFP88" s="1"/>
      <c r="IFQ88" s="1"/>
      <c r="IFR88" s="1"/>
      <c r="IFS88" s="1"/>
      <c r="IFT88" s="1"/>
      <c r="IFU88" s="1"/>
      <c r="IFV88" s="1"/>
      <c r="IFW88" s="1"/>
      <c r="IFX88" s="1"/>
      <c r="IFY88" s="1"/>
      <c r="IFZ88" s="1"/>
      <c r="IGA88" s="1"/>
      <c r="IGB88" s="1"/>
      <c r="IGC88" s="1"/>
      <c r="IGD88" s="1"/>
      <c r="IGE88" s="1"/>
      <c r="IGF88" s="1"/>
      <c r="IGG88" s="1"/>
      <c r="IGH88" s="1"/>
      <c r="IGI88" s="1"/>
      <c r="IGJ88" s="1"/>
      <c r="IGK88" s="1"/>
      <c r="IGL88" s="1"/>
      <c r="IGM88" s="1"/>
      <c r="IGN88" s="1"/>
      <c r="IGO88" s="1"/>
      <c r="IGP88" s="1"/>
      <c r="IGQ88" s="1"/>
      <c r="IGR88" s="1"/>
      <c r="IGS88" s="1"/>
      <c r="IGT88" s="1"/>
      <c r="IGU88" s="1"/>
      <c r="IGV88" s="1"/>
      <c r="IGW88" s="1"/>
      <c r="IGX88" s="1"/>
      <c r="IGY88" s="1"/>
      <c r="IGZ88" s="1"/>
      <c r="IHA88" s="1"/>
      <c r="IHB88" s="1"/>
      <c r="IHC88" s="1"/>
      <c r="IHD88" s="1"/>
      <c r="IHE88" s="1"/>
      <c r="IHF88" s="1"/>
      <c r="IHG88" s="1"/>
      <c r="IHH88" s="1"/>
      <c r="IHI88" s="1"/>
      <c r="IHJ88" s="1"/>
      <c r="IHK88" s="1"/>
      <c r="IHL88" s="1"/>
      <c r="IHM88" s="1"/>
      <c r="IHN88" s="1"/>
      <c r="IHO88" s="1"/>
      <c r="IHP88" s="1"/>
      <c r="IHQ88" s="1"/>
      <c r="IHR88" s="1"/>
      <c r="IHS88" s="1"/>
      <c r="IHT88" s="1"/>
      <c r="IHU88" s="1"/>
      <c r="IHV88" s="1"/>
      <c r="IHW88" s="1"/>
      <c r="IHX88" s="1"/>
      <c r="IHY88" s="1"/>
      <c r="IHZ88" s="1"/>
      <c r="IIA88" s="1"/>
      <c r="IIB88" s="1"/>
      <c r="IIC88" s="1"/>
      <c r="IID88" s="1"/>
      <c r="IIE88" s="1"/>
      <c r="IIF88" s="1"/>
      <c r="IIG88" s="1"/>
      <c r="IIH88" s="1"/>
      <c r="III88" s="1"/>
      <c r="IIJ88" s="1"/>
      <c r="IIK88" s="1"/>
      <c r="IIL88" s="1"/>
      <c r="IIM88" s="1"/>
      <c r="IIN88" s="1"/>
      <c r="IIO88" s="1"/>
      <c r="IIP88" s="1"/>
      <c r="IIQ88" s="1"/>
      <c r="IIR88" s="1"/>
      <c r="IIS88" s="1"/>
      <c r="IIT88" s="1"/>
      <c r="IIU88" s="1"/>
      <c r="IIV88" s="1"/>
      <c r="IIW88" s="1"/>
      <c r="IIX88" s="1"/>
      <c r="IIY88" s="1"/>
      <c r="IIZ88" s="1"/>
      <c r="IJA88" s="1"/>
      <c r="IJB88" s="1"/>
      <c r="IJC88" s="1"/>
      <c r="IJD88" s="1"/>
      <c r="IJE88" s="1"/>
      <c r="IJF88" s="1"/>
      <c r="IJG88" s="1"/>
      <c r="IJH88" s="1"/>
      <c r="IJI88" s="1"/>
      <c r="IJJ88" s="1"/>
      <c r="IJK88" s="1"/>
      <c r="IJL88" s="1"/>
      <c r="IJM88" s="1"/>
      <c r="IJN88" s="1"/>
      <c r="IJO88" s="1"/>
      <c r="IJP88" s="1"/>
      <c r="IJQ88" s="1"/>
      <c r="IJR88" s="1"/>
      <c r="IJS88" s="1"/>
      <c r="IJT88" s="1"/>
      <c r="IJU88" s="1"/>
      <c r="IJV88" s="1"/>
      <c r="IJW88" s="1"/>
      <c r="IJX88" s="1"/>
      <c r="IJY88" s="1"/>
      <c r="IJZ88" s="1"/>
      <c r="IKA88" s="1"/>
      <c r="IKB88" s="1"/>
      <c r="IKC88" s="1"/>
      <c r="IKD88" s="1"/>
      <c r="IKE88" s="1"/>
      <c r="IKF88" s="1"/>
      <c r="IKG88" s="1"/>
      <c r="IKH88" s="1"/>
      <c r="IKI88" s="1"/>
      <c r="IKJ88" s="1"/>
      <c r="IKK88" s="1"/>
      <c r="IKL88" s="1"/>
      <c r="IKM88" s="1"/>
      <c r="IKN88" s="1"/>
      <c r="IKO88" s="1"/>
      <c r="IKP88" s="1"/>
      <c r="IKQ88" s="1"/>
      <c r="IKR88" s="1"/>
      <c r="IKS88" s="1"/>
      <c r="IKT88" s="1"/>
      <c r="IKU88" s="1"/>
      <c r="IKV88" s="1"/>
      <c r="IKW88" s="1"/>
      <c r="IKX88" s="1"/>
      <c r="IKY88" s="1"/>
      <c r="IKZ88" s="1"/>
      <c r="ILA88" s="1"/>
      <c r="ILB88" s="1"/>
      <c r="ILC88" s="1"/>
      <c r="ILD88" s="1"/>
      <c r="ILE88" s="1"/>
      <c r="ILF88" s="1"/>
      <c r="ILG88" s="1"/>
      <c r="ILH88" s="1"/>
      <c r="ILI88" s="1"/>
      <c r="ILJ88" s="1"/>
      <c r="ILK88" s="1"/>
      <c r="ILL88" s="1"/>
      <c r="ILM88" s="1"/>
      <c r="ILN88" s="1"/>
      <c r="ILO88" s="1"/>
      <c r="ILP88" s="1"/>
      <c r="ILQ88" s="1"/>
      <c r="ILR88" s="1"/>
      <c r="ILS88" s="1"/>
      <c r="ILT88" s="1"/>
      <c r="ILU88" s="1"/>
      <c r="ILV88" s="1"/>
      <c r="ILW88" s="1"/>
      <c r="ILX88" s="1"/>
      <c r="ILY88" s="1"/>
      <c r="ILZ88" s="1"/>
      <c r="IMA88" s="1"/>
      <c r="IMB88" s="1"/>
      <c r="IMC88" s="1"/>
      <c r="IMD88" s="1"/>
      <c r="IME88" s="1"/>
      <c r="IMF88" s="1"/>
      <c r="IMG88" s="1"/>
      <c r="IMH88" s="1"/>
      <c r="IMI88" s="1"/>
      <c r="IMJ88" s="1"/>
      <c r="IMK88" s="1"/>
      <c r="IML88" s="1"/>
      <c r="IMM88" s="1"/>
      <c r="IMN88" s="1"/>
      <c r="IMO88" s="1"/>
      <c r="IMP88" s="1"/>
      <c r="IMQ88" s="1"/>
      <c r="IMR88" s="1"/>
      <c r="IMS88" s="1"/>
      <c r="IMT88" s="1"/>
      <c r="IMU88" s="1"/>
      <c r="IMV88" s="1"/>
      <c r="IMW88" s="1"/>
      <c r="IMX88" s="1"/>
      <c r="IMY88" s="1"/>
      <c r="IMZ88" s="1"/>
      <c r="INA88" s="1"/>
      <c r="INB88" s="1"/>
      <c r="INC88" s="1"/>
      <c r="IND88" s="1"/>
      <c r="INE88" s="1"/>
      <c r="INF88" s="1"/>
      <c r="ING88" s="1"/>
      <c r="INH88" s="1"/>
      <c r="INI88" s="1"/>
      <c r="INJ88" s="1"/>
      <c r="INK88" s="1"/>
      <c r="INL88" s="1"/>
      <c r="INM88" s="1"/>
      <c r="INN88" s="1"/>
      <c r="INO88" s="1"/>
      <c r="INP88" s="1"/>
      <c r="INQ88" s="1"/>
      <c r="INR88" s="1"/>
      <c r="INS88" s="1"/>
      <c r="INT88" s="1"/>
      <c r="INU88" s="1"/>
      <c r="INV88" s="1"/>
      <c r="INW88" s="1"/>
      <c r="INX88" s="1"/>
      <c r="INY88" s="1"/>
      <c r="INZ88" s="1"/>
      <c r="IOA88" s="1"/>
      <c r="IOB88" s="1"/>
      <c r="IOC88" s="1"/>
      <c r="IOD88" s="1"/>
      <c r="IOE88" s="1"/>
      <c r="IOF88" s="1"/>
      <c r="IOG88" s="1"/>
      <c r="IOH88" s="1"/>
      <c r="IOI88" s="1"/>
      <c r="IOJ88" s="1"/>
      <c r="IOK88" s="1"/>
      <c r="IOL88" s="1"/>
      <c r="IOM88" s="1"/>
      <c r="ION88" s="1"/>
      <c r="IOO88" s="1"/>
      <c r="IOP88" s="1"/>
      <c r="IOQ88" s="1"/>
      <c r="IOR88" s="1"/>
      <c r="IOS88" s="1"/>
      <c r="IOT88" s="1"/>
      <c r="IOU88" s="1"/>
      <c r="IOV88" s="1"/>
      <c r="IOW88" s="1"/>
      <c r="IOX88" s="1"/>
      <c r="IOY88" s="1"/>
      <c r="IOZ88" s="1"/>
      <c r="IPA88" s="1"/>
      <c r="IPB88" s="1"/>
      <c r="IPC88" s="1"/>
      <c r="IPD88" s="1"/>
      <c r="IPE88" s="1"/>
      <c r="IPF88" s="1"/>
      <c r="IPG88" s="1"/>
      <c r="IPH88" s="1"/>
      <c r="IPI88" s="1"/>
      <c r="IPJ88" s="1"/>
      <c r="IPK88" s="1"/>
      <c r="IPL88" s="1"/>
      <c r="IPM88" s="1"/>
      <c r="IPN88" s="1"/>
      <c r="IPO88" s="1"/>
      <c r="IPP88" s="1"/>
      <c r="IPQ88" s="1"/>
      <c r="IPR88" s="1"/>
      <c r="IPS88" s="1"/>
      <c r="IPT88" s="1"/>
      <c r="IPU88" s="1"/>
      <c r="IPV88" s="1"/>
      <c r="IPW88" s="1"/>
      <c r="IPX88" s="1"/>
      <c r="IPY88" s="1"/>
      <c r="IPZ88" s="1"/>
      <c r="IQA88" s="1"/>
      <c r="IQB88" s="1"/>
      <c r="IQC88" s="1"/>
      <c r="IQD88" s="1"/>
      <c r="IQE88" s="1"/>
      <c r="IQF88" s="1"/>
      <c r="IQG88" s="1"/>
      <c r="IQH88" s="1"/>
      <c r="IQI88" s="1"/>
      <c r="IQJ88" s="1"/>
      <c r="IQK88" s="1"/>
      <c r="IQL88" s="1"/>
      <c r="IQM88" s="1"/>
      <c r="IQN88" s="1"/>
      <c r="IQO88" s="1"/>
      <c r="IQP88" s="1"/>
      <c r="IQQ88" s="1"/>
      <c r="IQR88" s="1"/>
      <c r="IQS88" s="1"/>
      <c r="IQT88" s="1"/>
      <c r="IQU88" s="1"/>
      <c r="IQV88" s="1"/>
      <c r="IQW88" s="1"/>
      <c r="IQX88" s="1"/>
      <c r="IQY88" s="1"/>
      <c r="IQZ88" s="1"/>
      <c r="IRA88" s="1"/>
      <c r="IRB88" s="1"/>
      <c r="IRC88" s="1"/>
      <c r="IRD88" s="1"/>
      <c r="IRE88" s="1"/>
      <c r="IRF88" s="1"/>
      <c r="IRG88" s="1"/>
      <c r="IRH88" s="1"/>
      <c r="IRI88" s="1"/>
      <c r="IRJ88" s="1"/>
      <c r="IRK88" s="1"/>
      <c r="IRL88" s="1"/>
      <c r="IRM88" s="1"/>
      <c r="IRN88" s="1"/>
      <c r="IRO88" s="1"/>
      <c r="IRP88" s="1"/>
      <c r="IRQ88" s="1"/>
      <c r="IRR88" s="1"/>
      <c r="IRS88" s="1"/>
      <c r="IRT88" s="1"/>
      <c r="IRU88" s="1"/>
      <c r="IRV88" s="1"/>
      <c r="IRW88" s="1"/>
      <c r="IRX88" s="1"/>
      <c r="IRY88" s="1"/>
      <c r="IRZ88" s="1"/>
      <c r="ISA88" s="1"/>
      <c r="ISB88" s="1"/>
      <c r="ISC88" s="1"/>
      <c r="ISD88" s="1"/>
      <c r="ISE88" s="1"/>
      <c r="ISF88" s="1"/>
      <c r="ISG88" s="1"/>
      <c r="ISH88" s="1"/>
      <c r="ISI88" s="1"/>
      <c r="ISJ88" s="1"/>
      <c r="ISK88" s="1"/>
      <c r="ISL88" s="1"/>
      <c r="ISM88" s="1"/>
      <c r="ISN88" s="1"/>
      <c r="ISO88" s="1"/>
      <c r="ISP88" s="1"/>
      <c r="ISQ88" s="1"/>
      <c r="ISR88" s="1"/>
      <c r="ISS88" s="1"/>
      <c r="IST88" s="1"/>
      <c r="ISU88" s="1"/>
      <c r="ISV88" s="1"/>
      <c r="ISW88" s="1"/>
      <c r="ISX88" s="1"/>
      <c r="ISY88" s="1"/>
      <c r="ISZ88" s="1"/>
      <c r="ITA88" s="1"/>
      <c r="ITB88" s="1"/>
      <c r="ITC88" s="1"/>
      <c r="ITD88" s="1"/>
      <c r="ITE88" s="1"/>
      <c r="ITF88" s="1"/>
      <c r="ITG88" s="1"/>
      <c r="ITH88" s="1"/>
      <c r="ITI88" s="1"/>
      <c r="ITJ88" s="1"/>
      <c r="ITK88" s="1"/>
      <c r="ITL88" s="1"/>
      <c r="ITM88" s="1"/>
      <c r="ITN88" s="1"/>
      <c r="ITO88" s="1"/>
      <c r="ITP88" s="1"/>
      <c r="ITQ88" s="1"/>
      <c r="ITR88" s="1"/>
      <c r="ITS88" s="1"/>
      <c r="ITT88" s="1"/>
      <c r="ITU88" s="1"/>
      <c r="ITV88" s="1"/>
      <c r="ITW88" s="1"/>
      <c r="ITX88" s="1"/>
      <c r="ITY88" s="1"/>
      <c r="ITZ88" s="1"/>
      <c r="IUA88" s="1"/>
      <c r="IUB88" s="1"/>
      <c r="IUC88" s="1"/>
      <c r="IUD88" s="1"/>
      <c r="IUE88" s="1"/>
      <c r="IUF88" s="1"/>
      <c r="IUG88" s="1"/>
      <c r="IUH88" s="1"/>
      <c r="IUI88" s="1"/>
      <c r="IUJ88" s="1"/>
      <c r="IUK88" s="1"/>
      <c r="IUL88" s="1"/>
      <c r="IUM88" s="1"/>
      <c r="IUN88" s="1"/>
      <c r="IUO88" s="1"/>
      <c r="IUP88" s="1"/>
      <c r="IUQ88" s="1"/>
      <c r="IUR88" s="1"/>
      <c r="IUS88" s="1"/>
      <c r="IUT88" s="1"/>
      <c r="IUU88" s="1"/>
      <c r="IUV88" s="1"/>
      <c r="IUW88" s="1"/>
      <c r="IUX88" s="1"/>
      <c r="IUY88" s="1"/>
      <c r="IUZ88" s="1"/>
      <c r="IVA88" s="1"/>
      <c r="IVB88" s="1"/>
      <c r="IVC88" s="1"/>
      <c r="IVD88" s="1"/>
      <c r="IVE88" s="1"/>
      <c r="IVF88" s="1"/>
      <c r="IVG88" s="1"/>
      <c r="IVH88" s="1"/>
      <c r="IVI88" s="1"/>
      <c r="IVJ88" s="1"/>
      <c r="IVK88" s="1"/>
      <c r="IVL88" s="1"/>
      <c r="IVM88" s="1"/>
      <c r="IVN88" s="1"/>
      <c r="IVO88" s="1"/>
      <c r="IVP88" s="1"/>
      <c r="IVQ88" s="1"/>
      <c r="IVR88" s="1"/>
      <c r="IVS88" s="1"/>
      <c r="IVT88" s="1"/>
      <c r="IVU88" s="1"/>
      <c r="IVV88" s="1"/>
      <c r="IVW88" s="1"/>
      <c r="IVX88" s="1"/>
      <c r="IVY88" s="1"/>
      <c r="IVZ88" s="1"/>
      <c r="IWA88" s="1"/>
      <c r="IWB88" s="1"/>
      <c r="IWC88" s="1"/>
      <c r="IWD88" s="1"/>
      <c r="IWE88" s="1"/>
      <c r="IWF88" s="1"/>
      <c r="IWG88" s="1"/>
      <c r="IWH88" s="1"/>
      <c r="IWI88" s="1"/>
      <c r="IWJ88" s="1"/>
      <c r="IWK88" s="1"/>
      <c r="IWL88" s="1"/>
      <c r="IWM88" s="1"/>
      <c r="IWN88" s="1"/>
      <c r="IWO88" s="1"/>
      <c r="IWP88" s="1"/>
      <c r="IWQ88" s="1"/>
      <c r="IWR88" s="1"/>
      <c r="IWS88" s="1"/>
      <c r="IWT88" s="1"/>
      <c r="IWU88" s="1"/>
      <c r="IWV88" s="1"/>
      <c r="IWW88" s="1"/>
      <c r="IWX88" s="1"/>
      <c r="IWY88" s="1"/>
      <c r="IWZ88" s="1"/>
      <c r="IXA88" s="1"/>
      <c r="IXB88" s="1"/>
      <c r="IXC88" s="1"/>
      <c r="IXD88" s="1"/>
      <c r="IXE88" s="1"/>
      <c r="IXF88" s="1"/>
      <c r="IXG88" s="1"/>
      <c r="IXH88" s="1"/>
      <c r="IXI88" s="1"/>
      <c r="IXJ88" s="1"/>
      <c r="IXK88" s="1"/>
      <c r="IXL88" s="1"/>
      <c r="IXM88" s="1"/>
      <c r="IXN88" s="1"/>
      <c r="IXO88" s="1"/>
      <c r="IXP88" s="1"/>
      <c r="IXQ88" s="1"/>
      <c r="IXR88" s="1"/>
      <c r="IXS88" s="1"/>
      <c r="IXT88" s="1"/>
      <c r="IXU88" s="1"/>
      <c r="IXV88" s="1"/>
      <c r="IXW88" s="1"/>
      <c r="IXX88" s="1"/>
      <c r="IXY88" s="1"/>
      <c r="IXZ88" s="1"/>
      <c r="IYA88" s="1"/>
      <c r="IYB88" s="1"/>
      <c r="IYC88" s="1"/>
      <c r="IYD88" s="1"/>
      <c r="IYE88" s="1"/>
      <c r="IYF88" s="1"/>
      <c r="IYG88" s="1"/>
      <c r="IYH88" s="1"/>
      <c r="IYI88" s="1"/>
      <c r="IYJ88" s="1"/>
      <c r="IYK88" s="1"/>
      <c r="IYL88" s="1"/>
      <c r="IYM88" s="1"/>
      <c r="IYN88" s="1"/>
      <c r="IYO88" s="1"/>
      <c r="IYP88" s="1"/>
      <c r="IYQ88" s="1"/>
      <c r="IYR88" s="1"/>
      <c r="IYS88" s="1"/>
      <c r="IYT88" s="1"/>
      <c r="IYU88" s="1"/>
      <c r="IYV88" s="1"/>
      <c r="IYW88" s="1"/>
      <c r="IYX88" s="1"/>
      <c r="IYY88" s="1"/>
      <c r="IYZ88" s="1"/>
      <c r="IZA88" s="1"/>
      <c r="IZB88" s="1"/>
      <c r="IZC88" s="1"/>
      <c r="IZD88" s="1"/>
      <c r="IZE88" s="1"/>
      <c r="IZF88" s="1"/>
      <c r="IZG88" s="1"/>
      <c r="IZH88" s="1"/>
      <c r="IZI88" s="1"/>
      <c r="IZJ88" s="1"/>
      <c r="IZK88" s="1"/>
      <c r="IZL88" s="1"/>
      <c r="IZM88" s="1"/>
      <c r="IZN88" s="1"/>
      <c r="IZO88" s="1"/>
      <c r="IZP88" s="1"/>
      <c r="IZQ88" s="1"/>
      <c r="IZR88" s="1"/>
      <c r="IZS88" s="1"/>
      <c r="IZT88" s="1"/>
      <c r="IZU88" s="1"/>
      <c r="IZV88" s="1"/>
      <c r="IZW88" s="1"/>
      <c r="IZX88" s="1"/>
      <c r="IZY88" s="1"/>
      <c r="IZZ88" s="1"/>
      <c r="JAA88" s="1"/>
      <c r="JAB88" s="1"/>
      <c r="JAC88" s="1"/>
      <c r="JAD88" s="1"/>
      <c r="JAE88" s="1"/>
      <c r="JAF88" s="1"/>
      <c r="JAG88" s="1"/>
      <c r="JAH88" s="1"/>
      <c r="JAI88" s="1"/>
      <c r="JAJ88" s="1"/>
      <c r="JAK88" s="1"/>
      <c r="JAL88" s="1"/>
      <c r="JAM88" s="1"/>
      <c r="JAN88" s="1"/>
      <c r="JAO88" s="1"/>
      <c r="JAP88" s="1"/>
      <c r="JAQ88" s="1"/>
      <c r="JAR88" s="1"/>
      <c r="JAS88" s="1"/>
      <c r="JAT88" s="1"/>
      <c r="JAU88" s="1"/>
      <c r="JAV88" s="1"/>
      <c r="JAW88" s="1"/>
      <c r="JAX88" s="1"/>
      <c r="JAY88" s="1"/>
      <c r="JAZ88" s="1"/>
      <c r="JBA88" s="1"/>
      <c r="JBB88" s="1"/>
      <c r="JBC88" s="1"/>
      <c r="JBD88" s="1"/>
      <c r="JBE88" s="1"/>
      <c r="JBF88" s="1"/>
      <c r="JBG88" s="1"/>
      <c r="JBH88" s="1"/>
      <c r="JBI88" s="1"/>
      <c r="JBJ88" s="1"/>
      <c r="JBK88" s="1"/>
      <c r="JBL88" s="1"/>
      <c r="JBM88" s="1"/>
      <c r="JBN88" s="1"/>
      <c r="JBO88" s="1"/>
      <c r="JBP88" s="1"/>
      <c r="JBQ88" s="1"/>
      <c r="JBR88" s="1"/>
      <c r="JBS88" s="1"/>
      <c r="JBT88" s="1"/>
      <c r="JBU88" s="1"/>
      <c r="JBV88" s="1"/>
      <c r="JBW88" s="1"/>
      <c r="JBX88" s="1"/>
      <c r="JBY88" s="1"/>
      <c r="JBZ88" s="1"/>
      <c r="JCA88" s="1"/>
      <c r="JCB88" s="1"/>
      <c r="JCC88" s="1"/>
      <c r="JCD88" s="1"/>
      <c r="JCE88" s="1"/>
      <c r="JCF88" s="1"/>
      <c r="JCG88" s="1"/>
      <c r="JCH88" s="1"/>
      <c r="JCI88" s="1"/>
      <c r="JCJ88" s="1"/>
      <c r="JCK88" s="1"/>
      <c r="JCL88" s="1"/>
      <c r="JCM88" s="1"/>
      <c r="JCN88" s="1"/>
      <c r="JCO88" s="1"/>
      <c r="JCP88" s="1"/>
      <c r="JCQ88" s="1"/>
      <c r="JCR88" s="1"/>
      <c r="JCS88" s="1"/>
      <c r="JCT88" s="1"/>
      <c r="JCU88" s="1"/>
      <c r="JCV88" s="1"/>
      <c r="JCW88" s="1"/>
      <c r="JCX88" s="1"/>
      <c r="JCY88" s="1"/>
      <c r="JCZ88" s="1"/>
      <c r="JDA88" s="1"/>
      <c r="JDB88" s="1"/>
      <c r="JDC88" s="1"/>
      <c r="JDD88" s="1"/>
      <c r="JDE88" s="1"/>
      <c r="JDF88" s="1"/>
      <c r="JDG88" s="1"/>
      <c r="JDH88" s="1"/>
      <c r="JDI88" s="1"/>
      <c r="JDJ88" s="1"/>
      <c r="JDK88" s="1"/>
      <c r="JDL88" s="1"/>
      <c r="JDM88" s="1"/>
      <c r="JDN88" s="1"/>
      <c r="JDO88" s="1"/>
      <c r="JDP88" s="1"/>
      <c r="JDQ88" s="1"/>
      <c r="JDR88" s="1"/>
      <c r="JDS88" s="1"/>
      <c r="JDT88" s="1"/>
      <c r="JDU88" s="1"/>
      <c r="JDV88" s="1"/>
      <c r="JDW88" s="1"/>
      <c r="JDX88" s="1"/>
      <c r="JDY88" s="1"/>
      <c r="JDZ88" s="1"/>
      <c r="JEA88" s="1"/>
      <c r="JEB88" s="1"/>
      <c r="JEC88" s="1"/>
      <c r="JED88" s="1"/>
      <c r="JEE88" s="1"/>
      <c r="JEF88" s="1"/>
      <c r="JEG88" s="1"/>
      <c r="JEH88" s="1"/>
      <c r="JEI88" s="1"/>
      <c r="JEJ88" s="1"/>
      <c r="JEK88" s="1"/>
      <c r="JEL88" s="1"/>
      <c r="JEM88" s="1"/>
      <c r="JEN88" s="1"/>
      <c r="JEO88" s="1"/>
      <c r="JEP88" s="1"/>
      <c r="JEQ88" s="1"/>
      <c r="JER88" s="1"/>
      <c r="JES88" s="1"/>
      <c r="JET88" s="1"/>
      <c r="JEU88" s="1"/>
      <c r="JEV88" s="1"/>
      <c r="JEW88" s="1"/>
      <c r="JEX88" s="1"/>
      <c r="JEY88" s="1"/>
      <c r="JEZ88" s="1"/>
      <c r="JFA88" s="1"/>
      <c r="JFB88" s="1"/>
      <c r="JFC88" s="1"/>
      <c r="JFD88" s="1"/>
      <c r="JFE88" s="1"/>
      <c r="JFF88" s="1"/>
      <c r="JFG88" s="1"/>
      <c r="JFH88" s="1"/>
      <c r="JFI88" s="1"/>
      <c r="JFJ88" s="1"/>
      <c r="JFK88" s="1"/>
      <c r="JFL88" s="1"/>
      <c r="JFM88" s="1"/>
      <c r="JFN88" s="1"/>
      <c r="JFO88" s="1"/>
      <c r="JFP88" s="1"/>
      <c r="JFQ88" s="1"/>
      <c r="JFR88" s="1"/>
      <c r="JFS88" s="1"/>
      <c r="JFT88" s="1"/>
      <c r="JFU88" s="1"/>
      <c r="JFV88" s="1"/>
      <c r="JFW88" s="1"/>
      <c r="JFX88" s="1"/>
      <c r="JFY88" s="1"/>
      <c r="JFZ88" s="1"/>
      <c r="JGA88" s="1"/>
      <c r="JGB88" s="1"/>
      <c r="JGC88" s="1"/>
      <c r="JGD88" s="1"/>
      <c r="JGE88" s="1"/>
      <c r="JGF88" s="1"/>
      <c r="JGG88" s="1"/>
      <c r="JGH88" s="1"/>
      <c r="JGI88" s="1"/>
      <c r="JGJ88" s="1"/>
      <c r="JGK88" s="1"/>
      <c r="JGL88" s="1"/>
      <c r="JGM88" s="1"/>
      <c r="JGN88" s="1"/>
      <c r="JGO88" s="1"/>
      <c r="JGP88" s="1"/>
      <c r="JGQ88" s="1"/>
      <c r="JGR88" s="1"/>
      <c r="JGS88" s="1"/>
      <c r="JGT88" s="1"/>
      <c r="JGU88" s="1"/>
      <c r="JGV88" s="1"/>
      <c r="JGW88" s="1"/>
      <c r="JGX88" s="1"/>
      <c r="JGY88" s="1"/>
      <c r="JGZ88" s="1"/>
      <c r="JHA88" s="1"/>
      <c r="JHB88" s="1"/>
      <c r="JHC88" s="1"/>
      <c r="JHD88" s="1"/>
      <c r="JHE88" s="1"/>
      <c r="JHF88" s="1"/>
      <c r="JHG88" s="1"/>
      <c r="JHH88" s="1"/>
      <c r="JHI88" s="1"/>
      <c r="JHJ88" s="1"/>
      <c r="JHK88" s="1"/>
      <c r="JHL88" s="1"/>
      <c r="JHM88" s="1"/>
      <c r="JHN88" s="1"/>
      <c r="JHO88" s="1"/>
      <c r="JHP88" s="1"/>
      <c r="JHQ88" s="1"/>
      <c r="JHR88" s="1"/>
      <c r="JHS88" s="1"/>
      <c r="JHT88" s="1"/>
      <c r="JHU88" s="1"/>
      <c r="JHV88" s="1"/>
      <c r="JHW88" s="1"/>
      <c r="JHX88" s="1"/>
      <c r="JHY88" s="1"/>
      <c r="JHZ88" s="1"/>
      <c r="JIA88" s="1"/>
      <c r="JIB88" s="1"/>
      <c r="JIC88" s="1"/>
      <c r="JID88" s="1"/>
      <c r="JIE88" s="1"/>
      <c r="JIF88" s="1"/>
      <c r="JIG88" s="1"/>
      <c r="JIH88" s="1"/>
      <c r="JII88" s="1"/>
      <c r="JIJ88" s="1"/>
      <c r="JIK88" s="1"/>
      <c r="JIL88" s="1"/>
      <c r="JIM88" s="1"/>
      <c r="JIN88" s="1"/>
      <c r="JIO88" s="1"/>
      <c r="JIP88" s="1"/>
      <c r="JIQ88" s="1"/>
      <c r="JIR88" s="1"/>
      <c r="JIS88" s="1"/>
      <c r="JIT88" s="1"/>
      <c r="JIU88" s="1"/>
      <c r="JIV88" s="1"/>
      <c r="JIW88" s="1"/>
      <c r="JIX88" s="1"/>
      <c r="JIY88" s="1"/>
      <c r="JIZ88" s="1"/>
      <c r="JJA88" s="1"/>
      <c r="JJB88" s="1"/>
      <c r="JJC88" s="1"/>
      <c r="JJD88" s="1"/>
      <c r="JJE88" s="1"/>
      <c r="JJF88" s="1"/>
      <c r="JJG88" s="1"/>
      <c r="JJH88" s="1"/>
      <c r="JJI88" s="1"/>
      <c r="JJJ88" s="1"/>
      <c r="JJK88" s="1"/>
      <c r="JJL88" s="1"/>
      <c r="JJM88" s="1"/>
      <c r="JJN88" s="1"/>
      <c r="JJO88" s="1"/>
      <c r="JJP88" s="1"/>
      <c r="JJQ88" s="1"/>
      <c r="JJR88" s="1"/>
      <c r="JJS88" s="1"/>
      <c r="JJT88" s="1"/>
      <c r="JJU88" s="1"/>
      <c r="JJV88" s="1"/>
      <c r="JJW88" s="1"/>
      <c r="JJX88" s="1"/>
      <c r="JJY88" s="1"/>
      <c r="JJZ88" s="1"/>
      <c r="JKA88" s="1"/>
      <c r="JKB88" s="1"/>
      <c r="JKC88" s="1"/>
      <c r="JKD88" s="1"/>
      <c r="JKE88" s="1"/>
      <c r="JKF88" s="1"/>
      <c r="JKG88" s="1"/>
      <c r="JKH88" s="1"/>
      <c r="JKI88" s="1"/>
      <c r="JKJ88" s="1"/>
      <c r="JKK88" s="1"/>
      <c r="JKL88" s="1"/>
      <c r="JKM88" s="1"/>
      <c r="JKN88" s="1"/>
      <c r="JKO88" s="1"/>
      <c r="JKP88" s="1"/>
      <c r="JKQ88" s="1"/>
      <c r="JKR88" s="1"/>
      <c r="JKS88" s="1"/>
      <c r="JKT88" s="1"/>
      <c r="JKU88" s="1"/>
      <c r="JKV88" s="1"/>
      <c r="JKW88" s="1"/>
      <c r="JKX88" s="1"/>
      <c r="JKY88" s="1"/>
      <c r="JKZ88" s="1"/>
      <c r="JLA88" s="1"/>
      <c r="JLB88" s="1"/>
      <c r="JLC88" s="1"/>
      <c r="JLD88" s="1"/>
      <c r="JLE88" s="1"/>
      <c r="JLF88" s="1"/>
      <c r="JLG88" s="1"/>
      <c r="JLH88" s="1"/>
      <c r="JLI88" s="1"/>
      <c r="JLJ88" s="1"/>
      <c r="JLK88" s="1"/>
      <c r="JLL88" s="1"/>
      <c r="JLM88" s="1"/>
      <c r="JLN88" s="1"/>
      <c r="JLO88" s="1"/>
      <c r="JLP88" s="1"/>
      <c r="JLQ88" s="1"/>
      <c r="JLR88" s="1"/>
      <c r="JLS88" s="1"/>
      <c r="JLT88" s="1"/>
      <c r="JLU88" s="1"/>
      <c r="JLV88" s="1"/>
      <c r="JLW88" s="1"/>
      <c r="JLX88" s="1"/>
      <c r="JLY88" s="1"/>
      <c r="JLZ88" s="1"/>
      <c r="JMA88" s="1"/>
      <c r="JMB88" s="1"/>
      <c r="JMC88" s="1"/>
      <c r="JMD88" s="1"/>
      <c r="JME88" s="1"/>
      <c r="JMF88" s="1"/>
      <c r="JMG88" s="1"/>
      <c r="JMH88" s="1"/>
      <c r="JMI88" s="1"/>
      <c r="JMJ88" s="1"/>
      <c r="JMK88" s="1"/>
      <c r="JML88" s="1"/>
      <c r="JMM88" s="1"/>
      <c r="JMN88" s="1"/>
      <c r="JMO88" s="1"/>
      <c r="JMP88" s="1"/>
      <c r="JMQ88" s="1"/>
      <c r="JMR88" s="1"/>
      <c r="JMS88" s="1"/>
      <c r="JMT88" s="1"/>
      <c r="JMU88" s="1"/>
      <c r="JMV88" s="1"/>
      <c r="JMW88" s="1"/>
      <c r="JMX88" s="1"/>
      <c r="JMY88" s="1"/>
      <c r="JMZ88" s="1"/>
      <c r="JNA88" s="1"/>
      <c r="JNB88" s="1"/>
      <c r="JNC88" s="1"/>
      <c r="JND88" s="1"/>
      <c r="JNE88" s="1"/>
      <c r="JNF88" s="1"/>
      <c r="JNG88" s="1"/>
      <c r="JNH88" s="1"/>
      <c r="JNI88" s="1"/>
      <c r="JNJ88" s="1"/>
      <c r="JNK88" s="1"/>
      <c r="JNL88" s="1"/>
      <c r="JNM88" s="1"/>
      <c r="JNN88" s="1"/>
      <c r="JNO88" s="1"/>
      <c r="JNP88" s="1"/>
      <c r="JNQ88" s="1"/>
      <c r="JNR88" s="1"/>
      <c r="JNS88" s="1"/>
      <c r="JNT88" s="1"/>
      <c r="JNU88" s="1"/>
      <c r="JNV88" s="1"/>
      <c r="JNW88" s="1"/>
      <c r="JNX88" s="1"/>
      <c r="JNY88" s="1"/>
      <c r="JNZ88" s="1"/>
      <c r="JOA88" s="1"/>
      <c r="JOB88" s="1"/>
      <c r="JOC88" s="1"/>
      <c r="JOD88" s="1"/>
      <c r="JOE88" s="1"/>
      <c r="JOF88" s="1"/>
      <c r="JOG88" s="1"/>
      <c r="JOH88" s="1"/>
      <c r="JOI88" s="1"/>
      <c r="JOJ88" s="1"/>
      <c r="JOK88" s="1"/>
      <c r="JOL88" s="1"/>
      <c r="JOM88" s="1"/>
      <c r="JON88" s="1"/>
      <c r="JOO88" s="1"/>
      <c r="JOP88" s="1"/>
      <c r="JOQ88" s="1"/>
      <c r="JOR88" s="1"/>
      <c r="JOS88" s="1"/>
      <c r="JOT88" s="1"/>
      <c r="JOU88" s="1"/>
      <c r="JOV88" s="1"/>
      <c r="JOW88" s="1"/>
      <c r="JOX88" s="1"/>
      <c r="JOY88" s="1"/>
      <c r="JOZ88" s="1"/>
      <c r="JPA88" s="1"/>
      <c r="JPB88" s="1"/>
      <c r="JPC88" s="1"/>
      <c r="JPD88" s="1"/>
      <c r="JPE88" s="1"/>
      <c r="JPF88" s="1"/>
      <c r="JPG88" s="1"/>
      <c r="JPH88" s="1"/>
      <c r="JPI88" s="1"/>
      <c r="JPJ88" s="1"/>
      <c r="JPK88" s="1"/>
      <c r="JPL88" s="1"/>
      <c r="JPM88" s="1"/>
      <c r="JPN88" s="1"/>
      <c r="JPO88" s="1"/>
      <c r="JPP88" s="1"/>
      <c r="JPQ88" s="1"/>
      <c r="JPR88" s="1"/>
      <c r="JPS88" s="1"/>
      <c r="JPT88" s="1"/>
      <c r="JPU88" s="1"/>
      <c r="JPV88" s="1"/>
      <c r="JPW88" s="1"/>
      <c r="JPX88" s="1"/>
      <c r="JPY88" s="1"/>
      <c r="JPZ88" s="1"/>
      <c r="JQA88" s="1"/>
      <c r="JQB88" s="1"/>
      <c r="JQC88" s="1"/>
      <c r="JQD88" s="1"/>
      <c r="JQE88" s="1"/>
      <c r="JQF88" s="1"/>
      <c r="JQG88" s="1"/>
      <c r="JQH88" s="1"/>
      <c r="JQI88" s="1"/>
      <c r="JQJ88" s="1"/>
      <c r="JQK88" s="1"/>
      <c r="JQL88" s="1"/>
      <c r="JQM88" s="1"/>
      <c r="JQN88" s="1"/>
      <c r="JQO88" s="1"/>
      <c r="JQP88" s="1"/>
      <c r="JQQ88" s="1"/>
      <c r="JQR88" s="1"/>
      <c r="JQS88" s="1"/>
      <c r="JQT88" s="1"/>
      <c r="JQU88" s="1"/>
      <c r="JQV88" s="1"/>
      <c r="JQW88" s="1"/>
      <c r="JQX88" s="1"/>
      <c r="JQY88" s="1"/>
      <c r="JQZ88" s="1"/>
      <c r="JRA88" s="1"/>
      <c r="JRB88" s="1"/>
      <c r="JRC88" s="1"/>
      <c r="JRD88" s="1"/>
      <c r="JRE88" s="1"/>
      <c r="JRF88" s="1"/>
      <c r="JRG88" s="1"/>
      <c r="JRH88" s="1"/>
      <c r="JRI88" s="1"/>
      <c r="JRJ88" s="1"/>
      <c r="JRK88" s="1"/>
      <c r="JRL88" s="1"/>
      <c r="JRM88" s="1"/>
      <c r="JRN88" s="1"/>
      <c r="JRO88" s="1"/>
      <c r="JRP88" s="1"/>
      <c r="JRQ88" s="1"/>
      <c r="JRR88" s="1"/>
      <c r="JRS88" s="1"/>
      <c r="JRT88" s="1"/>
      <c r="JRU88" s="1"/>
      <c r="JRV88" s="1"/>
      <c r="JRW88" s="1"/>
      <c r="JRX88" s="1"/>
      <c r="JRY88" s="1"/>
      <c r="JRZ88" s="1"/>
      <c r="JSA88" s="1"/>
      <c r="JSB88" s="1"/>
      <c r="JSC88" s="1"/>
      <c r="JSD88" s="1"/>
      <c r="JSE88" s="1"/>
      <c r="JSF88" s="1"/>
      <c r="JSG88" s="1"/>
      <c r="JSH88" s="1"/>
      <c r="JSI88" s="1"/>
      <c r="JSJ88" s="1"/>
      <c r="JSK88" s="1"/>
      <c r="JSL88" s="1"/>
      <c r="JSM88" s="1"/>
      <c r="JSN88" s="1"/>
      <c r="JSO88" s="1"/>
      <c r="JSP88" s="1"/>
      <c r="JSQ88" s="1"/>
      <c r="JSR88" s="1"/>
      <c r="JSS88" s="1"/>
      <c r="JST88" s="1"/>
      <c r="JSU88" s="1"/>
      <c r="JSV88" s="1"/>
      <c r="JSW88" s="1"/>
      <c r="JSX88" s="1"/>
      <c r="JSY88" s="1"/>
      <c r="JSZ88" s="1"/>
      <c r="JTA88" s="1"/>
      <c r="JTB88" s="1"/>
      <c r="JTC88" s="1"/>
      <c r="JTD88" s="1"/>
      <c r="JTE88" s="1"/>
      <c r="JTF88" s="1"/>
      <c r="JTG88" s="1"/>
      <c r="JTH88" s="1"/>
      <c r="JTI88" s="1"/>
      <c r="JTJ88" s="1"/>
      <c r="JTK88" s="1"/>
      <c r="JTL88" s="1"/>
      <c r="JTM88" s="1"/>
      <c r="JTN88" s="1"/>
      <c r="JTO88" s="1"/>
      <c r="JTP88" s="1"/>
      <c r="JTQ88" s="1"/>
      <c r="JTR88" s="1"/>
      <c r="JTS88" s="1"/>
      <c r="JTT88" s="1"/>
      <c r="JTU88" s="1"/>
      <c r="JTV88" s="1"/>
      <c r="JTW88" s="1"/>
      <c r="JTX88" s="1"/>
      <c r="JTY88" s="1"/>
      <c r="JTZ88" s="1"/>
      <c r="JUA88" s="1"/>
      <c r="JUB88" s="1"/>
      <c r="JUC88" s="1"/>
      <c r="JUD88" s="1"/>
      <c r="JUE88" s="1"/>
      <c r="JUF88" s="1"/>
      <c r="JUG88" s="1"/>
      <c r="JUH88" s="1"/>
      <c r="JUI88" s="1"/>
      <c r="JUJ88" s="1"/>
      <c r="JUK88" s="1"/>
      <c r="JUL88" s="1"/>
      <c r="JUM88" s="1"/>
      <c r="JUN88" s="1"/>
      <c r="JUO88" s="1"/>
      <c r="JUP88" s="1"/>
      <c r="JUQ88" s="1"/>
      <c r="JUR88" s="1"/>
      <c r="JUS88" s="1"/>
      <c r="JUT88" s="1"/>
      <c r="JUU88" s="1"/>
      <c r="JUV88" s="1"/>
      <c r="JUW88" s="1"/>
      <c r="JUX88" s="1"/>
      <c r="JUY88" s="1"/>
      <c r="JUZ88" s="1"/>
      <c r="JVA88" s="1"/>
      <c r="JVB88" s="1"/>
      <c r="JVC88" s="1"/>
      <c r="JVD88" s="1"/>
      <c r="JVE88" s="1"/>
      <c r="JVF88" s="1"/>
      <c r="JVG88" s="1"/>
      <c r="JVH88" s="1"/>
      <c r="JVI88" s="1"/>
      <c r="JVJ88" s="1"/>
      <c r="JVK88" s="1"/>
      <c r="JVL88" s="1"/>
      <c r="JVM88" s="1"/>
      <c r="JVN88" s="1"/>
      <c r="JVO88" s="1"/>
      <c r="JVP88" s="1"/>
      <c r="JVQ88" s="1"/>
      <c r="JVR88" s="1"/>
      <c r="JVS88" s="1"/>
      <c r="JVT88" s="1"/>
      <c r="JVU88" s="1"/>
      <c r="JVV88" s="1"/>
      <c r="JVW88" s="1"/>
      <c r="JVX88" s="1"/>
      <c r="JVY88" s="1"/>
      <c r="JVZ88" s="1"/>
      <c r="JWA88" s="1"/>
      <c r="JWB88" s="1"/>
      <c r="JWC88" s="1"/>
      <c r="JWD88" s="1"/>
      <c r="JWE88" s="1"/>
      <c r="JWF88" s="1"/>
      <c r="JWG88" s="1"/>
      <c r="JWH88" s="1"/>
      <c r="JWI88" s="1"/>
      <c r="JWJ88" s="1"/>
      <c r="JWK88" s="1"/>
      <c r="JWL88" s="1"/>
      <c r="JWM88" s="1"/>
      <c r="JWN88" s="1"/>
      <c r="JWO88" s="1"/>
      <c r="JWP88" s="1"/>
      <c r="JWQ88" s="1"/>
      <c r="JWR88" s="1"/>
      <c r="JWS88" s="1"/>
      <c r="JWT88" s="1"/>
      <c r="JWU88" s="1"/>
      <c r="JWV88" s="1"/>
      <c r="JWW88" s="1"/>
      <c r="JWX88" s="1"/>
      <c r="JWY88" s="1"/>
      <c r="JWZ88" s="1"/>
      <c r="JXA88" s="1"/>
      <c r="JXB88" s="1"/>
      <c r="JXC88" s="1"/>
      <c r="JXD88" s="1"/>
      <c r="JXE88" s="1"/>
      <c r="JXF88" s="1"/>
      <c r="JXG88" s="1"/>
      <c r="JXH88" s="1"/>
      <c r="JXI88" s="1"/>
      <c r="JXJ88" s="1"/>
      <c r="JXK88" s="1"/>
      <c r="JXL88" s="1"/>
      <c r="JXM88" s="1"/>
      <c r="JXN88" s="1"/>
      <c r="JXO88" s="1"/>
      <c r="JXP88" s="1"/>
      <c r="JXQ88" s="1"/>
      <c r="JXR88" s="1"/>
      <c r="JXS88" s="1"/>
      <c r="JXT88" s="1"/>
      <c r="JXU88" s="1"/>
      <c r="JXV88" s="1"/>
      <c r="JXW88" s="1"/>
      <c r="JXX88" s="1"/>
      <c r="JXY88" s="1"/>
      <c r="JXZ88" s="1"/>
      <c r="JYA88" s="1"/>
      <c r="JYB88" s="1"/>
      <c r="JYC88" s="1"/>
      <c r="JYD88" s="1"/>
      <c r="JYE88" s="1"/>
      <c r="JYF88" s="1"/>
      <c r="JYG88" s="1"/>
      <c r="JYH88" s="1"/>
      <c r="JYI88" s="1"/>
      <c r="JYJ88" s="1"/>
      <c r="JYK88" s="1"/>
      <c r="JYL88" s="1"/>
      <c r="JYM88" s="1"/>
      <c r="JYN88" s="1"/>
      <c r="JYO88" s="1"/>
      <c r="JYP88" s="1"/>
      <c r="JYQ88" s="1"/>
      <c r="JYR88" s="1"/>
      <c r="JYS88" s="1"/>
      <c r="JYT88" s="1"/>
      <c r="JYU88" s="1"/>
      <c r="JYV88" s="1"/>
      <c r="JYW88" s="1"/>
      <c r="JYX88" s="1"/>
      <c r="JYY88" s="1"/>
      <c r="JYZ88" s="1"/>
      <c r="JZA88" s="1"/>
      <c r="JZB88" s="1"/>
      <c r="JZC88" s="1"/>
      <c r="JZD88" s="1"/>
      <c r="JZE88" s="1"/>
      <c r="JZF88" s="1"/>
      <c r="JZG88" s="1"/>
      <c r="JZH88" s="1"/>
      <c r="JZI88" s="1"/>
      <c r="JZJ88" s="1"/>
      <c r="JZK88" s="1"/>
      <c r="JZL88" s="1"/>
      <c r="JZM88" s="1"/>
      <c r="JZN88" s="1"/>
      <c r="JZO88" s="1"/>
      <c r="JZP88" s="1"/>
      <c r="JZQ88" s="1"/>
      <c r="JZR88" s="1"/>
      <c r="JZS88" s="1"/>
      <c r="JZT88" s="1"/>
      <c r="JZU88" s="1"/>
      <c r="JZV88" s="1"/>
      <c r="JZW88" s="1"/>
      <c r="JZX88" s="1"/>
      <c r="JZY88" s="1"/>
      <c r="JZZ88" s="1"/>
      <c r="KAA88" s="1"/>
      <c r="KAB88" s="1"/>
      <c r="KAC88" s="1"/>
      <c r="KAD88" s="1"/>
      <c r="KAE88" s="1"/>
      <c r="KAF88" s="1"/>
      <c r="KAG88" s="1"/>
      <c r="KAH88" s="1"/>
      <c r="KAI88" s="1"/>
      <c r="KAJ88" s="1"/>
      <c r="KAK88" s="1"/>
      <c r="KAL88" s="1"/>
      <c r="KAM88" s="1"/>
      <c r="KAN88" s="1"/>
      <c r="KAO88" s="1"/>
      <c r="KAP88" s="1"/>
      <c r="KAQ88" s="1"/>
      <c r="KAR88" s="1"/>
      <c r="KAS88" s="1"/>
      <c r="KAT88" s="1"/>
      <c r="KAU88" s="1"/>
      <c r="KAV88" s="1"/>
      <c r="KAW88" s="1"/>
      <c r="KAX88" s="1"/>
      <c r="KAY88" s="1"/>
      <c r="KAZ88" s="1"/>
      <c r="KBA88" s="1"/>
      <c r="KBB88" s="1"/>
      <c r="KBC88" s="1"/>
      <c r="KBD88" s="1"/>
      <c r="KBE88" s="1"/>
      <c r="KBF88" s="1"/>
      <c r="KBG88" s="1"/>
      <c r="KBH88" s="1"/>
      <c r="KBI88" s="1"/>
      <c r="KBJ88" s="1"/>
      <c r="KBK88" s="1"/>
      <c r="KBL88" s="1"/>
      <c r="KBM88" s="1"/>
      <c r="KBN88" s="1"/>
      <c r="KBO88" s="1"/>
      <c r="KBP88" s="1"/>
      <c r="KBQ88" s="1"/>
      <c r="KBR88" s="1"/>
      <c r="KBS88" s="1"/>
      <c r="KBT88" s="1"/>
      <c r="KBU88" s="1"/>
      <c r="KBV88" s="1"/>
      <c r="KBW88" s="1"/>
      <c r="KBX88" s="1"/>
      <c r="KBY88" s="1"/>
      <c r="KBZ88" s="1"/>
      <c r="KCA88" s="1"/>
      <c r="KCB88" s="1"/>
      <c r="KCC88" s="1"/>
      <c r="KCD88" s="1"/>
      <c r="KCE88" s="1"/>
      <c r="KCF88" s="1"/>
      <c r="KCG88" s="1"/>
      <c r="KCH88" s="1"/>
      <c r="KCI88" s="1"/>
      <c r="KCJ88" s="1"/>
      <c r="KCK88" s="1"/>
      <c r="KCL88" s="1"/>
      <c r="KCM88" s="1"/>
      <c r="KCN88" s="1"/>
      <c r="KCO88" s="1"/>
      <c r="KCP88" s="1"/>
      <c r="KCQ88" s="1"/>
      <c r="KCR88" s="1"/>
      <c r="KCS88" s="1"/>
      <c r="KCT88" s="1"/>
      <c r="KCU88" s="1"/>
      <c r="KCV88" s="1"/>
      <c r="KCW88" s="1"/>
      <c r="KCX88" s="1"/>
      <c r="KCY88" s="1"/>
      <c r="KCZ88" s="1"/>
      <c r="KDA88" s="1"/>
      <c r="KDB88" s="1"/>
      <c r="KDC88" s="1"/>
      <c r="KDD88" s="1"/>
      <c r="KDE88" s="1"/>
      <c r="KDF88" s="1"/>
      <c r="KDG88" s="1"/>
      <c r="KDH88" s="1"/>
      <c r="KDI88" s="1"/>
      <c r="KDJ88" s="1"/>
      <c r="KDK88" s="1"/>
      <c r="KDL88" s="1"/>
      <c r="KDM88" s="1"/>
      <c r="KDN88" s="1"/>
      <c r="KDO88" s="1"/>
      <c r="KDP88" s="1"/>
      <c r="KDQ88" s="1"/>
      <c r="KDR88" s="1"/>
      <c r="KDS88" s="1"/>
      <c r="KDT88" s="1"/>
      <c r="KDU88" s="1"/>
      <c r="KDV88" s="1"/>
      <c r="KDW88" s="1"/>
      <c r="KDX88" s="1"/>
      <c r="KDY88" s="1"/>
      <c r="KDZ88" s="1"/>
      <c r="KEA88" s="1"/>
      <c r="KEB88" s="1"/>
      <c r="KEC88" s="1"/>
      <c r="KED88" s="1"/>
      <c r="KEE88" s="1"/>
      <c r="KEF88" s="1"/>
      <c r="KEG88" s="1"/>
      <c r="KEH88" s="1"/>
      <c r="KEI88" s="1"/>
      <c r="KEJ88" s="1"/>
      <c r="KEK88" s="1"/>
      <c r="KEL88" s="1"/>
      <c r="KEM88" s="1"/>
      <c r="KEN88" s="1"/>
      <c r="KEO88" s="1"/>
      <c r="KEP88" s="1"/>
      <c r="KEQ88" s="1"/>
      <c r="KER88" s="1"/>
      <c r="KES88" s="1"/>
      <c r="KET88" s="1"/>
      <c r="KEU88" s="1"/>
      <c r="KEV88" s="1"/>
      <c r="KEW88" s="1"/>
      <c r="KEX88" s="1"/>
      <c r="KEY88" s="1"/>
      <c r="KEZ88" s="1"/>
      <c r="KFA88" s="1"/>
      <c r="KFB88" s="1"/>
      <c r="KFC88" s="1"/>
      <c r="KFD88" s="1"/>
      <c r="KFE88" s="1"/>
      <c r="KFF88" s="1"/>
      <c r="KFG88" s="1"/>
      <c r="KFH88" s="1"/>
      <c r="KFI88" s="1"/>
      <c r="KFJ88" s="1"/>
      <c r="KFK88" s="1"/>
      <c r="KFL88" s="1"/>
      <c r="KFM88" s="1"/>
      <c r="KFN88" s="1"/>
      <c r="KFO88" s="1"/>
      <c r="KFP88" s="1"/>
      <c r="KFQ88" s="1"/>
      <c r="KFR88" s="1"/>
      <c r="KFS88" s="1"/>
      <c r="KFT88" s="1"/>
      <c r="KFU88" s="1"/>
      <c r="KFV88" s="1"/>
      <c r="KFW88" s="1"/>
      <c r="KFX88" s="1"/>
      <c r="KFY88" s="1"/>
      <c r="KFZ88" s="1"/>
      <c r="KGA88" s="1"/>
      <c r="KGB88" s="1"/>
      <c r="KGC88" s="1"/>
      <c r="KGD88" s="1"/>
      <c r="KGE88" s="1"/>
      <c r="KGF88" s="1"/>
      <c r="KGG88" s="1"/>
      <c r="KGH88" s="1"/>
      <c r="KGI88" s="1"/>
      <c r="KGJ88" s="1"/>
      <c r="KGK88" s="1"/>
      <c r="KGL88" s="1"/>
      <c r="KGM88" s="1"/>
      <c r="KGN88" s="1"/>
      <c r="KGO88" s="1"/>
      <c r="KGP88" s="1"/>
      <c r="KGQ88" s="1"/>
      <c r="KGR88" s="1"/>
      <c r="KGS88" s="1"/>
      <c r="KGT88" s="1"/>
      <c r="KGU88" s="1"/>
      <c r="KGV88" s="1"/>
      <c r="KGW88" s="1"/>
      <c r="KGX88" s="1"/>
      <c r="KGY88" s="1"/>
      <c r="KGZ88" s="1"/>
      <c r="KHA88" s="1"/>
      <c r="KHB88" s="1"/>
      <c r="KHC88" s="1"/>
      <c r="KHD88" s="1"/>
      <c r="KHE88" s="1"/>
      <c r="KHF88" s="1"/>
      <c r="KHG88" s="1"/>
      <c r="KHH88" s="1"/>
      <c r="KHI88" s="1"/>
      <c r="KHJ88" s="1"/>
      <c r="KHK88" s="1"/>
      <c r="KHL88" s="1"/>
      <c r="KHM88" s="1"/>
      <c r="KHN88" s="1"/>
      <c r="KHO88" s="1"/>
      <c r="KHP88" s="1"/>
      <c r="KHQ88" s="1"/>
      <c r="KHR88" s="1"/>
      <c r="KHS88" s="1"/>
      <c r="KHT88" s="1"/>
      <c r="KHU88" s="1"/>
      <c r="KHV88" s="1"/>
      <c r="KHW88" s="1"/>
      <c r="KHX88" s="1"/>
      <c r="KHY88" s="1"/>
      <c r="KHZ88" s="1"/>
      <c r="KIA88" s="1"/>
      <c r="KIB88" s="1"/>
      <c r="KIC88" s="1"/>
      <c r="KID88" s="1"/>
      <c r="KIE88" s="1"/>
      <c r="KIF88" s="1"/>
      <c r="KIG88" s="1"/>
      <c r="KIH88" s="1"/>
      <c r="KII88" s="1"/>
      <c r="KIJ88" s="1"/>
      <c r="KIK88" s="1"/>
      <c r="KIL88" s="1"/>
      <c r="KIM88" s="1"/>
      <c r="KIN88" s="1"/>
      <c r="KIO88" s="1"/>
      <c r="KIP88" s="1"/>
      <c r="KIQ88" s="1"/>
      <c r="KIR88" s="1"/>
      <c r="KIS88" s="1"/>
      <c r="KIT88" s="1"/>
      <c r="KIU88" s="1"/>
      <c r="KIV88" s="1"/>
      <c r="KIW88" s="1"/>
      <c r="KIX88" s="1"/>
      <c r="KIY88" s="1"/>
      <c r="KIZ88" s="1"/>
      <c r="KJA88" s="1"/>
      <c r="KJB88" s="1"/>
      <c r="KJC88" s="1"/>
      <c r="KJD88" s="1"/>
      <c r="KJE88" s="1"/>
      <c r="KJF88" s="1"/>
      <c r="KJG88" s="1"/>
      <c r="KJH88" s="1"/>
      <c r="KJI88" s="1"/>
      <c r="KJJ88" s="1"/>
      <c r="KJK88" s="1"/>
      <c r="KJL88" s="1"/>
      <c r="KJM88" s="1"/>
      <c r="KJN88" s="1"/>
      <c r="KJO88" s="1"/>
      <c r="KJP88" s="1"/>
      <c r="KJQ88" s="1"/>
      <c r="KJR88" s="1"/>
      <c r="KJS88" s="1"/>
      <c r="KJT88" s="1"/>
      <c r="KJU88" s="1"/>
      <c r="KJV88" s="1"/>
      <c r="KJW88" s="1"/>
      <c r="KJX88" s="1"/>
      <c r="KJY88" s="1"/>
      <c r="KJZ88" s="1"/>
      <c r="KKA88" s="1"/>
      <c r="KKB88" s="1"/>
      <c r="KKC88" s="1"/>
      <c r="KKD88" s="1"/>
      <c r="KKE88" s="1"/>
      <c r="KKF88" s="1"/>
      <c r="KKG88" s="1"/>
      <c r="KKH88" s="1"/>
      <c r="KKI88" s="1"/>
      <c r="KKJ88" s="1"/>
      <c r="KKK88" s="1"/>
      <c r="KKL88" s="1"/>
      <c r="KKM88" s="1"/>
      <c r="KKN88" s="1"/>
      <c r="KKO88" s="1"/>
      <c r="KKP88" s="1"/>
      <c r="KKQ88" s="1"/>
      <c r="KKR88" s="1"/>
      <c r="KKS88" s="1"/>
      <c r="KKT88" s="1"/>
      <c r="KKU88" s="1"/>
      <c r="KKV88" s="1"/>
      <c r="KKW88" s="1"/>
      <c r="KKX88" s="1"/>
      <c r="KKY88" s="1"/>
      <c r="KKZ88" s="1"/>
      <c r="KLA88" s="1"/>
      <c r="KLB88" s="1"/>
      <c r="KLC88" s="1"/>
      <c r="KLD88" s="1"/>
      <c r="KLE88" s="1"/>
      <c r="KLF88" s="1"/>
      <c r="KLG88" s="1"/>
      <c r="KLH88" s="1"/>
      <c r="KLI88" s="1"/>
      <c r="KLJ88" s="1"/>
      <c r="KLK88" s="1"/>
      <c r="KLL88" s="1"/>
      <c r="KLM88" s="1"/>
      <c r="KLN88" s="1"/>
      <c r="KLO88" s="1"/>
      <c r="KLP88" s="1"/>
      <c r="KLQ88" s="1"/>
      <c r="KLR88" s="1"/>
      <c r="KLS88" s="1"/>
      <c r="KLT88" s="1"/>
      <c r="KLU88" s="1"/>
      <c r="KLV88" s="1"/>
      <c r="KLW88" s="1"/>
      <c r="KLX88" s="1"/>
      <c r="KLY88" s="1"/>
      <c r="KLZ88" s="1"/>
      <c r="KMA88" s="1"/>
      <c r="KMB88" s="1"/>
      <c r="KMC88" s="1"/>
      <c r="KMD88" s="1"/>
      <c r="KME88" s="1"/>
      <c r="KMF88" s="1"/>
      <c r="KMG88" s="1"/>
      <c r="KMH88" s="1"/>
      <c r="KMI88" s="1"/>
      <c r="KMJ88" s="1"/>
      <c r="KMK88" s="1"/>
      <c r="KML88" s="1"/>
      <c r="KMM88" s="1"/>
      <c r="KMN88" s="1"/>
      <c r="KMO88" s="1"/>
      <c r="KMP88" s="1"/>
      <c r="KMQ88" s="1"/>
      <c r="KMR88" s="1"/>
      <c r="KMS88" s="1"/>
      <c r="KMT88" s="1"/>
      <c r="KMU88" s="1"/>
      <c r="KMV88" s="1"/>
      <c r="KMW88" s="1"/>
      <c r="KMX88" s="1"/>
      <c r="KMY88" s="1"/>
      <c r="KMZ88" s="1"/>
      <c r="KNA88" s="1"/>
      <c r="KNB88" s="1"/>
      <c r="KNC88" s="1"/>
      <c r="KND88" s="1"/>
      <c r="KNE88" s="1"/>
      <c r="KNF88" s="1"/>
      <c r="KNG88" s="1"/>
      <c r="KNH88" s="1"/>
      <c r="KNI88" s="1"/>
      <c r="KNJ88" s="1"/>
      <c r="KNK88" s="1"/>
      <c r="KNL88" s="1"/>
      <c r="KNM88" s="1"/>
      <c r="KNN88" s="1"/>
      <c r="KNO88" s="1"/>
      <c r="KNP88" s="1"/>
      <c r="KNQ88" s="1"/>
      <c r="KNR88" s="1"/>
      <c r="KNS88" s="1"/>
      <c r="KNT88" s="1"/>
      <c r="KNU88" s="1"/>
      <c r="KNV88" s="1"/>
      <c r="KNW88" s="1"/>
      <c r="KNX88" s="1"/>
      <c r="KNY88" s="1"/>
      <c r="KNZ88" s="1"/>
      <c r="KOA88" s="1"/>
      <c r="KOB88" s="1"/>
      <c r="KOC88" s="1"/>
      <c r="KOD88" s="1"/>
      <c r="KOE88" s="1"/>
      <c r="KOF88" s="1"/>
      <c r="KOG88" s="1"/>
      <c r="KOH88" s="1"/>
      <c r="KOI88" s="1"/>
      <c r="KOJ88" s="1"/>
      <c r="KOK88" s="1"/>
      <c r="KOL88" s="1"/>
      <c r="KOM88" s="1"/>
      <c r="KON88" s="1"/>
      <c r="KOO88" s="1"/>
      <c r="KOP88" s="1"/>
      <c r="KOQ88" s="1"/>
      <c r="KOR88" s="1"/>
      <c r="KOS88" s="1"/>
      <c r="KOT88" s="1"/>
      <c r="KOU88" s="1"/>
      <c r="KOV88" s="1"/>
      <c r="KOW88" s="1"/>
      <c r="KOX88" s="1"/>
      <c r="KOY88" s="1"/>
      <c r="KOZ88" s="1"/>
      <c r="KPA88" s="1"/>
      <c r="KPB88" s="1"/>
      <c r="KPC88" s="1"/>
      <c r="KPD88" s="1"/>
      <c r="KPE88" s="1"/>
      <c r="KPF88" s="1"/>
      <c r="KPG88" s="1"/>
      <c r="KPH88" s="1"/>
      <c r="KPI88" s="1"/>
      <c r="KPJ88" s="1"/>
      <c r="KPK88" s="1"/>
      <c r="KPL88" s="1"/>
      <c r="KPM88" s="1"/>
      <c r="KPN88" s="1"/>
      <c r="KPO88" s="1"/>
      <c r="KPP88" s="1"/>
      <c r="KPQ88" s="1"/>
      <c r="KPR88" s="1"/>
      <c r="KPS88" s="1"/>
      <c r="KPT88" s="1"/>
      <c r="KPU88" s="1"/>
      <c r="KPV88" s="1"/>
      <c r="KPW88" s="1"/>
      <c r="KPX88" s="1"/>
      <c r="KPY88" s="1"/>
      <c r="KPZ88" s="1"/>
      <c r="KQA88" s="1"/>
      <c r="KQB88" s="1"/>
      <c r="KQC88" s="1"/>
      <c r="KQD88" s="1"/>
      <c r="KQE88" s="1"/>
      <c r="KQF88" s="1"/>
      <c r="KQG88" s="1"/>
      <c r="KQH88" s="1"/>
      <c r="KQI88" s="1"/>
      <c r="KQJ88" s="1"/>
      <c r="KQK88" s="1"/>
      <c r="KQL88" s="1"/>
      <c r="KQM88" s="1"/>
      <c r="KQN88" s="1"/>
      <c r="KQO88" s="1"/>
      <c r="KQP88" s="1"/>
      <c r="KQQ88" s="1"/>
      <c r="KQR88" s="1"/>
      <c r="KQS88" s="1"/>
      <c r="KQT88" s="1"/>
      <c r="KQU88" s="1"/>
      <c r="KQV88" s="1"/>
      <c r="KQW88" s="1"/>
      <c r="KQX88" s="1"/>
      <c r="KQY88" s="1"/>
      <c r="KQZ88" s="1"/>
      <c r="KRA88" s="1"/>
      <c r="KRB88" s="1"/>
      <c r="KRC88" s="1"/>
      <c r="KRD88" s="1"/>
      <c r="KRE88" s="1"/>
      <c r="KRF88" s="1"/>
      <c r="KRG88" s="1"/>
      <c r="KRH88" s="1"/>
      <c r="KRI88" s="1"/>
      <c r="KRJ88" s="1"/>
      <c r="KRK88" s="1"/>
      <c r="KRL88" s="1"/>
      <c r="KRM88" s="1"/>
      <c r="KRN88" s="1"/>
      <c r="KRO88" s="1"/>
      <c r="KRP88" s="1"/>
      <c r="KRQ88" s="1"/>
      <c r="KRR88" s="1"/>
      <c r="KRS88" s="1"/>
      <c r="KRT88" s="1"/>
      <c r="KRU88" s="1"/>
      <c r="KRV88" s="1"/>
      <c r="KRW88" s="1"/>
      <c r="KRX88" s="1"/>
      <c r="KRY88" s="1"/>
      <c r="KRZ88" s="1"/>
      <c r="KSA88" s="1"/>
      <c r="KSB88" s="1"/>
      <c r="KSC88" s="1"/>
      <c r="KSD88" s="1"/>
      <c r="KSE88" s="1"/>
      <c r="KSF88" s="1"/>
      <c r="KSG88" s="1"/>
      <c r="KSH88" s="1"/>
      <c r="KSI88" s="1"/>
      <c r="KSJ88" s="1"/>
      <c r="KSK88" s="1"/>
      <c r="KSL88" s="1"/>
      <c r="KSM88" s="1"/>
      <c r="KSN88" s="1"/>
      <c r="KSO88" s="1"/>
      <c r="KSP88" s="1"/>
      <c r="KSQ88" s="1"/>
      <c r="KSR88" s="1"/>
      <c r="KSS88" s="1"/>
      <c r="KST88" s="1"/>
      <c r="KSU88" s="1"/>
      <c r="KSV88" s="1"/>
      <c r="KSW88" s="1"/>
      <c r="KSX88" s="1"/>
      <c r="KSY88" s="1"/>
      <c r="KSZ88" s="1"/>
      <c r="KTA88" s="1"/>
      <c r="KTB88" s="1"/>
      <c r="KTC88" s="1"/>
      <c r="KTD88" s="1"/>
      <c r="KTE88" s="1"/>
      <c r="KTF88" s="1"/>
      <c r="KTG88" s="1"/>
      <c r="KTH88" s="1"/>
      <c r="KTI88" s="1"/>
      <c r="KTJ88" s="1"/>
      <c r="KTK88" s="1"/>
      <c r="KTL88" s="1"/>
      <c r="KTM88" s="1"/>
      <c r="KTN88" s="1"/>
      <c r="KTO88" s="1"/>
      <c r="KTP88" s="1"/>
      <c r="KTQ88" s="1"/>
      <c r="KTR88" s="1"/>
      <c r="KTS88" s="1"/>
      <c r="KTT88" s="1"/>
      <c r="KTU88" s="1"/>
      <c r="KTV88" s="1"/>
      <c r="KTW88" s="1"/>
      <c r="KTX88" s="1"/>
      <c r="KTY88" s="1"/>
      <c r="KTZ88" s="1"/>
      <c r="KUA88" s="1"/>
      <c r="KUB88" s="1"/>
      <c r="KUC88" s="1"/>
      <c r="KUD88" s="1"/>
      <c r="KUE88" s="1"/>
      <c r="KUF88" s="1"/>
      <c r="KUG88" s="1"/>
      <c r="KUH88" s="1"/>
      <c r="KUI88" s="1"/>
      <c r="KUJ88" s="1"/>
      <c r="KUK88" s="1"/>
      <c r="KUL88" s="1"/>
      <c r="KUM88" s="1"/>
      <c r="KUN88" s="1"/>
      <c r="KUO88" s="1"/>
      <c r="KUP88" s="1"/>
      <c r="KUQ88" s="1"/>
      <c r="KUR88" s="1"/>
      <c r="KUS88" s="1"/>
      <c r="KUT88" s="1"/>
      <c r="KUU88" s="1"/>
      <c r="KUV88" s="1"/>
      <c r="KUW88" s="1"/>
      <c r="KUX88" s="1"/>
      <c r="KUY88" s="1"/>
      <c r="KUZ88" s="1"/>
      <c r="KVA88" s="1"/>
      <c r="KVB88" s="1"/>
      <c r="KVC88" s="1"/>
      <c r="KVD88" s="1"/>
      <c r="KVE88" s="1"/>
      <c r="KVF88" s="1"/>
      <c r="KVG88" s="1"/>
      <c r="KVH88" s="1"/>
      <c r="KVI88" s="1"/>
      <c r="KVJ88" s="1"/>
      <c r="KVK88" s="1"/>
      <c r="KVL88" s="1"/>
      <c r="KVM88" s="1"/>
      <c r="KVN88" s="1"/>
      <c r="KVO88" s="1"/>
      <c r="KVP88" s="1"/>
      <c r="KVQ88" s="1"/>
      <c r="KVR88" s="1"/>
      <c r="KVS88" s="1"/>
      <c r="KVT88" s="1"/>
      <c r="KVU88" s="1"/>
      <c r="KVV88" s="1"/>
      <c r="KVW88" s="1"/>
      <c r="KVX88" s="1"/>
      <c r="KVY88" s="1"/>
      <c r="KVZ88" s="1"/>
      <c r="KWA88" s="1"/>
      <c r="KWB88" s="1"/>
      <c r="KWC88" s="1"/>
      <c r="KWD88" s="1"/>
      <c r="KWE88" s="1"/>
      <c r="KWF88" s="1"/>
      <c r="KWG88" s="1"/>
      <c r="KWH88" s="1"/>
      <c r="KWI88" s="1"/>
      <c r="KWJ88" s="1"/>
      <c r="KWK88" s="1"/>
      <c r="KWL88" s="1"/>
      <c r="KWM88" s="1"/>
      <c r="KWN88" s="1"/>
      <c r="KWO88" s="1"/>
      <c r="KWP88" s="1"/>
      <c r="KWQ88" s="1"/>
      <c r="KWR88" s="1"/>
      <c r="KWS88" s="1"/>
      <c r="KWT88" s="1"/>
      <c r="KWU88" s="1"/>
      <c r="KWV88" s="1"/>
      <c r="KWW88" s="1"/>
      <c r="KWX88" s="1"/>
      <c r="KWY88" s="1"/>
      <c r="KWZ88" s="1"/>
      <c r="KXA88" s="1"/>
      <c r="KXB88" s="1"/>
      <c r="KXC88" s="1"/>
      <c r="KXD88" s="1"/>
      <c r="KXE88" s="1"/>
      <c r="KXF88" s="1"/>
      <c r="KXG88" s="1"/>
      <c r="KXH88" s="1"/>
      <c r="KXI88" s="1"/>
      <c r="KXJ88" s="1"/>
      <c r="KXK88" s="1"/>
      <c r="KXL88" s="1"/>
      <c r="KXM88" s="1"/>
      <c r="KXN88" s="1"/>
      <c r="KXO88" s="1"/>
      <c r="KXP88" s="1"/>
      <c r="KXQ88" s="1"/>
      <c r="KXR88" s="1"/>
      <c r="KXS88" s="1"/>
      <c r="KXT88" s="1"/>
      <c r="KXU88" s="1"/>
      <c r="KXV88" s="1"/>
      <c r="KXW88" s="1"/>
      <c r="KXX88" s="1"/>
      <c r="KXY88" s="1"/>
      <c r="KXZ88" s="1"/>
      <c r="KYA88" s="1"/>
      <c r="KYB88" s="1"/>
      <c r="KYC88" s="1"/>
      <c r="KYD88" s="1"/>
      <c r="KYE88" s="1"/>
      <c r="KYF88" s="1"/>
      <c r="KYG88" s="1"/>
      <c r="KYH88" s="1"/>
      <c r="KYI88" s="1"/>
      <c r="KYJ88" s="1"/>
      <c r="KYK88" s="1"/>
      <c r="KYL88" s="1"/>
      <c r="KYM88" s="1"/>
      <c r="KYN88" s="1"/>
      <c r="KYO88" s="1"/>
      <c r="KYP88" s="1"/>
      <c r="KYQ88" s="1"/>
      <c r="KYR88" s="1"/>
      <c r="KYS88" s="1"/>
      <c r="KYT88" s="1"/>
      <c r="KYU88" s="1"/>
      <c r="KYV88" s="1"/>
      <c r="KYW88" s="1"/>
      <c r="KYX88" s="1"/>
      <c r="KYY88" s="1"/>
      <c r="KYZ88" s="1"/>
      <c r="KZA88" s="1"/>
      <c r="KZB88" s="1"/>
      <c r="KZC88" s="1"/>
      <c r="KZD88" s="1"/>
      <c r="KZE88" s="1"/>
      <c r="KZF88" s="1"/>
      <c r="KZG88" s="1"/>
      <c r="KZH88" s="1"/>
      <c r="KZI88" s="1"/>
      <c r="KZJ88" s="1"/>
      <c r="KZK88" s="1"/>
      <c r="KZL88" s="1"/>
      <c r="KZM88" s="1"/>
      <c r="KZN88" s="1"/>
      <c r="KZO88" s="1"/>
      <c r="KZP88" s="1"/>
      <c r="KZQ88" s="1"/>
      <c r="KZR88" s="1"/>
      <c r="KZS88" s="1"/>
      <c r="KZT88" s="1"/>
      <c r="KZU88" s="1"/>
      <c r="KZV88" s="1"/>
      <c r="KZW88" s="1"/>
      <c r="KZX88" s="1"/>
      <c r="KZY88" s="1"/>
      <c r="KZZ88" s="1"/>
      <c r="LAA88" s="1"/>
      <c r="LAB88" s="1"/>
      <c r="LAC88" s="1"/>
      <c r="LAD88" s="1"/>
      <c r="LAE88" s="1"/>
      <c r="LAF88" s="1"/>
      <c r="LAG88" s="1"/>
      <c r="LAH88" s="1"/>
      <c r="LAI88" s="1"/>
      <c r="LAJ88" s="1"/>
      <c r="LAK88" s="1"/>
      <c r="LAL88" s="1"/>
      <c r="LAM88" s="1"/>
      <c r="LAN88" s="1"/>
      <c r="LAO88" s="1"/>
      <c r="LAP88" s="1"/>
      <c r="LAQ88" s="1"/>
      <c r="LAR88" s="1"/>
      <c r="LAS88" s="1"/>
      <c r="LAT88" s="1"/>
      <c r="LAU88" s="1"/>
      <c r="LAV88" s="1"/>
      <c r="LAW88" s="1"/>
      <c r="LAX88" s="1"/>
      <c r="LAY88" s="1"/>
      <c r="LAZ88" s="1"/>
      <c r="LBA88" s="1"/>
      <c r="LBB88" s="1"/>
      <c r="LBC88" s="1"/>
      <c r="LBD88" s="1"/>
      <c r="LBE88" s="1"/>
      <c r="LBF88" s="1"/>
      <c r="LBG88" s="1"/>
      <c r="LBH88" s="1"/>
      <c r="LBI88" s="1"/>
      <c r="LBJ88" s="1"/>
      <c r="LBK88" s="1"/>
      <c r="LBL88" s="1"/>
      <c r="LBM88" s="1"/>
      <c r="LBN88" s="1"/>
      <c r="LBO88" s="1"/>
      <c r="LBP88" s="1"/>
      <c r="LBQ88" s="1"/>
      <c r="LBR88" s="1"/>
      <c r="LBS88" s="1"/>
      <c r="LBT88" s="1"/>
      <c r="LBU88" s="1"/>
      <c r="LBV88" s="1"/>
      <c r="LBW88" s="1"/>
      <c r="LBX88" s="1"/>
      <c r="LBY88" s="1"/>
      <c r="LBZ88" s="1"/>
      <c r="LCA88" s="1"/>
      <c r="LCB88" s="1"/>
      <c r="LCC88" s="1"/>
      <c r="LCD88" s="1"/>
      <c r="LCE88" s="1"/>
      <c r="LCF88" s="1"/>
      <c r="LCG88" s="1"/>
      <c r="LCH88" s="1"/>
      <c r="LCI88" s="1"/>
      <c r="LCJ88" s="1"/>
      <c r="LCK88" s="1"/>
      <c r="LCL88" s="1"/>
      <c r="LCM88" s="1"/>
      <c r="LCN88" s="1"/>
      <c r="LCO88" s="1"/>
      <c r="LCP88" s="1"/>
      <c r="LCQ88" s="1"/>
      <c r="LCR88" s="1"/>
      <c r="LCS88" s="1"/>
      <c r="LCT88" s="1"/>
      <c r="LCU88" s="1"/>
      <c r="LCV88" s="1"/>
      <c r="LCW88" s="1"/>
      <c r="LCX88" s="1"/>
      <c r="LCY88" s="1"/>
      <c r="LCZ88" s="1"/>
      <c r="LDA88" s="1"/>
      <c r="LDB88" s="1"/>
      <c r="LDC88" s="1"/>
      <c r="LDD88" s="1"/>
      <c r="LDE88" s="1"/>
      <c r="LDF88" s="1"/>
      <c r="LDG88" s="1"/>
      <c r="LDH88" s="1"/>
      <c r="LDI88" s="1"/>
      <c r="LDJ88" s="1"/>
      <c r="LDK88" s="1"/>
      <c r="LDL88" s="1"/>
      <c r="LDM88" s="1"/>
      <c r="LDN88" s="1"/>
      <c r="LDO88" s="1"/>
      <c r="LDP88" s="1"/>
      <c r="LDQ88" s="1"/>
      <c r="LDR88" s="1"/>
      <c r="LDS88" s="1"/>
      <c r="LDT88" s="1"/>
      <c r="LDU88" s="1"/>
      <c r="LDV88" s="1"/>
      <c r="LDW88" s="1"/>
      <c r="LDX88" s="1"/>
      <c r="LDY88" s="1"/>
      <c r="LDZ88" s="1"/>
      <c r="LEA88" s="1"/>
      <c r="LEB88" s="1"/>
      <c r="LEC88" s="1"/>
      <c r="LED88" s="1"/>
      <c r="LEE88" s="1"/>
      <c r="LEF88" s="1"/>
      <c r="LEG88" s="1"/>
      <c r="LEH88" s="1"/>
      <c r="LEI88" s="1"/>
      <c r="LEJ88" s="1"/>
      <c r="LEK88" s="1"/>
      <c r="LEL88" s="1"/>
      <c r="LEM88" s="1"/>
      <c r="LEN88" s="1"/>
      <c r="LEO88" s="1"/>
      <c r="LEP88" s="1"/>
      <c r="LEQ88" s="1"/>
      <c r="LER88" s="1"/>
      <c r="LES88" s="1"/>
      <c r="LET88" s="1"/>
      <c r="LEU88" s="1"/>
      <c r="LEV88" s="1"/>
      <c r="LEW88" s="1"/>
      <c r="LEX88" s="1"/>
      <c r="LEY88" s="1"/>
      <c r="LEZ88" s="1"/>
      <c r="LFA88" s="1"/>
      <c r="LFB88" s="1"/>
      <c r="LFC88" s="1"/>
      <c r="LFD88" s="1"/>
      <c r="LFE88" s="1"/>
      <c r="LFF88" s="1"/>
      <c r="LFG88" s="1"/>
      <c r="LFH88" s="1"/>
      <c r="LFI88" s="1"/>
      <c r="LFJ88" s="1"/>
      <c r="LFK88" s="1"/>
      <c r="LFL88" s="1"/>
      <c r="LFM88" s="1"/>
      <c r="LFN88" s="1"/>
      <c r="LFO88" s="1"/>
      <c r="LFP88" s="1"/>
      <c r="LFQ88" s="1"/>
      <c r="LFR88" s="1"/>
      <c r="LFS88" s="1"/>
      <c r="LFT88" s="1"/>
      <c r="LFU88" s="1"/>
      <c r="LFV88" s="1"/>
      <c r="LFW88" s="1"/>
      <c r="LFX88" s="1"/>
      <c r="LFY88" s="1"/>
      <c r="LFZ88" s="1"/>
      <c r="LGA88" s="1"/>
      <c r="LGB88" s="1"/>
      <c r="LGC88" s="1"/>
      <c r="LGD88" s="1"/>
      <c r="LGE88" s="1"/>
      <c r="LGF88" s="1"/>
      <c r="LGG88" s="1"/>
      <c r="LGH88" s="1"/>
      <c r="LGI88" s="1"/>
      <c r="LGJ88" s="1"/>
      <c r="LGK88" s="1"/>
      <c r="LGL88" s="1"/>
      <c r="LGM88" s="1"/>
      <c r="LGN88" s="1"/>
      <c r="LGO88" s="1"/>
      <c r="LGP88" s="1"/>
      <c r="LGQ88" s="1"/>
      <c r="LGR88" s="1"/>
      <c r="LGS88" s="1"/>
      <c r="LGT88" s="1"/>
      <c r="LGU88" s="1"/>
      <c r="LGV88" s="1"/>
      <c r="LGW88" s="1"/>
      <c r="LGX88" s="1"/>
      <c r="LGY88" s="1"/>
      <c r="LGZ88" s="1"/>
      <c r="LHA88" s="1"/>
      <c r="LHB88" s="1"/>
      <c r="LHC88" s="1"/>
      <c r="LHD88" s="1"/>
      <c r="LHE88" s="1"/>
      <c r="LHF88" s="1"/>
      <c r="LHG88" s="1"/>
      <c r="LHH88" s="1"/>
      <c r="LHI88" s="1"/>
      <c r="LHJ88" s="1"/>
      <c r="LHK88" s="1"/>
      <c r="LHL88" s="1"/>
      <c r="LHM88" s="1"/>
      <c r="LHN88" s="1"/>
      <c r="LHO88" s="1"/>
      <c r="LHP88" s="1"/>
      <c r="LHQ88" s="1"/>
      <c r="LHR88" s="1"/>
      <c r="LHS88" s="1"/>
      <c r="LHT88" s="1"/>
      <c r="LHU88" s="1"/>
      <c r="LHV88" s="1"/>
      <c r="LHW88" s="1"/>
      <c r="LHX88" s="1"/>
      <c r="LHY88" s="1"/>
      <c r="LHZ88" s="1"/>
      <c r="LIA88" s="1"/>
      <c r="LIB88" s="1"/>
      <c r="LIC88" s="1"/>
      <c r="LID88" s="1"/>
      <c r="LIE88" s="1"/>
      <c r="LIF88" s="1"/>
      <c r="LIG88" s="1"/>
      <c r="LIH88" s="1"/>
      <c r="LII88" s="1"/>
      <c r="LIJ88" s="1"/>
      <c r="LIK88" s="1"/>
      <c r="LIL88" s="1"/>
      <c r="LIM88" s="1"/>
      <c r="LIN88" s="1"/>
      <c r="LIO88" s="1"/>
      <c r="LIP88" s="1"/>
      <c r="LIQ88" s="1"/>
      <c r="LIR88" s="1"/>
      <c r="LIS88" s="1"/>
      <c r="LIT88" s="1"/>
      <c r="LIU88" s="1"/>
      <c r="LIV88" s="1"/>
      <c r="LIW88" s="1"/>
      <c r="LIX88" s="1"/>
      <c r="LIY88" s="1"/>
      <c r="LIZ88" s="1"/>
      <c r="LJA88" s="1"/>
      <c r="LJB88" s="1"/>
      <c r="LJC88" s="1"/>
      <c r="LJD88" s="1"/>
      <c r="LJE88" s="1"/>
      <c r="LJF88" s="1"/>
      <c r="LJG88" s="1"/>
      <c r="LJH88" s="1"/>
      <c r="LJI88" s="1"/>
      <c r="LJJ88" s="1"/>
      <c r="LJK88" s="1"/>
      <c r="LJL88" s="1"/>
      <c r="LJM88" s="1"/>
      <c r="LJN88" s="1"/>
      <c r="LJO88" s="1"/>
      <c r="LJP88" s="1"/>
      <c r="LJQ88" s="1"/>
      <c r="LJR88" s="1"/>
      <c r="LJS88" s="1"/>
      <c r="LJT88" s="1"/>
      <c r="LJU88" s="1"/>
      <c r="LJV88" s="1"/>
      <c r="LJW88" s="1"/>
      <c r="LJX88" s="1"/>
      <c r="LJY88" s="1"/>
      <c r="LJZ88" s="1"/>
      <c r="LKA88" s="1"/>
      <c r="LKB88" s="1"/>
      <c r="LKC88" s="1"/>
      <c r="LKD88" s="1"/>
      <c r="LKE88" s="1"/>
      <c r="LKF88" s="1"/>
      <c r="LKG88" s="1"/>
      <c r="LKH88" s="1"/>
      <c r="LKI88" s="1"/>
      <c r="LKJ88" s="1"/>
      <c r="LKK88" s="1"/>
      <c r="LKL88" s="1"/>
      <c r="LKM88" s="1"/>
      <c r="LKN88" s="1"/>
      <c r="LKO88" s="1"/>
      <c r="LKP88" s="1"/>
      <c r="LKQ88" s="1"/>
      <c r="LKR88" s="1"/>
      <c r="LKS88" s="1"/>
      <c r="LKT88" s="1"/>
      <c r="LKU88" s="1"/>
      <c r="LKV88" s="1"/>
      <c r="LKW88" s="1"/>
      <c r="LKX88" s="1"/>
      <c r="LKY88" s="1"/>
      <c r="LKZ88" s="1"/>
      <c r="LLA88" s="1"/>
      <c r="LLB88" s="1"/>
      <c r="LLC88" s="1"/>
      <c r="LLD88" s="1"/>
      <c r="LLE88" s="1"/>
      <c r="LLF88" s="1"/>
      <c r="LLG88" s="1"/>
      <c r="LLH88" s="1"/>
      <c r="LLI88" s="1"/>
      <c r="LLJ88" s="1"/>
      <c r="LLK88" s="1"/>
      <c r="LLL88" s="1"/>
      <c r="LLM88" s="1"/>
      <c r="LLN88" s="1"/>
      <c r="LLO88" s="1"/>
      <c r="LLP88" s="1"/>
      <c r="LLQ88" s="1"/>
      <c r="LLR88" s="1"/>
      <c r="LLS88" s="1"/>
      <c r="LLT88" s="1"/>
      <c r="LLU88" s="1"/>
      <c r="LLV88" s="1"/>
      <c r="LLW88" s="1"/>
      <c r="LLX88" s="1"/>
      <c r="LLY88" s="1"/>
      <c r="LLZ88" s="1"/>
      <c r="LMA88" s="1"/>
      <c r="LMB88" s="1"/>
      <c r="LMC88" s="1"/>
      <c r="LMD88" s="1"/>
      <c r="LME88" s="1"/>
      <c r="LMF88" s="1"/>
      <c r="LMG88" s="1"/>
      <c r="LMH88" s="1"/>
      <c r="LMI88" s="1"/>
      <c r="LMJ88" s="1"/>
      <c r="LMK88" s="1"/>
      <c r="LML88" s="1"/>
      <c r="LMM88" s="1"/>
      <c r="LMN88" s="1"/>
      <c r="LMO88" s="1"/>
      <c r="LMP88" s="1"/>
      <c r="LMQ88" s="1"/>
      <c r="LMR88" s="1"/>
      <c r="LMS88" s="1"/>
      <c r="LMT88" s="1"/>
      <c r="LMU88" s="1"/>
      <c r="LMV88" s="1"/>
      <c r="LMW88" s="1"/>
      <c r="LMX88" s="1"/>
      <c r="LMY88" s="1"/>
      <c r="LMZ88" s="1"/>
      <c r="LNA88" s="1"/>
      <c r="LNB88" s="1"/>
      <c r="LNC88" s="1"/>
      <c r="LND88" s="1"/>
      <c r="LNE88" s="1"/>
      <c r="LNF88" s="1"/>
      <c r="LNG88" s="1"/>
      <c r="LNH88" s="1"/>
      <c r="LNI88" s="1"/>
      <c r="LNJ88" s="1"/>
      <c r="LNK88" s="1"/>
      <c r="LNL88" s="1"/>
      <c r="LNM88" s="1"/>
      <c r="LNN88" s="1"/>
      <c r="LNO88" s="1"/>
      <c r="LNP88" s="1"/>
      <c r="LNQ88" s="1"/>
      <c r="LNR88" s="1"/>
      <c r="LNS88" s="1"/>
      <c r="LNT88" s="1"/>
      <c r="LNU88" s="1"/>
      <c r="LNV88" s="1"/>
      <c r="LNW88" s="1"/>
      <c r="LNX88" s="1"/>
      <c r="LNY88" s="1"/>
      <c r="LNZ88" s="1"/>
      <c r="LOA88" s="1"/>
      <c r="LOB88" s="1"/>
      <c r="LOC88" s="1"/>
      <c r="LOD88" s="1"/>
      <c r="LOE88" s="1"/>
      <c r="LOF88" s="1"/>
      <c r="LOG88" s="1"/>
      <c r="LOH88" s="1"/>
      <c r="LOI88" s="1"/>
      <c r="LOJ88" s="1"/>
      <c r="LOK88" s="1"/>
      <c r="LOL88" s="1"/>
      <c r="LOM88" s="1"/>
      <c r="LON88" s="1"/>
      <c r="LOO88" s="1"/>
      <c r="LOP88" s="1"/>
      <c r="LOQ88" s="1"/>
      <c r="LOR88" s="1"/>
      <c r="LOS88" s="1"/>
      <c r="LOT88" s="1"/>
      <c r="LOU88" s="1"/>
      <c r="LOV88" s="1"/>
      <c r="LOW88" s="1"/>
      <c r="LOX88" s="1"/>
      <c r="LOY88" s="1"/>
      <c r="LOZ88" s="1"/>
      <c r="LPA88" s="1"/>
      <c r="LPB88" s="1"/>
      <c r="LPC88" s="1"/>
      <c r="LPD88" s="1"/>
      <c r="LPE88" s="1"/>
      <c r="LPF88" s="1"/>
      <c r="LPG88" s="1"/>
      <c r="LPH88" s="1"/>
      <c r="LPI88" s="1"/>
      <c r="LPJ88" s="1"/>
      <c r="LPK88" s="1"/>
      <c r="LPL88" s="1"/>
      <c r="LPM88" s="1"/>
      <c r="LPN88" s="1"/>
      <c r="LPO88" s="1"/>
      <c r="LPP88" s="1"/>
      <c r="LPQ88" s="1"/>
      <c r="LPR88" s="1"/>
      <c r="LPS88" s="1"/>
      <c r="LPT88" s="1"/>
      <c r="LPU88" s="1"/>
      <c r="LPV88" s="1"/>
      <c r="LPW88" s="1"/>
      <c r="LPX88" s="1"/>
      <c r="LPY88" s="1"/>
      <c r="LPZ88" s="1"/>
      <c r="LQA88" s="1"/>
      <c r="LQB88" s="1"/>
      <c r="LQC88" s="1"/>
      <c r="LQD88" s="1"/>
      <c r="LQE88" s="1"/>
      <c r="LQF88" s="1"/>
      <c r="LQG88" s="1"/>
      <c r="LQH88" s="1"/>
      <c r="LQI88" s="1"/>
      <c r="LQJ88" s="1"/>
      <c r="LQK88" s="1"/>
      <c r="LQL88" s="1"/>
      <c r="LQM88" s="1"/>
      <c r="LQN88" s="1"/>
      <c r="LQO88" s="1"/>
      <c r="LQP88" s="1"/>
      <c r="LQQ88" s="1"/>
      <c r="LQR88" s="1"/>
      <c r="LQS88" s="1"/>
      <c r="LQT88" s="1"/>
      <c r="LQU88" s="1"/>
      <c r="LQV88" s="1"/>
      <c r="LQW88" s="1"/>
      <c r="LQX88" s="1"/>
      <c r="LQY88" s="1"/>
      <c r="LQZ88" s="1"/>
      <c r="LRA88" s="1"/>
      <c r="LRB88" s="1"/>
      <c r="LRC88" s="1"/>
      <c r="LRD88" s="1"/>
      <c r="LRE88" s="1"/>
      <c r="LRF88" s="1"/>
      <c r="LRG88" s="1"/>
      <c r="LRH88" s="1"/>
      <c r="LRI88" s="1"/>
      <c r="LRJ88" s="1"/>
      <c r="LRK88" s="1"/>
      <c r="LRL88" s="1"/>
      <c r="LRM88" s="1"/>
      <c r="LRN88" s="1"/>
      <c r="LRO88" s="1"/>
      <c r="LRP88" s="1"/>
      <c r="LRQ88" s="1"/>
      <c r="LRR88" s="1"/>
      <c r="LRS88" s="1"/>
      <c r="LRT88" s="1"/>
      <c r="LRU88" s="1"/>
      <c r="LRV88" s="1"/>
      <c r="LRW88" s="1"/>
      <c r="LRX88" s="1"/>
      <c r="LRY88" s="1"/>
      <c r="LRZ88" s="1"/>
      <c r="LSA88" s="1"/>
      <c r="LSB88" s="1"/>
      <c r="LSC88" s="1"/>
      <c r="LSD88" s="1"/>
      <c r="LSE88" s="1"/>
      <c r="LSF88" s="1"/>
      <c r="LSG88" s="1"/>
      <c r="LSH88" s="1"/>
      <c r="LSI88" s="1"/>
      <c r="LSJ88" s="1"/>
      <c r="LSK88" s="1"/>
      <c r="LSL88" s="1"/>
      <c r="LSM88" s="1"/>
      <c r="LSN88" s="1"/>
      <c r="LSO88" s="1"/>
      <c r="LSP88" s="1"/>
      <c r="LSQ88" s="1"/>
      <c r="LSR88" s="1"/>
      <c r="LSS88" s="1"/>
      <c r="LST88" s="1"/>
      <c r="LSU88" s="1"/>
      <c r="LSV88" s="1"/>
      <c r="LSW88" s="1"/>
      <c r="LSX88" s="1"/>
      <c r="LSY88" s="1"/>
      <c r="LSZ88" s="1"/>
      <c r="LTA88" s="1"/>
      <c r="LTB88" s="1"/>
      <c r="LTC88" s="1"/>
      <c r="LTD88" s="1"/>
      <c r="LTE88" s="1"/>
      <c r="LTF88" s="1"/>
      <c r="LTG88" s="1"/>
      <c r="LTH88" s="1"/>
      <c r="LTI88" s="1"/>
      <c r="LTJ88" s="1"/>
      <c r="LTK88" s="1"/>
      <c r="LTL88" s="1"/>
      <c r="LTM88" s="1"/>
      <c r="LTN88" s="1"/>
      <c r="LTO88" s="1"/>
      <c r="LTP88" s="1"/>
      <c r="LTQ88" s="1"/>
      <c r="LTR88" s="1"/>
      <c r="LTS88" s="1"/>
      <c r="LTT88" s="1"/>
      <c r="LTU88" s="1"/>
      <c r="LTV88" s="1"/>
      <c r="LTW88" s="1"/>
      <c r="LTX88" s="1"/>
      <c r="LTY88" s="1"/>
      <c r="LTZ88" s="1"/>
      <c r="LUA88" s="1"/>
      <c r="LUB88" s="1"/>
      <c r="LUC88" s="1"/>
      <c r="LUD88" s="1"/>
      <c r="LUE88" s="1"/>
      <c r="LUF88" s="1"/>
      <c r="LUG88" s="1"/>
      <c r="LUH88" s="1"/>
      <c r="LUI88" s="1"/>
      <c r="LUJ88" s="1"/>
      <c r="LUK88" s="1"/>
      <c r="LUL88" s="1"/>
      <c r="LUM88" s="1"/>
      <c r="LUN88" s="1"/>
      <c r="LUO88" s="1"/>
      <c r="LUP88" s="1"/>
      <c r="LUQ88" s="1"/>
      <c r="LUR88" s="1"/>
      <c r="LUS88" s="1"/>
      <c r="LUT88" s="1"/>
      <c r="LUU88" s="1"/>
      <c r="LUV88" s="1"/>
      <c r="LUW88" s="1"/>
      <c r="LUX88" s="1"/>
      <c r="LUY88" s="1"/>
      <c r="LUZ88" s="1"/>
      <c r="LVA88" s="1"/>
      <c r="LVB88" s="1"/>
      <c r="LVC88" s="1"/>
      <c r="LVD88" s="1"/>
      <c r="LVE88" s="1"/>
      <c r="LVF88" s="1"/>
      <c r="LVG88" s="1"/>
      <c r="LVH88" s="1"/>
      <c r="LVI88" s="1"/>
      <c r="LVJ88" s="1"/>
      <c r="LVK88" s="1"/>
      <c r="LVL88" s="1"/>
      <c r="LVM88" s="1"/>
      <c r="LVN88" s="1"/>
      <c r="LVO88" s="1"/>
      <c r="LVP88" s="1"/>
      <c r="LVQ88" s="1"/>
      <c r="LVR88" s="1"/>
      <c r="LVS88" s="1"/>
      <c r="LVT88" s="1"/>
      <c r="LVU88" s="1"/>
      <c r="LVV88" s="1"/>
      <c r="LVW88" s="1"/>
      <c r="LVX88" s="1"/>
      <c r="LVY88" s="1"/>
      <c r="LVZ88" s="1"/>
      <c r="LWA88" s="1"/>
      <c r="LWB88" s="1"/>
      <c r="LWC88" s="1"/>
      <c r="LWD88" s="1"/>
      <c r="LWE88" s="1"/>
      <c r="LWF88" s="1"/>
      <c r="LWG88" s="1"/>
      <c r="LWH88" s="1"/>
      <c r="LWI88" s="1"/>
      <c r="LWJ88" s="1"/>
      <c r="LWK88" s="1"/>
      <c r="LWL88" s="1"/>
      <c r="LWM88" s="1"/>
      <c r="LWN88" s="1"/>
      <c r="LWO88" s="1"/>
      <c r="LWP88" s="1"/>
      <c r="LWQ88" s="1"/>
      <c r="LWR88" s="1"/>
      <c r="LWS88" s="1"/>
      <c r="LWT88" s="1"/>
      <c r="LWU88" s="1"/>
      <c r="LWV88" s="1"/>
      <c r="LWW88" s="1"/>
      <c r="LWX88" s="1"/>
      <c r="LWY88" s="1"/>
      <c r="LWZ88" s="1"/>
      <c r="LXA88" s="1"/>
      <c r="LXB88" s="1"/>
      <c r="LXC88" s="1"/>
      <c r="LXD88" s="1"/>
      <c r="LXE88" s="1"/>
      <c r="LXF88" s="1"/>
      <c r="LXG88" s="1"/>
      <c r="LXH88" s="1"/>
      <c r="LXI88" s="1"/>
      <c r="LXJ88" s="1"/>
      <c r="LXK88" s="1"/>
      <c r="LXL88" s="1"/>
      <c r="LXM88" s="1"/>
      <c r="LXN88" s="1"/>
      <c r="LXO88" s="1"/>
      <c r="LXP88" s="1"/>
      <c r="LXQ88" s="1"/>
      <c r="LXR88" s="1"/>
      <c r="LXS88" s="1"/>
      <c r="LXT88" s="1"/>
      <c r="LXU88" s="1"/>
      <c r="LXV88" s="1"/>
      <c r="LXW88" s="1"/>
      <c r="LXX88" s="1"/>
      <c r="LXY88" s="1"/>
      <c r="LXZ88" s="1"/>
      <c r="LYA88" s="1"/>
      <c r="LYB88" s="1"/>
      <c r="LYC88" s="1"/>
      <c r="LYD88" s="1"/>
      <c r="LYE88" s="1"/>
      <c r="LYF88" s="1"/>
      <c r="LYG88" s="1"/>
      <c r="LYH88" s="1"/>
      <c r="LYI88" s="1"/>
      <c r="LYJ88" s="1"/>
      <c r="LYK88" s="1"/>
      <c r="LYL88" s="1"/>
      <c r="LYM88" s="1"/>
      <c r="LYN88" s="1"/>
      <c r="LYO88" s="1"/>
      <c r="LYP88" s="1"/>
      <c r="LYQ88" s="1"/>
      <c r="LYR88" s="1"/>
      <c r="LYS88" s="1"/>
      <c r="LYT88" s="1"/>
      <c r="LYU88" s="1"/>
      <c r="LYV88" s="1"/>
      <c r="LYW88" s="1"/>
      <c r="LYX88" s="1"/>
      <c r="LYY88" s="1"/>
      <c r="LYZ88" s="1"/>
      <c r="LZA88" s="1"/>
      <c r="LZB88" s="1"/>
      <c r="LZC88" s="1"/>
      <c r="LZD88" s="1"/>
      <c r="LZE88" s="1"/>
      <c r="LZF88" s="1"/>
      <c r="LZG88" s="1"/>
      <c r="LZH88" s="1"/>
      <c r="LZI88" s="1"/>
      <c r="LZJ88" s="1"/>
      <c r="LZK88" s="1"/>
      <c r="LZL88" s="1"/>
      <c r="LZM88" s="1"/>
      <c r="LZN88" s="1"/>
      <c r="LZO88" s="1"/>
      <c r="LZP88" s="1"/>
      <c r="LZQ88" s="1"/>
      <c r="LZR88" s="1"/>
      <c r="LZS88" s="1"/>
      <c r="LZT88" s="1"/>
      <c r="LZU88" s="1"/>
      <c r="LZV88" s="1"/>
      <c r="LZW88" s="1"/>
      <c r="LZX88" s="1"/>
      <c r="LZY88" s="1"/>
      <c r="LZZ88" s="1"/>
      <c r="MAA88" s="1"/>
      <c r="MAB88" s="1"/>
      <c r="MAC88" s="1"/>
      <c r="MAD88" s="1"/>
      <c r="MAE88" s="1"/>
      <c r="MAF88" s="1"/>
      <c r="MAG88" s="1"/>
      <c r="MAH88" s="1"/>
      <c r="MAI88" s="1"/>
      <c r="MAJ88" s="1"/>
      <c r="MAK88" s="1"/>
      <c r="MAL88" s="1"/>
      <c r="MAM88" s="1"/>
      <c r="MAN88" s="1"/>
      <c r="MAO88" s="1"/>
      <c r="MAP88" s="1"/>
      <c r="MAQ88" s="1"/>
      <c r="MAR88" s="1"/>
      <c r="MAS88" s="1"/>
      <c r="MAT88" s="1"/>
      <c r="MAU88" s="1"/>
      <c r="MAV88" s="1"/>
      <c r="MAW88" s="1"/>
      <c r="MAX88" s="1"/>
      <c r="MAY88" s="1"/>
      <c r="MAZ88" s="1"/>
      <c r="MBA88" s="1"/>
      <c r="MBB88" s="1"/>
      <c r="MBC88" s="1"/>
      <c r="MBD88" s="1"/>
      <c r="MBE88" s="1"/>
      <c r="MBF88" s="1"/>
      <c r="MBG88" s="1"/>
      <c r="MBH88" s="1"/>
      <c r="MBI88" s="1"/>
      <c r="MBJ88" s="1"/>
      <c r="MBK88" s="1"/>
      <c r="MBL88" s="1"/>
      <c r="MBM88" s="1"/>
      <c r="MBN88" s="1"/>
      <c r="MBO88" s="1"/>
      <c r="MBP88" s="1"/>
      <c r="MBQ88" s="1"/>
      <c r="MBR88" s="1"/>
      <c r="MBS88" s="1"/>
      <c r="MBT88" s="1"/>
      <c r="MBU88" s="1"/>
      <c r="MBV88" s="1"/>
      <c r="MBW88" s="1"/>
      <c r="MBX88" s="1"/>
      <c r="MBY88" s="1"/>
      <c r="MBZ88" s="1"/>
      <c r="MCA88" s="1"/>
      <c r="MCB88" s="1"/>
      <c r="MCC88" s="1"/>
      <c r="MCD88" s="1"/>
      <c r="MCE88" s="1"/>
      <c r="MCF88" s="1"/>
      <c r="MCG88" s="1"/>
      <c r="MCH88" s="1"/>
      <c r="MCI88" s="1"/>
      <c r="MCJ88" s="1"/>
      <c r="MCK88" s="1"/>
      <c r="MCL88" s="1"/>
      <c r="MCM88" s="1"/>
      <c r="MCN88" s="1"/>
      <c r="MCO88" s="1"/>
      <c r="MCP88" s="1"/>
      <c r="MCQ88" s="1"/>
      <c r="MCR88" s="1"/>
      <c r="MCS88" s="1"/>
      <c r="MCT88" s="1"/>
      <c r="MCU88" s="1"/>
      <c r="MCV88" s="1"/>
      <c r="MCW88" s="1"/>
      <c r="MCX88" s="1"/>
      <c r="MCY88" s="1"/>
      <c r="MCZ88" s="1"/>
      <c r="MDA88" s="1"/>
      <c r="MDB88" s="1"/>
      <c r="MDC88" s="1"/>
      <c r="MDD88" s="1"/>
      <c r="MDE88" s="1"/>
      <c r="MDF88" s="1"/>
      <c r="MDG88" s="1"/>
      <c r="MDH88" s="1"/>
      <c r="MDI88" s="1"/>
      <c r="MDJ88" s="1"/>
      <c r="MDK88" s="1"/>
      <c r="MDL88" s="1"/>
      <c r="MDM88" s="1"/>
      <c r="MDN88" s="1"/>
      <c r="MDO88" s="1"/>
      <c r="MDP88" s="1"/>
      <c r="MDQ88" s="1"/>
      <c r="MDR88" s="1"/>
      <c r="MDS88" s="1"/>
      <c r="MDT88" s="1"/>
      <c r="MDU88" s="1"/>
      <c r="MDV88" s="1"/>
      <c r="MDW88" s="1"/>
      <c r="MDX88" s="1"/>
      <c r="MDY88" s="1"/>
      <c r="MDZ88" s="1"/>
      <c r="MEA88" s="1"/>
      <c r="MEB88" s="1"/>
      <c r="MEC88" s="1"/>
      <c r="MED88" s="1"/>
      <c r="MEE88" s="1"/>
      <c r="MEF88" s="1"/>
      <c r="MEG88" s="1"/>
      <c r="MEH88" s="1"/>
      <c r="MEI88" s="1"/>
      <c r="MEJ88" s="1"/>
      <c r="MEK88" s="1"/>
      <c r="MEL88" s="1"/>
      <c r="MEM88" s="1"/>
      <c r="MEN88" s="1"/>
      <c r="MEO88" s="1"/>
      <c r="MEP88" s="1"/>
      <c r="MEQ88" s="1"/>
      <c r="MER88" s="1"/>
      <c r="MES88" s="1"/>
      <c r="MET88" s="1"/>
      <c r="MEU88" s="1"/>
      <c r="MEV88" s="1"/>
      <c r="MEW88" s="1"/>
      <c r="MEX88" s="1"/>
      <c r="MEY88" s="1"/>
      <c r="MEZ88" s="1"/>
      <c r="MFA88" s="1"/>
      <c r="MFB88" s="1"/>
      <c r="MFC88" s="1"/>
      <c r="MFD88" s="1"/>
      <c r="MFE88" s="1"/>
      <c r="MFF88" s="1"/>
      <c r="MFG88" s="1"/>
      <c r="MFH88" s="1"/>
      <c r="MFI88" s="1"/>
      <c r="MFJ88" s="1"/>
      <c r="MFK88" s="1"/>
      <c r="MFL88" s="1"/>
      <c r="MFM88" s="1"/>
      <c r="MFN88" s="1"/>
      <c r="MFO88" s="1"/>
      <c r="MFP88" s="1"/>
      <c r="MFQ88" s="1"/>
      <c r="MFR88" s="1"/>
      <c r="MFS88" s="1"/>
      <c r="MFT88" s="1"/>
      <c r="MFU88" s="1"/>
      <c r="MFV88" s="1"/>
      <c r="MFW88" s="1"/>
      <c r="MFX88" s="1"/>
      <c r="MFY88" s="1"/>
      <c r="MFZ88" s="1"/>
      <c r="MGA88" s="1"/>
      <c r="MGB88" s="1"/>
      <c r="MGC88" s="1"/>
      <c r="MGD88" s="1"/>
      <c r="MGE88" s="1"/>
      <c r="MGF88" s="1"/>
      <c r="MGG88" s="1"/>
      <c r="MGH88" s="1"/>
      <c r="MGI88" s="1"/>
      <c r="MGJ88" s="1"/>
      <c r="MGK88" s="1"/>
      <c r="MGL88" s="1"/>
      <c r="MGM88" s="1"/>
      <c r="MGN88" s="1"/>
      <c r="MGO88" s="1"/>
      <c r="MGP88" s="1"/>
      <c r="MGQ88" s="1"/>
      <c r="MGR88" s="1"/>
      <c r="MGS88" s="1"/>
      <c r="MGT88" s="1"/>
      <c r="MGU88" s="1"/>
      <c r="MGV88" s="1"/>
      <c r="MGW88" s="1"/>
      <c r="MGX88" s="1"/>
      <c r="MGY88" s="1"/>
      <c r="MGZ88" s="1"/>
      <c r="MHA88" s="1"/>
      <c r="MHB88" s="1"/>
      <c r="MHC88" s="1"/>
      <c r="MHD88" s="1"/>
      <c r="MHE88" s="1"/>
      <c r="MHF88" s="1"/>
      <c r="MHG88" s="1"/>
      <c r="MHH88" s="1"/>
      <c r="MHI88" s="1"/>
      <c r="MHJ88" s="1"/>
      <c r="MHK88" s="1"/>
      <c r="MHL88" s="1"/>
      <c r="MHM88" s="1"/>
      <c r="MHN88" s="1"/>
      <c r="MHO88" s="1"/>
      <c r="MHP88" s="1"/>
      <c r="MHQ88" s="1"/>
      <c r="MHR88" s="1"/>
      <c r="MHS88" s="1"/>
      <c r="MHT88" s="1"/>
      <c r="MHU88" s="1"/>
      <c r="MHV88" s="1"/>
      <c r="MHW88" s="1"/>
      <c r="MHX88" s="1"/>
      <c r="MHY88" s="1"/>
      <c r="MHZ88" s="1"/>
      <c r="MIA88" s="1"/>
      <c r="MIB88" s="1"/>
      <c r="MIC88" s="1"/>
      <c r="MID88" s="1"/>
      <c r="MIE88" s="1"/>
      <c r="MIF88" s="1"/>
      <c r="MIG88" s="1"/>
      <c r="MIH88" s="1"/>
      <c r="MII88" s="1"/>
      <c r="MIJ88" s="1"/>
      <c r="MIK88" s="1"/>
      <c r="MIL88" s="1"/>
      <c r="MIM88" s="1"/>
      <c r="MIN88" s="1"/>
      <c r="MIO88" s="1"/>
      <c r="MIP88" s="1"/>
      <c r="MIQ88" s="1"/>
      <c r="MIR88" s="1"/>
      <c r="MIS88" s="1"/>
      <c r="MIT88" s="1"/>
      <c r="MIU88" s="1"/>
      <c r="MIV88" s="1"/>
      <c r="MIW88" s="1"/>
      <c r="MIX88" s="1"/>
      <c r="MIY88" s="1"/>
      <c r="MIZ88" s="1"/>
      <c r="MJA88" s="1"/>
      <c r="MJB88" s="1"/>
      <c r="MJC88" s="1"/>
      <c r="MJD88" s="1"/>
      <c r="MJE88" s="1"/>
      <c r="MJF88" s="1"/>
      <c r="MJG88" s="1"/>
      <c r="MJH88" s="1"/>
      <c r="MJI88" s="1"/>
      <c r="MJJ88" s="1"/>
      <c r="MJK88" s="1"/>
      <c r="MJL88" s="1"/>
      <c r="MJM88" s="1"/>
      <c r="MJN88" s="1"/>
      <c r="MJO88" s="1"/>
      <c r="MJP88" s="1"/>
      <c r="MJQ88" s="1"/>
      <c r="MJR88" s="1"/>
      <c r="MJS88" s="1"/>
      <c r="MJT88" s="1"/>
      <c r="MJU88" s="1"/>
      <c r="MJV88" s="1"/>
      <c r="MJW88" s="1"/>
      <c r="MJX88" s="1"/>
      <c r="MJY88" s="1"/>
      <c r="MJZ88" s="1"/>
      <c r="MKA88" s="1"/>
      <c r="MKB88" s="1"/>
      <c r="MKC88" s="1"/>
      <c r="MKD88" s="1"/>
      <c r="MKE88" s="1"/>
      <c r="MKF88" s="1"/>
      <c r="MKG88" s="1"/>
      <c r="MKH88" s="1"/>
      <c r="MKI88" s="1"/>
      <c r="MKJ88" s="1"/>
      <c r="MKK88" s="1"/>
      <c r="MKL88" s="1"/>
      <c r="MKM88" s="1"/>
      <c r="MKN88" s="1"/>
      <c r="MKO88" s="1"/>
      <c r="MKP88" s="1"/>
      <c r="MKQ88" s="1"/>
      <c r="MKR88" s="1"/>
      <c r="MKS88" s="1"/>
      <c r="MKT88" s="1"/>
      <c r="MKU88" s="1"/>
      <c r="MKV88" s="1"/>
      <c r="MKW88" s="1"/>
      <c r="MKX88" s="1"/>
      <c r="MKY88" s="1"/>
      <c r="MKZ88" s="1"/>
      <c r="MLA88" s="1"/>
      <c r="MLB88" s="1"/>
      <c r="MLC88" s="1"/>
      <c r="MLD88" s="1"/>
      <c r="MLE88" s="1"/>
      <c r="MLF88" s="1"/>
      <c r="MLG88" s="1"/>
      <c r="MLH88" s="1"/>
      <c r="MLI88" s="1"/>
      <c r="MLJ88" s="1"/>
      <c r="MLK88" s="1"/>
      <c r="MLL88" s="1"/>
      <c r="MLM88" s="1"/>
      <c r="MLN88" s="1"/>
      <c r="MLO88" s="1"/>
      <c r="MLP88" s="1"/>
      <c r="MLQ88" s="1"/>
      <c r="MLR88" s="1"/>
      <c r="MLS88" s="1"/>
      <c r="MLT88" s="1"/>
      <c r="MLU88" s="1"/>
      <c r="MLV88" s="1"/>
      <c r="MLW88" s="1"/>
      <c r="MLX88" s="1"/>
      <c r="MLY88" s="1"/>
      <c r="MLZ88" s="1"/>
      <c r="MMA88" s="1"/>
      <c r="MMB88" s="1"/>
      <c r="MMC88" s="1"/>
      <c r="MMD88" s="1"/>
      <c r="MME88" s="1"/>
      <c r="MMF88" s="1"/>
      <c r="MMG88" s="1"/>
      <c r="MMH88" s="1"/>
      <c r="MMI88" s="1"/>
      <c r="MMJ88" s="1"/>
      <c r="MMK88" s="1"/>
      <c r="MML88" s="1"/>
      <c r="MMM88" s="1"/>
      <c r="MMN88" s="1"/>
      <c r="MMO88" s="1"/>
      <c r="MMP88" s="1"/>
      <c r="MMQ88" s="1"/>
      <c r="MMR88" s="1"/>
      <c r="MMS88" s="1"/>
      <c r="MMT88" s="1"/>
      <c r="MMU88" s="1"/>
      <c r="MMV88" s="1"/>
      <c r="MMW88" s="1"/>
      <c r="MMX88" s="1"/>
      <c r="MMY88" s="1"/>
      <c r="MMZ88" s="1"/>
      <c r="MNA88" s="1"/>
      <c r="MNB88" s="1"/>
      <c r="MNC88" s="1"/>
      <c r="MND88" s="1"/>
      <c r="MNE88" s="1"/>
      <c r="MNF88" s="1"/>
      <c r="MNG88" s="1"/>
      <c r="MNH88" s="1"/>
      <c r="MNI88" s="1"/>
      <c r="MNJ88" s="1"/>
      <c r="MNK88" s="1"/>
      <c r="MNL88" s="1"/>
      <c r="MNM88" s="1"/>
      <c r="MNN88" s="1"/>
      <c r="MNO88" s="1"/>
      <c r="MNP88" s="1"/>
      <c r="MNQ88" s="1"/>
      <c r="MNR88" s="1"/>
      <c r="MNS88" s="1"/>
      <c r="MNT88" s="1"/>
      <c r="MNU88" s="1"/>
      <c r="MNV88" s="1"/>
      <c r="MNW88" s="1"/>
      <c r="MNX88" s="1"/>
      <c r="MNY88" s="1"/>
      <c r="MNZ88" s="1"/>
      <c r="MOA88" s="1"/>
      <c r="MOB88" s="1"/>
      <c r="MOC88" s="1"/>
      <c r="MOD88" s="1"/>
      <c r="MOE88" s="1"/>
      <c r="MOF88" s="1"/>
      <c r="MOG88" s="1"/>
      <c r="MOH88" s="1"/>
      <c r="MOI88" s="1"/>
      <c r="MOJ88" s="1"/>
      <c r="MOK88" s="1"/>
      <c r="MOL88" s="1"/>
      <c r="MOM88" s="1"/>
      <c r="MON88" s="1"/>
      <c r="MOO88" s="1"/>
      <c r="MOP88" s="1"/>
      <c r="MOQ88" s="1"/>
      <c r="MOR88" s="1"/>
      <c r="MOS88" s="1"/>
      <c r="MOT88" s="1"/>
      <c r="MOU88" s="1"/>
      <c r="MOV88" s="1"/>
      <c r="MOW88" s="1"/>
      <c r="MOX88" s="1"/>
      <c r="MOY88" s="1"/>
      <c r="MOZ88" s="1"/>
      <c r="MPA88" s="1"/>
      <c r="MPB88" s="1"/>
      <c r="MPC88" s="1"/>
      <c r="MPD88" s="1"/>
      <c r="MPE88" s="1"/>
      <c r="MPF88" s="1"/>
      <c r="MPG88" s="1"/>
      <c r="MPH88" s="1"/>
      <c r="MPI88" s="1"/>
      <c r="MPJ88" s="1"/>
      <c r="MPK88" s="1"/>
      <c r="MPL88" s="1"/>
      <c r="MPM88" s="1"/>
      <c r="MPN88" s="1"/>
      <c r="MPO88" s="1"/>
      <c r="MPP88" s="1"/>
      <c r="MPQ88" s="1"/>
      <c r="MPR88" s="1"/>
      <c r="MPS88" s="1"/>
      <c r="MPT88" s="1"/>
      <c r="MPU88" s="1"/>
      <c r="MPV88" s="1"/>
      <c r="MPW88" s="1"/>
      <c r="MPX88" s="1"/>
      <c r="MPY88" s="1"/>
      <c r="MPZ88" s="1"/>
      <c r="MQA88" s="1"/>
      <c r="MQB88" s="1"/>
      <c r="MQC88" s="1"/>
      <c r="MQD88" s="1"/>
      <c r="MQE88" s="1"/>
      <c r="MQF88" s="1"/>
      <c r="MQG88" s="1"/>
      <c r="MQH88" s="1"/>
      <c r="MQI88" s="1"/>
      <c r="MQJ88" s="1"/>
      <c r="MQK88" s="1"/>
      <c r="MQL88" s="1"/>
      <c r="MQM88" s="1"/>
      <c r="MQN88" s="1"/>
      <c r="MQO88" s="1"/>
      <c r="MQP88" s="1"/>
      <c r="MQQ88" s="1"/>
      <c r="MQR88" s="1"/>
      <c r="MQS88" s="1"/>
      <c r="MQT88" s="1"/>
      <c r="MQU88" s="1"/>
      <c r="MQV88" s="1"/>
      <c r="MQW88" s="1"/>
      <c r="MQX88" s="1"/>
      <c r="MQY88" s="1"/>
      <c r="MQZ88" s="1"/>
      <c r="MRA88" s="1"/>
      <c r="MRB88" s="1"/>
      <c r="MRC88" s="1"/>
      <c r="MRD88" s="1"/>
      <c r="MRE88" s="1"/>
      <c r="MRF88" s="1"/>
      <c r="MRG88" s="1"/>
      <c r="MRH88" s="1"/>
      <c r="MRI88" s="1"/>
      <c r="MRJ88" s="1"/>
      <c r="MRK88" s="1"/>
      <c r="MRL88" s="1"/>
      <c r="MRM88" s="1"/>
      <c r="MRN88" s="1"/>
      <c r="MRO88" s="1"/>
      <c r="MRP88" s="1"/>
      <c r="MRQ88" s="1"/>
      <c r="MRR88" s="1"/>
      <c r="MRS88" s="1"/>
      <c r="MRT88" s="1"/>
      <c r="MRU88" s="1"/>
      <c r="MRV88" s="1"/>
      <c r="MRW88" s="1"/>
      <c r="MRX88" s="1"/>
      <c r="MRY88" s="1"/>
      <c r="MRZ88" s="1"/>
      <c r="MSA88" s="1"/>
      <c r="MSB88" s="1"/>
      <c r="MSC88" s="1"/>
      <c r="MSD88" s="1"/>
      <c r="MSE88" s="1"/>
      <c r="MSF88" s="1"/>
      <c r="MSG88" s="1"/>
      <c r="MSH88" s="1"/>
      <c r="MSI88" s="1"/>
      <c r="MSJ88" s="1"/>
      <c r="MSK88" s="1"/>
      <c r="MSL88" s="1"/>
      <c r="MSM88" s="1"/>
      <c r="MSN88" s="1"/>
      <c r="MSO88" s="1"/>
      <c r="MSP88" s="1"/>
      <c r="MSQ88" s="1"/>
      <c r="MSR88" s="1"/>
      <c r="MSS88" s="1"/>
      <c r="MST88" s="1"/>
      <c r="MSU88" s="1"/>
      <c r="MSV88" s="1"/>
      <c r="MSW88" s="1"/>
      <c r="MSX88" s="1"/>
      <c r="MSY88" s="1"/>
      <c r="MSZ88" s="1"/>
      <c r="MTA88" s="1"/>
      <c r="MTB88" s="1"/>
      <c r="MTC88" s="1"/>
      <c r="MTD88" s="1"/>
      <c r="MTE88" s="1"/>
      <c r="MTF88" s="1"/>
      <c r="MTG88" s="1"/>
      <c r="MTH88" s="1"/>
      <c r="MTI88" s="1"/>
      <c r="MTJ88" s="1"/>
      <c r="MTK88" s="1"/>
      <c r="MTL88" s="1"/>
      <c r="MTM88" s="1"/>
      <c r="MTN88" s="1"/>
      <c r="MTO88" s="1"/>
      <c r="MTP88" s="1"/>
      <c r="MTQ88" s="1"/>
      <c r="MTR88" s="1"/>
      <c r="MTS88" s="1"/>
      <c r="MTT88" s="1"/>
      <c r="MTU88" s="1"/>
      <c r="MTV88" s="1"/>
      <c r="MTW88" s="1"/>
      <c r="MTX88" s="1"/>
      <c r="MTY88" s="1"/>
      <c r="MTZ88" s="1"/>
      <c r="MUA88" s="1"/>
      <c r="MUB88" s="1"/>
      <c r="MUC88" s="1"/>
      <c r="MUD88" s="1"/>
      <c r="MUE88" s="1"/>
      <c r="MUF88" s="1"/>
      <c r="MUG88" s="1"/>
      <c r="MUH88" s="1"/>
      <c r="MUI88" s="1"/>
      <c r="MUJ88" s="1"/>
      <c r="MUK88" s="1"/>
      <c r="MUL88" s="1"/>
      <c r="MUM88" s="1"/>
      <c r="MUN88" s="1"/>
      <c r="MUO88" s="1"/>
      <c r="MUP88" s="1"/>
      <c r="MUQ88" s="1"/>
      <c r="MUR88" s="1"/>
      <c r="MUS88" s="1"/>
      <c r="MUT88" s="1"/>
      <c r="MUU88" s="1"/>
      <c r="MUV88" s="1"/>
      <c r="MUW88" s="1"/>
      <c r="MUX88" s="1"/>
      <c r="MUY88" s="1"/>
      <c r="MUZ88" s="1"/>
      <c r="MVA88" s="1"/>
      <c r="MVB88" s="1"/>
      <c r="MVC88" s="1"/>
      <c r="MVD88" s="1"/>
      <c r="MVE88" s="1"/>
      <c r="MVF88" s="1"/>
      <c r="MVG88" s="1"/>
      <c r="MVH88" s="1"/>
      <c r="MVI88" s="1"/>
      <c r="MVJ88" s="1"/>
      <c r="MVK88" s="1"/>
      <c r="MVL88" s="1"/>
      <c r="MVM88" s="1"/>
      <c r="MVN88" s="1"/>
      <c r="MVO88" s="1"/>
      <c r="MVP88" s="1"/>
      <c r="MVQ88" s="1"/>
      <c r="MVR88" s="1"/>
      <c r="MVS88" s="1"/>
      <c r="MVT88" s="1"/>
      <c r="MVU88" s="1"/>
      <c r="MVV88" s="1"/>
      <c r="MVW88" s="1"/>
      <c r="MVX88" s="1"/>
      <c r="MVY88" s="1"/>
      <c r="MVZ88" s="1"/>
      <c r="MWA88" s="1"/>
      <c r="MWB88" s="1"/>
      <c r="MWC88" s="1"/>
      <c r="MWD88" s="1"/>
      <c r="MWE88" s="1"/>
      <c r="MWF88" s="1"/>
      <c r="MWG88" s="1"/>
      <c r="MWH88" s="1"/>
      <c r="MWI88" s="1"/>
      <c r="MWJ88" s="1"/>
      <c r="MWK88" s="1"/>
      <c r="MWL88" s="1"/>
      <c r="MWM88" s="1"/>
      <c r="MWN88" s="1"/>
      <c r="MWO88" s="1"/>
      <c r="MWP88" s="1"/>
      <c r="MWQ88" s="1"/>
      <c r="MWR88" s="1"/>
      <c r="MWS88" s="1"/>
      <c r="MWT88" s="1"/>
      <c r="MWU88" s="1"/>
      <c r="MWV88" s="1"/>
      <c r="MWW88" s="1"/>
      <c r="MWX88" s="1"/>
      <c r="MWY88" s="1"/>
      <c r="MWZ88" s="1"/>
      <c r="MXA88" s="1"/>
      <c r="MXB88" s="1"/>
      <c r="MXC88" s="1"/>
      <c r="MXD88" s="1"/>
      <c r="MXE88" s="1"/>
      <c r="MXF88" s="1"/>
      <c r="MXG88" s="1"/>
      <c r="MXH88" s="1"/>
      <c r="MXI88" s="1"/>
      <c r="MXJ88" s="1"/>
      <c r="MXK88" s="1"/>
      <c r="MXL88" s="1"/>
      <c r="MXM88" s="1"/>
      <c r="MXN88" s="1"/>
      <c r="MXO88" s="1"/>
      <c r="MXP88" s="1"/>
      <c r="MXQ88" s="1"/>
      <c r="MXR88" s="1"/>
      <c r="MXS88" s="1"/>
      <c r="MXT88" s="1"/>
      <c r="MXU88" s="1"/>
      <c r="MXV88" s="1"/>
      <c r="MXW88" s="1"/>
      <c r="MXX88" s="1"/>
      <c r="MXY88" s="1"/>
      <c r="MXZ88" s="1"/>
      <c r="MYA88" s="1"/>
      <c r="MYB88" s="1"/>
      <c r="MYC88" s="1"/>
      <c r="MYD88" s="1"/>
      <c r="MYE88" s="1"/>
      <c r="MYF88" s="1"/>
      <c r="MYG88" s="1"/>
      <c r="MYH88" s="1"/>
      <c r="MYI88" s="1"/>
      <c r="MYJ88" s="1"/>
      <c r="MYK88" s="1"/>
      <c r="MYL88" s="1"/>
      <c r="MYM88" s="1"/>
      <c r="MYN88" s="1"/>
      <c r="MYO88" s="1"/>
      <c r="MYP88" s="1"/>
      <c r="MYQ88" s="1"/>
      <c r="MYR88" s="1"/>
      <c r="MYS88" s="1"/>
      <c r="MYT88" s="1"/>
      <c r="MYU88" s="1"/>
      <c r="MYV88" s="1"/>
      <c r="MYW88" s="1"/>
      <c r="MYX88" s="1"/>
      <c r="MYY88" s="1"/>
      <c r="MYZ88" s="1"/>
      <c r="MZA88" s="1"/>
      <c r="MZB88" s="1"/>
      <c r="MZC88" s="1"/>
      <c r="MZD88" s="1"/>
      <c r="MZE88" s="1"/>
      <c r="MZF88" s="1"/>
      <c r="MZG88" s="1"/>
      <c r="MZH88" s="1"/>
      <c r="MZI88" s="1"/>
      <c r="MZJ88" s="1"/>
      <c r="MZK88" s="1"/>
      <c r="MZL88" s="1"/>
      <c r="MZM88" s="1"/>
      <c r="MZN88" s="1"/>
      <c r="MZO88" s="1"/>
      <c r="MZP88" s="1"/>
      <c r="MZQ88" s="1"/>
      <c r="MZR88" s="1"/>
      <c r="MZS88" s="1"/>
      <c r="MZT88" s="1"/>
      <c r="MZU88" s="1"/>
      <c r="MZV88" s="1"/>
      <c r="MZW88" s="1"/>
      <c r="MZX88" s="1"/>
      <c r="MZY88" s="1"/>
      <c r="MZZ88" s="1"/>
      <c r="NAA88" s="1"/>
      <c r="NAB88" s="1"/>
      <c r="NAC88" s="1"/>
      <c r="NAD88" s="1"/>
      <c r="NAE88" s="1"/>
      <c r="NAF88" s="1"/>
      <c r="NAG88" s="1"/>
      <c r="NAH88" s="1"/>
      <c r="NAI88" s="1"/>
      <c r="NAJ88" s="1"/>
      <c r="NAK88" s="1"/>
      <c r="NAL88" s="1"/>
      <c r="NAM88" s="1"/>
      <c r="NAN88" s="1"/>
      <c r="NAO88" s="1"/>
      <c r="NAP88" s="1"/>
      <c r="NAQ88" s="1"/>
      <c r="NAR88" s="1"/>
      <c r="NAS88" s="1"/>
      <c r="NAT88" s="1"/>
      <c r="NAU88" s="1"/>
      <c r="NAV88" s="1"/>
      <c r="NAW88" s="1"/>
      <c r="NAX88" s="1"/>
      <c r="NAY88" s="1"/>
      <c r="NAZ88" s="1"/>
      <c r="NBA88" s="1"/>
      <c r="NBB88" s="1"/>
      <c r="NBC88" s="1"/>
      <c r="NBD88" s="1"/>
      <c r="NBE88" s="1"/>
      <c r="NBF88" s="1"/>
      <c r="NBG88" s="1"/>
      <c r="NBH88" s="1"/>
      <c r="NBI88" s="1"/>
      <c r="NBJ88" s="1"/>
      <c r="NBK88" s="1"/>
      <c r="NBL88" s="1"/>
      <c r="NBM88" s="1"/>
      <c r="NBN88" s="1"/>
      <c r="NBO88" s="1"/>
      <c r="NBP88" s="1"/>
      <c r="NBQ88" s="1"/>
      <c r="NBR88" s="1"/>
      <c r="NBS88" s="1"/>
      <c r="NBT88" s="1"/>
      <c r="NBU88" s="1"/>
      <c r="NBV88" s="1"/>
      <c r="NBW88" s="1"/>
      <c r="NBX88" s="1"/>
      <c r="NBY88" s="1"/>
      <c r="NBZ88" s="1"/>
      <c r="NCA88" s="1"/>
      <c r="NCB88" s="1"/>
      <c r="NCC88" s="1"/>
      <c r="NCD88" s="1"/>
      <c r="NCE88" s="1"/>
      <c r="NCF88" s="1"/>
      <c r="NCG88" s="1"/>
      <c r="NCH88" s="1"/>
      <c r="NCI88" s="1"/>
      <c r="NCJ88" s="1"/>
      <c r="NCK88" s="1"/>
      <c r="NCL88" s="1"/>
      <c r="NCM88" s="1"/>
      <c r="NCN88" s="1"/>
      <c r="NCO88" s="1"/>
      <c r="NCP88" s="1"/>
      <c r="NCQ88" s="1"/>
      <c r="NCR88" s="1"/>
      <c r="NCS88" s="1"/>
      <c r="NCT88" s="1"/>
      <c r="NCU88" s="1"/>
      <c r="NCV88" s="1"/>
      <c r="NCW88" s="1"/>
      <c r="NCX88" s="1"/>
      <c r="NCY88" s="1"/>
      <c r="NCZ88" s="1"/>
      <c r="NDA88" s="1"/>
      <c r="NDB88" s="1"/>
      <c r="NDC88" s="1"/>
      <c r="NDD88" s="1"/>
      <c r="NDE88" s="1"/>
      <c r="NDF88" s="1"/>
      <c r="NDG88" s="1"/>
      <c r="NDH88" s="1"/>
      <c r="NDI88" s="1"/>
      <c r="NDJ88" s="1"/>
      <c r="NDK88" s="1"/>
      <c r="NDL88" s="1"/>
      <c r="NDM88" s="1"/>
      <c r="NDN88" s="1"/>
      <c r="NDO88" s="1"/>
      <c r="NDP88" s="1"/>
      <c r="NDQ88" s="1"/>
      <c r="NDR88" s="1"/>
      <c r="NDS88" s="1"/>
      <c r="NDT88" s="1"/>
      <c r="NDU88" s="1"/>
      <c r="NDV88" s="1"/>
      <c r="NDW88" s="1"/>
      <c r="NDX88" s="1"/>
      <c r="NDY88" s="1"/>
      <c r="NDZ88" s="1"/>
      <c r="NEA88" s="1"/>
      <c r="NEB88" s="1"/>
      <c r="NEC88" s="1"/>
      <c r="NED88" s="1"/>
      <c r="NEE88" s="1"/>
      <c r="NEF88" s="1"/>
      <c r="NEG88" s="1"/>
      <c r="NEH88" s="1"/>
      <c r="NEI88" s="1"/>
      <c r="NEJ88" s="1"/>
      <c r="NEK88" s="1"/>
      <c r="NEL88" s="1"/>
      <c r="NEM88" s="1"/>
      <c r="NEN88" s="1"/>
      <c r="NEO88" s="1"/>
      <c r="NEP88" s="1"/>
      <c r="NEQ88" s="1"/>
      <c r="NER88" s="1"/>
      <c r="NES88" s="1"/>
      <c r="NET88" s="1"/>
      <c r="NEU88" s="1"/>
      <c r="NEV88" s="1"/>
      <c r="NEW88" s="1"/>
      <c r="NEX88" s="1"/>
      <c r="NEY88" s="1"/>
      <c r="NEZ88" s="1"/>
      <c r="NFA88" s="1"/>
      <c r="NFB88" s="1"/>
      <c r="NFC88" s="1"/>
      <c r="NFD88" s="1"/>
      <c r="NFE88" s="1"/>
      <c r="NFF88" s="1"/>
      <c r="NFG88" s="1"/>
      <c r="NFH88" s="1"/>
      <c r="NFI88" s="1"/>
      <c r="NFJ88" s="1"/>
      <c r="NFK88" s="1"/>
      <c r="NFL88" s="1"/>
      <c r="NFM88" s="1"/>
      <c r="NFN88" s="1"/>
      <c r="NFO88" s="1"/>
      <c r="NFP88" s="1"/>
      <c r="NFQ88" s="1"/>
      <c r="NFR88" s="1"/>
      <c r="NFS88" s="1"/>
      <c r="NFT88" s="1"/>
      <c r="NFU88" s="1"/>
      <c r="NFV88" s="1"/>
      <c r="NFW88" s="1"/>
      <c r="NFX88" s="1"/>
      <c r="NFY88" s="1"/>
      <c r="NFZ88" s="1"/>
      <c r="NGA88" s="1"/>
      <c r="NGB88" s="1"/>
      <c r="NGC88" s="1"/>
      <c r="NGD88" s="1"/>
      <c r="NGE88" s="1"/>
      <c r="NGF88" s="1"/>
      <c r="NGG88" s="1"/>
      <c r="NGH88" s="1"/>
      <c r="NGI88" s="1"/>
      <c r="NGJ88" s="1"/>
      <c r="NGK88" s="1"/>
      <c r="NGL88" s="1"/>
      <c r="NGM88" s="1"/>
      <c r="NGN88" s="1"/>
      <c r="NGO88" s="1"/>
      <c r="NGP88" s="1"/>
      <c r="NGQ88" s="1"/>
      <c r="NGR88" s="1"/>
      <c r="NGS88" s="1"/>
      <c r="NGT88" s="1"/>
      <c r="NGU88" s="1"/>
      <c r="NGV88" s="1"/>
      <c r="NGW88" s="1"/>
      <c r="NGX88" s="1"/>
      <c r="NGY88" s="1"/>
      <c r="NGZ88" s="1"/>
      <c r="NHA88" s="1"/>
      <c r="NHB88" s="1"/>
      <c r="NHC88" s="1"/>
      <c r="NHD88" s="1"/>
      <c r="NHE88" s="1"/>
      <c r="NHF88" s="1"/>
      <c r="NHG88" s="1"/>
      <c r="NHH88" s="1"/>
      <c r="NHI88" s="1"/>
      <c r="NHJ88" s="1"/>
      <c r="NHK88" s="1"/>
      <c r="NHL88" s="1"/>
      <c r="NHM88" s="1"/>
      <c r="NHN88" s="1"/>
      <c r="NHO88" s="1"/>
      <c r="NHP88" s="1"/>
      <c r="NHQ88" s="1"/>
      <c r="NHR88" s="1"/>
      <c r="NHS88" s="1"/>
      <c r="NHT88" s="1"/>
      <c r="NHU88" s="1"/>
      <c r="NHV88" s="1"/>
      <c r="NHW88" s="1"/>
      <c r="NHX88" s="1"/>
      <c r="NHY88" s="1"/>
      <c r="NHZ88" s="1"/>
      <c r="NIA88" s="1"/>
      <c r="NIB88" s="1"/>
      <c r="NIC88" s="1"/>
      <c r="NID88" s="1"/>
      <c r="NIE88" s="1"/>
      <c r="NIF88" s="1"/>
      <c r="NIG88" s="1"/>
      <c r="NIH88" s="1"/>
      <c r="NII88" s="1"/>
      <c r="NIJ88" s="1"/>
      <c r="NIK88" s="1"/>
      <c r="NIL88" s="1"/>
      <c r="NIM88" s="1"/>
      <c r="NIN88" s="1"/>
      <c r="NIO88" s="1"/>
      <c r="NIP88" s="1"/>
      <c r="NIQ88" s="1"/>
      <c r="NIR88" s="1"/>
      <c r="NIS88" s="1"/>
      <c r="NIT88" s="1"/>
      <c r="NIU88" s="1"/>
      <c r="NIV88" s="1"/>
      <c r="NIW88" s="1"/>
      <c r="NIX88" s="1"/>
      <c r="NIY88" s="1"/>
      <c r="NIZ88" s="1"/>
      <c r="NJA88" s="1"/>
      <c r="NJB88" s="1"/>
      <c r="NJC88" s="1"/>
      <c r="NJD88" s="1"/>
      <c r="NJE88" s="1"/>
      <c r="NJF88" s="1"/>
      <c r="NJG88" s="1"/>
      <c r="NJH88" s="1"/>
      <c r="NJI88" s="1"/>
      <c r="NJJ88" s="1"/>
      <c r="NJK88" s="1"/>
      <c r="NJL88" s="1"/>
      <c r="NJM88" s="1"/>
      <c r="NJN88" s="1"/>
      <c r="NJO88" s="1"/>
      <c r="NJP88" s="1"/>
      <c r="NJQ88" s="1"/>
      <c r="NJR88" s="1"/>
      <c r="NJS88" s="1"/>
      <c r="NJT88" s="1"/>
      <c r="NJU88" s="1"/>
      <c r="NJV88" s="1"/>
      <c r="NJW88" s="1"/>
      <c r="NJX88" s="1"/>
      <c r="NJY88" s="1"/>
      <c r="NJZ88" s="1"/>
      <c r="NKA88" s="1"/>
      <c r="NKB88" s="1"/>
      <c r="NKC88" s="1"/>
      <c r="NKD88" s="1"/>
      <c r="NKE88" s="1"/>
      <c r="NKF88" s="1"/>
      <c r="NKG88" s="1"/>
      <c r="NKH88" s="1"/>
      <c r="NKI88" s="1"/>
      <c r="NKJ88" s="1"/>
      <c r="NKK88" s="1"/>
      <c r="NKL88" s="1"/>
      <c r="NKM88" s="1"/>
      <c r="NKN88" s="1"/>
      <c r="NKO88" s="1"/>
      <c r="NKP88" s="1"/>
      <c r="NKQ88" s="1"/>
      <c r="NKR88" s="1"/>
      <c r="NKS88" s="1"/>
      <c r="NKT88" s="1"/>
      <c r="NKU88" s="1"/>
      <c r="NKV88" s="1"/>
      <c r="NKW88" s="1"/>
      <c r="NKX88" s="1"/>
      <c r="NKY88" s="1"/>
      <c r="NKZ88" s="1"/>
      <c r="NLA88" s="1"/>
      <c r="NLB88" s="1"/>
      <c r="NLC88" s="1"/>
      <c r="NLD88" s="1"/>
      <c r="NLE88" s="1"/>
      <c r="NLF88" s="1"/>
      <c r="NLG88" s="1"/>
      <c r="NLH88" s="1"/>
      <c r="NLI88" s="1"/>
      <c r="NLJ88" s="1"/>
      <c r="NLK88" s="1"/>
      <c r="NLL88" s="1"/>
      <c r="NLM88" s="1"/>
      <c r="NLN88" s="1"/>
      <c r="NLO88" s="1"/>
      <c r="NLP88" s="1"/>
      <c r="NLQ88" s="1"/>
      <c r="NLR88" s="1"/>
      <c r="NLS88" s="1"/>
      <c r="NLT88" s="1"/>
      <c r="NLU88" s="1"/>
      <c r="NLV88" s="1"/>
      <c r="NLW88" s="1"/>
      <c r="NLX88" s="1"/>
      <c r="NLY88" s="1"/>
      <c r="NLZ88" s="1"/>
      <c r="NMA88" s="1"/>
      <c r="NMB88" s="1"/>
      <c r="NMC88" s="1"/>
      <c r="NMD88" s="1"/>
      <c r="NME88" s="1"/>
      <c r="NMF88" s="1"/>
      <c r="NMG88" s="1"/>
      <c r="NMH88" s="1"/>
      <c r="NMI88" s="1"/>
      <c r="NMJ88" s="1"/>
      <c r="NMK88" s="1"/>
      <c r="NML88" s="1"/>
      <c r="NMM88" s="1"/>
      <c r="NMN88" s="1"/>
      <c r="NMO88" s="1"/>
      <c r="NMP88" s="1"/>
      <c r="NMQ88" s="1"/>
      <c r="NMR88" s="1"/>
      <c r="NMS88" s="1"/>
      <c r="NMT88" s="1"/>
      <c r="NMU88" s="1"/>
      <c r="NMV88" s="1"/>
      <c r="NMW88" s="1"/>
      <c r="NMX88" s="1"/>
      <c r="NMY88" s="1"/>
      <c r="NMZ88" s="1"/>
      <c r="NNA88" s="1"/>
      <c r="NNB88" s="1"/>
      <c r="NNC88" s="1"/>
      <c r="NND88" s="1"/>
      <c r="NNE88" s="1"/>
      <c r="NNF88" s="1"/>
      <c r="NNG88" s="1"/>
      <c r="NNH88" s="1"/>
      <c r="NNI88" s="1"/>
      <c r="NNJ88" s="1"/>
      <c r="NNK88" s="1"/>
      <c r="NNL88" s="1"/>
      <c r="NNM88" s="1"/>
      <c r="NNN88" s="1"/>
      <c r="NNO88" s="1"/>
      <c r="NNP88" s="1"/>
      <c r="NNQ88" s="1"/>
      <c r="NNR88" s="1"/>
      <c r="NNS88" s="1"/>
      <c r="NNT88" s="1"/>
      <c r="NNU88" s="1"/>
      <c r="NNV88" s="1"/>
      <c r="NNW88" s="1"/>
      <c r="NNX88" s="1"/>
      <c r="NNY88" s="1"/>
      <c r="NNZ88" s="1"/>
      <c r="NOA88" s="1"/>
      <c r="NOB88" s="1"/>
      <c r="NOC88" s="1"/>
      <c r="NOD88" s="1"/>
      <c r="NOE88" s="1"/>
      <c r="NOF88" s="1"/>
      <c r="NOG88" s="1"/>
      <c r="NOH88" s="1"/>
      <c r="NOI88" s="1"/>
      <c r="NOJ88" s="1"/>
      <c r="NOK88" s="1"/>
      <c r="NOL88" s="1"/>
      <c r="NOM88" s="1"/>
      <c r="NON88" s="1"/>
      <c r="NOO88" s="1"/>
      <c r="NOP88" s="1"/>
      <c r="NOQ88" s="1"/>
      <c r="NOR88" s="1"/>
      <c r="NOS88" s="1"/>
      <c r="NOT88" s="1"/>
      <c r="NOU88" s="1"/>
      <c r="NOV88" s="1"/>
      <c r="NOW88" s="1"/>
      <c r="NOX88" s="1"/>
      <c r="NOY88" s="1"/>
      <c r="NOZ88" s="1"/>
      <c r="NPA88" s="1"/>
      <c r="NPB88" s="1"/>
      <c r="NPC88" s="1"/>
      <c r="NPD88" s="1"/>
      <c r="NPE88" s="1"/>
      <c r="NPF88" s="1"/>
      <c r="NPG88" s="1"/>
      <c r="NPH88" s="1"/>
      <c r="NPI88" s="1"/>
      <c r="NPJ88" s="1"/>
      <c r="NPK88" s="1"/>
      <c r="NPL88" s="1"/>
      <c r="NPM88" s="1"/>
      <c r="NPN88" s="1"/>
      <c r="NPO88" s="1"/>
      <c r="NPP88" s="1"/>
      <c r="NPQ88" s="1"/>
      <c r="NPR88" s="1"/>
      <c r="NPS88" s="1"/>
      <c r="NPT88" s="1"/>
      <c r="NPU88" s="1"/>
      <c r="NPV88" s="1"/>
      <c r="NPW88" s="1"/>
      <c r="NPX88" s="1"/>
      <c r="NPY88" s="1"/>
      <c r="NPZ88" s="1"/>
      <c r="NQA88" s="1"/>
      <c r="NQB88" s="1"/>
      <c r="NQC88" s="1"/>
      <c r="NQD88" s="1"/>
      <c r="NQE88" s="1"/>
      <c r="NQF88" s="1"/>
      <c r="NQG88" s="1"/>
      <c r="NQH88" s="1"/>
      <c r="NQI88" s="1"/>
      <c r="NQJ88" s="1"/>
      <c r="NQK88" s="1"/>
      <c r="NQL88" s="1"/>
      <c r="NQM88" s="1"/>
      <c r="NQN88" s="1"/>
      <c r="NQO88" s="1"/>
      <c r="NQP88" s="1"/>
      <c r="NQQ88" s="1"/>
      <c r="NQR88" s="1"/>
      <c r="NQS88" s="1"/>
      <c r="NQT88" s="1"/>
      <c r="NQU88" s="1"/>
      <c r="NQV88" s="1"/>
      <c r="NQW88" s="1"/>
      <c r="NQX88" s="1"/>
      <c r="NQY88" s="1"/>
      <c r="NQZ88" s="1"/>
      <c r="NRA88" s="1"/>
      <c r="NRB88" s="1"/>
      <c r="NRC88" s="1"/>
      <c r="NRD88" s="1"/>
      <c r="NRE88" s="1"/>
      <c r="NRF88" s="1"/>
      <c r="NRG88" s="1"/>
      <c r="NRH88" s="1"/>
      <c r="NRI88" s="1"/>
      <c r="NRJ88" s="1"/>
      <c r="NRK88" s="1"/>
      <c r="NRL88" s="1"/>
      <c r="NRM88" s="1"/>
      <c r="NRN88" s="1"/>
      <c r="NRO88" s="1"/>
      <c r="NRP88" s="1"/>
      <c r="NRQ88" s="1"/>
      <c r="NRR88" s="1"/>
      <c r="NRS88" s="1"/>
      <c r="NRT88" s="1"/>
      <c r="NRU88" s="1"/>
      <c r="NRV88" s="1"/>
      <c r="NRW88" s="1"/>
      <c r="NRX88" s="1"/>
      <c r="NRY88" s="1"/>
      <c r="NRZ88" s="1"/>
      <c r="NSA88" s="1"/>
      <c r="NSB88" s="1"/>
      <c r="NSC88" s="1"/>
      <c r="NSD88" s="1"/>
      <c r="NSE88" s="1"/>
      <c r="NSF88" s="1"/>
      <c r="NSG88" s="1"/>
      <c r="NSH88" s="1"/>
      <c r="NSI88" s="1"/>
      <c r="NSJ88" s="1"/>
      <c r="NSK88" s="1"/>
      <c r="NSL88" s="1"/>
      <c r="NSM88" s="1"/>
      <c r="NSN88" s="1"/>
      <c r="NSO88" s="1"/>
      <c r="NSP88" s="1"/>
      <c r="NSQ88" s="1"/>
      <c r="NSR88" s="1"/>
      <c r="NSS88" s="1"/>
      <c r="NST88" s="1"/>
      <c r="NSU88" s="1"/>
      <c r="NSV88" s="1"/>
      <c r="NSW88" s="1"/>
      <c r="NSX88" s="1"/>
      <c r="NSY88" s="1"/>
      <c r="NSZ88" s="1"/>
      <c r="NTA88" s="1"/>
      <c r="NTB88" s="1"/>
      <c r="NTC88" s="1"/>
      <c r="NTD88" s="1"/>
      <c r="NTE88" s="1"/>
      <c r="NTF88" s="1"/>
      <c r="NTG88" s="1"/>
      <c r="NTH88" s="1"/>
      <c r="NTI88" s="1"/>
      <c r="NTJ88" s="1"/>
      <c r="NTK88" s="1"/>
      <c r="NTL88" s="1"/>
      <c r="NTM88" s="1"/>
      <c r="NTN88" s="1"/>
      <c r="NTO88" s="1"/>
      <c r="NTP88" s="1"/>
      <c r="NTQ88" s="1"/>
      <c r="NTR88" s="1"/>
      <c r="NTS88" s="1"/>
      <c r="NTT88" s="1"/>
      <c r="NTU88" s="1"/>
      <c r="NTV88" s="1"/>
      <c r="NTW88" s="1"/>
      <c r="NTX88" s="1"/>
      <c r="NTY88" s="1"/>
      <c r="NTZ88" s="1"/>
      <c r="NUA88" s="1"/>
      <c r="NUB88" s="1"/>
      <c r="NUC88" s="1"/>
      <c r="NUD88" s="1"/>
      <c r="NUE88" s="1"/>
      <c r="NUF88" s="1"/>
      <c r="NUG88" s="1"/>
      <c r="NUH88" s="1"/>
      <c r="NUI88" s="1"/>
      <c r="NUJ88" s="1"/>
      <c r="NUK88" s="1"/>
      <c r="NUL88" s="1"/>
      <c r="NUM88" s="1"/>
      <c r="NUN88" s="1"/>
      <c r="NUO88" s="1"/>
      <c r="NUP88" s="1"/>
      <c r="NUQ88" s="1"/>
      <c r="NUR88" s="1"/>
      <c r="NUS88" s="1"/>
      <c r="NUT88" s="1"/>
      <c r="NUU88" s="1"/>
      <c r="NUV88" s="1"/>
      <c r="NUW88" s="1"/>
      <c r="NUX88" s="1"/>
      <c r="NUY88" s="1"/>
      <c r="NUZ88" s="1"/>
      <c r="NVA88" s="1"/>
      <c r="NVB88" s="1"/>
      <c r="NVC88" s="1"/>
      <c r="NVD88" s="1"/>
      <c r="NVE88" s="1"/>
      <c r="NVF88" s="1"/>
      <c r="NVG88" s="1"/>
      <c r="NVH88" s="1"/>
      <c r="NVI88" s="1"/>
      <c r="NVJ88" s="1"/>
      <c r="NVK88" s="1"/>
      <c r="NVL88" s="1"/>
      <c r="NVM88" s="1"/>
      <c r="NVN88" s="1"/>
      <c r="NVO88" s="1"/>
      <c r="NVP88" s="1"/>
      <c r="NVQ88" s="1"/>
      <c r="NVR88" s="1"/>
      <c r="NVS88" s="1"/>
      <c r="NVT88" s="1"/>
      <c r="NVU88" s="1"/>
      <c r="NVV88" s="1"/>
      <c r="NVW88" s="1"/>
      <c r="NVX88" s="1"/>
      <c r="NVY88" s="1"/>
      <c r="NVZ88" s="1"/>
      <c r="NWA88" s="1"/>
      <c r="NWB88" s="1"/>
      <c r="NWC88" s="1"/>
      <c r="NWD88" s="1"/>
      <c r="NWE88" s="1"/>
      <c r="NWF88" s="1"/>
      <c r="NWG88" s="1"/>
      <c r="NWH88" s="1"/>
      <c r="NWI88" s="1"/>
      <c r="NWJ88" s="1"/>
      <c r="NWK88" s="1"/>
      <c r="NWL88" s="1"/>
      <c r="NWM88" s="1"/>
      <c r="NWN88" s="1"/>
      <c r="NWO88" s="1"/>
      <c r="NWP88" s="1"/>
      <c r="NWQ88" s="1"/>
      <c r="NWR88" s="1"/>
      <c r="NWS88" s="1"/>
      <c r="NWT88" s="1"/>
      <c r="NWU88" s="1"/>
      <c r="NWV88" s="1"/>
      <c r="NWW88" s="1"/>
      <c r="NWX88" s="1"/>
      <c r="NWY88" s="1"/>
      <c r="NWZ88" s="1"/>
      <c r="NXA88" s="1"/>
      <c r="NXB88" s="1"/>
      <c r="NXC88" s="1"/>
      <c r="NXD88" s="1"/>
      <c r="NXE88" s="1"/>
      <c r="NXF88" s="1"/>
      <c r="NXG88" s="1"/>
      <c r="NXH88" s="1"/>
      <c r="NXI88" s="1"/>
      <c r="NXJ88" s="1"/>
      <c r="NXK88" s="1"/>
      <c r="NXL88" s="1"/>
      <c r="NXM88" s="1"/>
      <c r="NXN88" s="1"/>
      <c r="NXO88" s="1"/>
      <c r="NXP88" s="1"/>
      <c r="NXQ88" s="1"/>
      <c r="NXR88" s="1"/>
      <c r="NXS88" s="1"/>
      <c r="NXT88" s="1"/>
      <c r="NXU88" s="1"/>
      <c r="NXV88" s="1"/>
      <c r="NXW88" s="1"/>
      <c r="NXX88" s="1"/>
      <c r="NXY88" s="1"/>
      <c r="NXZ88" s="1"/>
      <c r="NYA88" s="1"/>
      <c r="NYB88" s="1"/>
      <c r="NYC88" s="1"/>
      <c r="NYD88" s="1"/>
      <c r="NYE88" s="1"/>
      <c r="NYF88" s="1"/>
      <c r="NYG88" s="1"/>
      <c r="NYH88" s="1"/>
      <c r="NYI88" s="1"/>
      <c r="NYJ88" s="1"/>
      <c r="NYK88" s="1"/>
      <c r="NYL88" s="1"/>
      <c r="NYM88" s="1"/>
      <c r="NYN88" s="1"/>
      <c r="NYO88" s="1"/>
      <c r="NYP88" s="1"/>
      <c r="NYQ88" s="1"/>
      <c r="NYR88" s="1"/>
      <c r="NYS88" s="1"/>
      <c r="NYT88" s="1"/>
      <c r="NYU88" s="1"/>
      <c r="NYV88" s="1"/>
      <c r="NYW88" s="1"/>
      <c r="NYX88" s="1"/>
      <c r="NYY88" s="1"/>
      <c r="NYZ88" s="1"/>
      <c r="NZA88" s="1"/>
      <c r="NZB88" s="1"/>
      <c r="NZC88" s="1"/>
      <c r="NZD88" s="1"/>
      <c r="NZE88" s="1"/>
      <c r="NZF88" s="1"/>
      <c r="NZG88" s="1"/>
      <c r="NZH88" s="1"/>
      <c r="NZI88" s="1"/>
      <c r="NZJ88" s="1"/>
      <c r="NZK88" s="1"/>
      <c r="NZL88" s="1"/>
      <c r="NZM88" s="1"/>
      <c r="NZN88" s="1"/>
      <c r="NZO88" s="1"/>
      <c r="NZP88" s="1"/>
      <c r="NZQ88" s="1"/>
      <c r="NZR88" s="1"/>
      <c r="NZS88" s="1"/>
      <c r="NZT88" s="1"/>
      <c r="NZU88" s="1"/>
      <c r="NZV88" s="1"/>
      <c r="NZW88" s="1"/>
      <c r="NZX88" s="1"/>
      <c r="NZY88" s="1"/>
      <c r="NZZ88" s="1"/>
      <c r="OAA88" s="1"/>
      <c r="OAB88" s="1"/>
      <c r="OAC88" s="1"/>
      <c r="OAD88" s="1"/>
      <c r="OAE88" s="1"/>
      <c r="OAF88" s="1"/>
      <c r="OAG88" s="1"/>
      <c r="OAH88" s="1"/>
      <c r="OAI88" s="1"/>
      <c r="OAJ88" s="1"/>
      <c r="OAK88" s="1"/>
      <c r="OAL88" s="1"/>
      <c r="OAM88" s="1"/>
      <c r="OAN88" s="1"/>
      <c r="OAO88" s="1"/>
      <c r="OAP88" s="1"/>
      <c r="OAQ88" s="1"/>
      <c r="OAR88" s="1"/>
      <c r="OAS88" s="1"/>
      <c r="OAT88" s="1"/>
      <c r="OAU88" s="1"/>
      <c r="OAV88" s="1"/>
      <c r="OAW88" s="1"/>
      <c r="OAX88" s="1"/>
      <c r="OAY88" s="1"/>
      <c r="OAZ88" s="1"/>
      <c r="OBA88" s="1"/>
      <c r="OBB88" s="1"/>
      <c r="OBC88" s="1"/>
      <c r="OBD88" s="1"/>
      <c r="OBE88" s="1"/>
      <c r="OBF88" s="1"/>
      <c r="OBG88" s="1"/>
      <c r="OBH88" s="1"/>
      <c r="OBI88" s="1"/>
      <c r="OBJ88" s="1"/>
      <c r="OBK88" s="1"/>
      <c r="OBL88" s="1"/>
      <c r="OBM88" s="1"/>
      <c r="OBN88" s="1"/>
      <c r="OBO88" s="1"/>
      <c r="OBP88" s="1"/>
      <c r="OBQ88" s="1"/>
      <c r="OBR88" s="1"/>
      <c r="OBS88" s="1"/>
      <c r="OBT88" s="1"/>
      <c r="OBU88" s="1"/>
      <c r="OBV88" s="1"/>
      <c r="OBW88" s="1"/>
      <c r="OBX88" s="1"/>
      <c r="OBY88" s="1"/>
      <c r="OBZ88" s="1"/>
      <c r="OCA88" s="1"/>
      <c r="OCB88" s="1"/>
      <c r="OCC88" s="1"/>
      <c r="OCD88" s="1"/>
      <c r="OCE88" s="1"/>
      <c r="OCF88" s="1"/>
      <c r="OCG88" s="1"/>
      <c r="OCH88" s="1"/>
      <c r="OCI88" s="1"/>
      <c r="OCJ88" s="1"/>
      <c r="OCK88" s="1"/>
      <c r="OCL88" s="1"/>
      <c r="OCM88" s="1"/>
      <c r="OCN88" s="1"/>
      <c r="OCO88" s="1"/>
      <c r="OCP88" s="1"/>
      <c r="OCQ88" s="1"/>
      <c r="OCR88" s="1"/>
      <c r="OCS88" s="1"/>
      <c r="OCT88" s="1"/>
      <c r="OCU88" s="1"/>
      <c r="OCV88" s="1"/>
      <c r="OCW88" s="1"/>
      <c r="OCX88" s="1"/>
      <c r="OCY88" s="1"/>
      <c r="OCZ88" s="1"/>
      <c r="ODA88" s="1"/>
      <c r="ODB88" s="1"/>
      <c r="ODC88" s="1"/>
      <c r="ODD88" s="1"/>
      <c r="ODE88" s="1"/>
      <c r="ODF88" s="1"/>
      <c r="ODG88" s="1"/>
      <c r="ODH88" s="1"/>
      <c r="ODI88" s="1"/>
      <c r="ODJ88" s="1"/>
      <c r="ODK88" s="1"/>
      <c r="ODL88" s="1"/>
      <c r="ODM88" s="1"/>
      <c r="ODN88" s="1"/>
      <c r="ODO88" s="1"/>
      <c r="ODP88" s="1"/>
      <c r="ODQ88" s="1"/>
      <c r="ODR88" s="1"/>
      <c r="ODS88" s="1"/>
      <c r="ODT88" s="1"/>
      <c r="ODU88" s="1"/>
      <c r="ODV88" s="1"/>
      <c r="ODW88" s="1"/>
      <c r="ODX88" s="1"/>
      <c r="ODY88" s="1"/>
      <c r="ODZ88" s="1"/>
      <c r="OEA88" s="1"/>
      <c r="OEB88" s="1"/>
      <c r="OEC88" s="1"/>
      <c r="OED88" s="1"/>
      <c r="OEE88" s="1"/>
      <c r="OEF88" s="1"/>
      <c r="OEG88" s="1"/>
      <c r="OEH88" s="1"/>
      <c r="OEI88" s="1"/>
      <c r="OEJ88" s="1"/>
      <c r="OEK88" s="1"/>
      <c r="OEL88" s="1"/>
      <c r="OEM88" s="1"/>
      <c r="OEN88" s="1"/>
      <c r="OEO88" s="1"/>
      <c r="OEP88" s="1"/>
      <c r="OEQ88" s="1"/>
      <c r="OER88" s="1"/>
      <c r="OES88" s="1"/>
      <c r="OET88" s="1"/>
      <c r="OEU88" s="1"/>
      <c r="OEV88" s="1"/>
      <c r="OEW88" s="1"/>
      <c r="OEX88" s="1"/>
      <c r="OEY88" s="1"/>
      <c r="OEZ88" s="1"/>
      <c r="OFA88" s="1"/>
      <c r="OFB88" s="1"/>
      <c r="OFC88" s="1"/>
      <c r="OFD88" s="1"/>
      <c r="OFE88" s="1"/>
      <c r="OFF88" s="1"/>
      <c r="OFG88" s="1"/>
      <c r="OFH88" s="1"/>
      <c r="OFI88" s="1"/>
      <c r="OFJ88" s="1"/>
      <c r="OFK88" s="1"/>
      <c r="OFL88" s="1"/>
      <c r="OFM88" s="1"/>
      <c r="OFN88" s="1"/>
      <c r="OFO88" s="1"/>
      <c r="OFP88" s="1"/>
      <c r="OFQ88" s="1"/>
      <c r="OFR88" s="1"/>
      <c r="OFS88" s="1"/>
      <c r="OFT88" s="1"/>
      <c r="OFU88" s="1"/>
      <c r="OFV88" s="1"/>
      <c r="OFW88" s="1"/>
      <c r="OFX88" s="1"/>
      <c r="OFY88" s="1"/>
      <c r="OFZ88" s="1"/>
      <c r="OGA88" s="1"/>
      <c r="OGB88" s="1"/>
      <c r="OGC88" s="1"/>
      <c r="OGD88" s="1"/>
      <c r="OGE88" s="1"/>
      <c r="OGF88" s="1"/>
      <c r="OGG88" s="1"/>
      <c r="OGH88" s="1"/>
      <c r="OGI88" s="1"/>
      <c r="OGJ88" s="1"/>
      <c r="OGK88" s="1"/>
      <c r="OGL88" s="1"/>
      <c r="OGM88" s="1"/>
      <c r="OGN88" s="1"/>
      <c r="OGO88" s="1"/>
      <c r="OGP88" s="1"/>
      <c r="OGQ88" s="1"/>
      <c r="OGR88" s="1"/>
      <c r="OGS88" s="1"/>
      <c r="OGT88" s="1"/>
      <c r="OGU88" s="1"/>
      <c r="OGV88" s="1"/>
      <c r="OGW88" s="1"/>
      <c r="OGX88" s="1"/>
      <c r="OGY88" s="1"/>
      <c r="OGZ88" s="1"/>
      <c r="OHA88" s="1"/>
      <c r="OHB88" s="1"/>
      <c r="OHC88" s="1"/>
      <c r="OHD88" s="1"/>
      <c r="OHE88" s="1"/>
      <c r="OHF88" s="1"/>
      <c r="OHG88" s="1"/>
      <c r="OHH88" s="1"/>
      <c r="OHI88" s="1"/>
      <c r="OHJ88" s="1"/>
      <c r="OHK88" s="1"/>
      <c r="OHL88" s="1"/>
      <c r="OHM88" s="1"/>
      <c r="OHN88" s="1"/>
      <c r="OHO88" s="1"/>
      <c r="OHP88" s="1"/>
      <c r="OHQ88" s="1"/>
      <c r="OHR88" s="1"/>
      <c r="OHS88" s="1"/>
      <c r="OHT88" s="1"/>
      <c r="OHU88" s="1"/>
      <c r="OHV88" s="1"/>
      <c r="OHW88" s="1"/>
      <c r="OHX88" s="1"/>
      <c r="OHY88" s="1"/>
      <c r="OHZ88" s="1"/>
      <c r="OIA88" s="1"/>
      <c r="OIB88" s="1"/>
      <c r="OIC88" s="1"/>
      <c r="OID88" s="1"/>
      <c r="OIE88" s="1"/>
      <c r="OIF88" s="1"/>
      <c r="OIG88" s="1"/>
      <c r="OIH88" s="1"/>
      <c r="OII88" s="1"/>
      <c r="OIJ88" s="1"/>
      <c r="OIK88" s="1"/>
      <c r="OIL88" s="1"/>
      <c r="OIM88" s="1"/>
      <c r="OIN88" s="1"/>
      <c r="OIO88" s="1"/>
      <c r="OIP88" s="1"/>
      <c r="OIQ88" s="1"/>
      <c r="OIR88" s="1"/>
      <c r="OIS88" s="1"/>
      <c r="OIT88" s="1"/>
      <c r="OIU88" s="1"/>
      <c r="OIV88" s="1"/>
      <c r="OIW88" s="1"/>
      <c r="OIX88" s="1"/>
      <c r="OIY88" s="1"/>
      <c r="OIZ88" s="1"/>
      <c r="OJA88" s="1"/>
      <c r="OJB88" s="1"/>
      <c r="OJC88" s="1"/>
      <c r="OJD88" s="1"/>
      <c r="OJE88" s="1"/>
      <c r="OJF88" s="1"/>
      <c r="OJG88" s="1"/>
      <c r="OJH88" s="1"/>
      <c r="OJI88" s="1"/>
      <c r="OJJ88" s="1"/>
      <c r="OJK88" s="1"/>
      <c r="OJL88" s="1"/>
      <c r="OJM88" s="1"/>
      <c r="OJN88" s="1"/>
      <c r="OJO88" s="1"/>
      <c r="OJP88" s="1"/>
      <c r="OJQ88" s="1"/>
      <c r="OJR88" s="1"/>
      <c r="OJS88" s="1"/>
      <c r="OJT88" s="1"/>
      <c r="OJU88" s="1"/>
      <c r="OJV88" s="1"/>
      <c r="OJW88" s="1"/>
      <c r="OJX88" s="1"/>
      <c r="OJY88" s="1"/>
      <c r="OJZ88" s="1"/>
      <c r="OKA88" s="1"/>
      <c r="OKB88" s="1"/>
      <c r="OKC88" s="1"/>
      <c r="OKD88" s="1"/>
      <c r="OKE88" s="1"/>
      <c r="OKF88" s="1"/>
      <c r="OKG88" s="1"/>
      <c r="OKH88" s="1"/>
      <c r="OKI88" s="1"/>
      <c r="OKJ88" s="1"/>
      <c r="OKK88" s="1"/>
      <c r="OKL88" s="1"/>
      <c r="OKM88" s="1"/>
      <c r="OKN88" s="1"/>
      <c r="OKO88" s="1"/>
      <c r="OKP88" s="1"/>
      <c r="OKQ88" s="1"/>
      <c r="OKR88" s="1"/>
      <c r="OKS88" s="1"/>
      <c r="OKT88" s="1"/>
      <c r="OKU88" s="1"/>
      <c r="OKV88" s="1"/>
      <c r="OKW88" s="1"/>
      <c r="OKX88" s="1"/>
      <c r="OKY88" s="1"/>
      <c r="OKZ88" s="1"/>
      <c r="OLA88" s="1"/>
      <c r="OLB88" s="1"/>
      <c r="OLC88" s="1"/>
      <c r="OLD88" s="1"/>
      <c r="OLE88" s="1"/>
      <c r="OLF88" s="1"/>
      <c r="OLG88" s="1"/>
      <c r="OLH88" s="1"/>
      <c r="OLI88" s="1"/>
      <c r="OLJ88" s="1"/>
      <c r="OLK88" s="1"/>
      <c r="OLL88" s="1"/>
      <c r="OLM88" s="1"/>
      <c r="OLN88" s="1"/>
      <c r="OLO88" s="1"/>
      <c r="OLP88" s="1"/>
      <c r="OLQ88" s="1"/>
      <c r="OLR88" s="1"/>
      <c r="OLS88" s="1"/>
      <c r="OLT88" s="1"/>
      <c r="OLU88" s="1"/>
      <c r="OLV88" s="1"/>
      <c r="OLW88" s="1"/>
      <c r="OLX88" s="1"/>
      <c r="OLY88" s="1"/>
      <c r="OLZ88" s="1"/>
      <c r="OMA88" s="1"/>
      <c r="OMB88" s="1"/>
      <c r="OMC88" s="1"/>
      <c r="OMD88" s="1"/>
      <c r="OME88" s="1"/>
      <c r="OMF88" s="1"/>
      <c r="OMG88" s="1"/>
      <c r="OMH88" s="1"/>
      <c r="OMI88" s="1"/>
      <c r="OMJ88" s="1"/>
      <c r="OMK88" s="1"/>
      <c r="OML88" s="1"/>
      <c r="OMM88" s="1"/>
      <c r="OMN88" s="1"/>
      <c r="OMO88" s="1"/>
      <c r="OMP88" s="1"/>
      <c r="OMQ88" s="1"/>
      <c r="OMR88" s="1"/>
      <c r="OMS88" s="1"/>
      <c r="OMT88" s="1"/>
      <c r="OMU88" s="1"/>
      <c r="OMV88" s="1"/>
      <c r="OMW88" s="1"/>
      <c r="OMX88" s="1"/>
      <c r="OMY88" s="1"/>
      <c r="OMZ88" s="1"/>
      <c r="ONA88" s="1"/>
      <c r="ONB88" s="1"/>
      <c r="ONC88" s="1"/>
      <c r="OND88" s="1"/>
      <c r="ONE88" s="1"/>
      <c r="ONF88" s="1"/>
      <c r="ONG88" s="1"/>
      <c r="ONH88" s="1"/>
      <c r="ONI88" s="1"/>
      <c r="ONJ88" s="1"/>
      <c r="ONK88" s="1"/>
      <c r="ONL88" s="1"/>
      <c r="ONM88" s="1"/>
      <c r="ONN88" s="1"/>
      <c r="ONO88" s="1"/>
      <c r="ONP88" s="1"/>
      <c r="ONQ88" s="1"/>
      <c r="ONR88" s="1"/>
      <c r="ONS88" s="1"/>
      <c r="ONT88" s="1"/>
      <c r="ONU88" s="1"/>
      <c r="ONV88" s="1"/>
      <c r="ONW88" s="1"/>
      <c r="ONX88" s="1"/>
      <c r="ONY88" s="1"/>
      <c r="ONZ88" s="1"/>
      <c r="OOA88" s="1"/>
      <c r="OOB88" s="1"/>
      <c r="OOC88" s="1"/>
      <c r="OOD88" s="1"/>
      <c r="OOE88" s="1"/>
      <c r="OOF88" s="1"/>
      <c r="OOG88" s="1"/>
      <c r="OOH88" s="1"/>
      <c r="OOI88" s="1"/>
      <c r="OOJ88" s="1"/>
      <c r="OOK88" s="1"/>
      <c r="OOL88" s="1"/>
      <c r="OOM88" s="1"/>
      <c r="OON88" s="1"/>
      <c r="OOO88" s="1"/>
      <c r="OOP88" s="1"/>
      <c r="OOQ88" s="1"/>
      <c r="OOR88" s="1"/>
      <c r="OOS88" s="1"/>
      <c r="OOT88" s="1"/>
      <c r="OOU88" s="1"/>
      <c r="OOV88" s="1"/>
      <c r="OOW88" s="1"/>
      <c r="OOX88" s="1"/>
      <c r="OOY88" s="1"/>
      <c r="OOZ88" s="1"/>
      <c r="OPA88" s="1"/>
      <c r="OPB88" s="1"/>
      <c r="OPC88" s="1"/>
      <c r="OPD88" s="1"/>
      <c r="OPE88" s="1"/>
      <c r="OPF88" s="1"/>
      <c r="OPG88" s="1"/>
      <c r="OPH88" s="1"/>
      <c r="OPI88" s="1"/>
      <c r="OPJ88" s="1"/>
      <c r="OPK88" s="1"/>
      <c r="OPL88" s="1"/>
      <c r="OPM88" s="1"/>
      <c r="OPN88" s="1"/>
      <c r="OPO88" s="1"/>
      <c r="OPP88" s="1"/>
      <c r="OPQ88" s="1"/>
      <c r="OPR88" s="1"/>
      <c r="OPS88" s="1"/>
      <c r="OPT88" s="1"/>
      <c r="OPU88" s="1"/>
      <c r="OPV88" s="1"/>
      <c r="OPW88" s="1"/>
      <c r="OPX88" s="1"/>
      <c r="OPY88" s="1"/>
      <c r="OPZ88" s="1"/>
      <c r="OQA88" s="1"/>
      <c r="OQB88" s="1"/>
      <c r="OQC88" s="1"/>
      <c r="OQD88" s="1"/>
      <c r="OQE88" s="1"/>
      <c r="OQF88" s="1"/>
      <c r="OQG88" s="1"/>
      <c r="OQH88" s="1"/>
      <c r="OQI88" s="1"/>
      <c r="OQJ88" s="1"/>
      <c r="OQK88" s="1"/>
      <c r="OQL88" s="1"/>
      <c r="OQM88" s="1"/>
      <c r="OQN88" s="1"/>
      <c r="OQO88" s="1"/>
      <c r="OQP88" s="1"/>
      <c r="OQQ88" s="1"/>
      <c r="OQR88" s="1"/>
      <c r="OQS88" s="1"/>
      <c r="OQT88" s="1"/>
      <c r="OQU88" s="1"/>
      <c r="OQV88" s="1"/>
      <c r="OQW88" s="1"/>
      <c r="OQX88" s="1"/>
      <c r="OQY88" s="1"/>
      <c r="OQZ88" s="1"/>
      <c r="ORA88" s="1"/>
      <c r="ORB88" s="1"/>
      <c r="ORC88" s="1"/>
      <c r="ORD88" s="1"/>
      <c r="ORE88" s="1"/>
      <c r="ORF88" s="1"/>
      <c r="ORG88" s="1"/>
      <c r="ORH88" s="1"/>
      <c r="ORI88" s="1"/>
      <c r="ORJ88" s="1"/>
      <c r="ORK88" s="1"/>
      <c r="ORL88" s="1"/>
      <c r="ORM88" s="1"/>
      <c r="ORN88" s="1"/>
      <c r="ORO88" s="1"/>
      <c r="ORP88" s="1"/>
      <c r="ORQ88" s="1"/>
      <c r="ORR88" s="1"/>
      <c r="ORS88" s="1"/>
      <c r="ORT88" s="1"/>
      <c r="ORU88" s="1"/>
      <c r="ORV88" s="1"/>
      <c r="ORW88" s="1"/>
      <c r="ORX88" s="1"/>
      <c r="ORY88" s="1"/>
      <c r="ORZ88" s="1"/>
      <c r="OSA88" s="1"/>
      <c r="OSB88" s="1"/>
      <c r="OSC88" s="1"/>
      <c r="OSD88" s="1"/>
      <c r="OSE88" s="1"/>
      <c r="OSF88" s="1"/>
      <c r="OSG88" s="1"/>
      <c r="OSH88" s="1"/>
      <c r="OSI88" s="1"/>
      <c r="OSJ88" s="1"/>
      <c r="OSK88" s="1"/>
      <c r="OSL88" s="1"/>
      <c r="OSM88" s="1"/>
      <c r="OSN88" s="1"/>
      <c r="OSO88" s="1"/>
      <c r="OSP88" s="1"/>
      <c r="OSQ88" s="1"/>
      <c r="OSR88" s="1"/>
      <c r="OSS88" s="1"/>
      <c r="OST88" s="1"/>
      <c r="OSU88" s="1"/>
      <c r="OSV88" s="1"/>
      <c r="OSW88" s="1"/>
      <c r="OSX88" s="1"/>
      <c r="OSY88" s="1"/>
      <c r="OSZ88" s="1"/>
      <c r="OTA88" s="1"/>
      <c r="OTB88" s="1"/>
      <c r="OTC88" s="1"/>
      <c r="OTD88" s="1"/>
      <c r="OTE88" s="1"/>
      <c r="OTF88" s="1"/>
      <c r="OTG88" s="1"/>
      <c r="OTH88" s="1"/>
      <c r="OTI88" s="1"/>
      <c r="OTJ88" s="1"/>
      <c r="OTK88" s="1"/>
      <c r="OTL88" s="1"/>
      <c r="OTM88" s="1"/>
      <c r="OTN88" s="1"/>
      <c r="OTO88" s="1"/>
      <c r="OTP88" s="1"/>
      <c r="OTQ88" s="1"/>
      <c r="OTR88" s="1"/>
      <c r="OTS88" s="1"/>
      <c r="OTT88" s="1"/>
      <c r="OTU88" s="1"/>
      <c r="OTV88" s="1"/>
      <c r="OTW88" s="1"/>
      <c r="OTX88" s="1"/>
      <c r="OTY88" s="1"/>
      <c r="OTZ88" s="1"/>
      <c r="OUA88" s="1"/>
      <c r="OUB88" s="1"/>
      <c r="OUC88" s="1"/>
      <c r="OUD88" s="1"/>
      <c r="OUE88" s="1"/>
      <c r="OUF88" s="1"/>
      <c r="OUG88" s="1"/>
      <c r="OUH88" s="1"/>
      <c r="OUI88" s="1"/>
      <c r="OUJ88" s="1"/>
      <c r="OUK88" s="1"/>
      <c r="OUL88" s="1"/>
      <c r="OUM88" s="1"/>
      <c r="OUN88" s="1"/>
      <c r="OUO88" s="1"/>
      <c r="OUP88" s="1"/>
      <c r="OUQ88" s="1"/>
      <c r="OUR88" s="1"/>
      <c r="OUS88" s="1"/>
      <c r="OUT88" s="1"/>
      <c r="OUU88" s="1"/>
      <c r="OUV88" s="1"/>
      <c r="OUW88" s="1"/>
      <c r="OUX88" s="1"/>
      <c r="OUY88" s="1"/>
      <c r="OUZ88" s="1"/>
      <c r="OVA88" s="1"/>
      <c r="OVB88" s="1"/>
      <c r="OVC88" s="1"/>
      <c r="OVD88" s="1"/>
      <c r="OVE88" s="1"/>
      <c r="OVF88" s="1"/>
      <c r="OVG88" s="1"/>
      <c r="OVH88" s="1"/>
      <c r="OVI88" s="1"/>
      <c r="OVJ88" s="1"/>
      <c r="OVK88" s="1"/>
      <c r="OVL88" s="1"/>
      <c r="OVM88" s="1"/>
      <c r="OVN88" s="1"/>
      <c r="OVO88" s="1"/>
      <c r="OVP88" s="1"/>
      <c r="OVQ88" s="1"/>
      <c r="OVR88" s="1"/>
      <c r="OVS88" s="1"/>
      <c r="OVT88" s="1"/>
      <c r="OVU88" s="1"/>
      <c r="OVV88" s="1"/>
      <c r="OVW88" s="1"/>
      <c r="OVX88" s="1"/>
      <c r="OVY88" s="1"/>
      <c r="OVZ88" s="1"/>
      <c r="OWA88" s="1"/>
      <c r="OWB88" s="1"/>
      <c r="OWC88" s="1"/>
      <c r="OWD88" s="1"/>
      <c r="OWE88" s="1"/>
      <c r="OWF88" s="1"/>
      <c r="OWG88" s="1"/>
      <c r="OWH88" s="1"/>
      <c r="OWI88" s="1"/>
      <c r="OWJ88" s="1"/>
      <c r="OWK88" s="1"/>
      <c r="OWL88" s="1"/>
      <c r="OWM88" s="1"/>
      <c r="OWN88" s="1"/>
      <c r="OWO88" s="1"/>
      <c r="OWP88" s="1"/>
      <c r="OWQ88" s="1"/>
      <c r="OWR88" s="1"/>
      <c r="OWS88" s="1"/>
      <c r="OWT88" s="1"/>
      <c r="OWU88" s="1"/>
      <c r="OWV88" s="1"/>
      <c r="OWW88" s="1"/>
      <c r="OWX88" s="1"/>
      <c r="OWY88" s="1"/>
      <c r="OWZ88" s="1"/>
      <c r="OXA88" s="1"/>
      <c r="OXB88" s="1"/>
      <c r="OXC88" s="1"/>
      <c r="OXD88" s="1"/>
      <c r="OXE88" s="1"/>
      <c r="OXF88" s="1"/>
      <c r="OXG88" s="1"/>
      <c r="OXH88" s="1"/>
      <c r="OXI88" s="1"/>
      <c r="OXJ88" s="1"/>
      <c r="OXK88" s="1"/>
      <c r="OXL88" s="1"/>
      <c r="OXM88" s="1"/>
      <c r="OXN88" s="1"/>
      <c r="OXO88" s="1"/>
      <c r="OXP88" s="1"/>
      <c r="OXQ88" s="1"/>
      <c r="OXR88" s="1"/>
      <c r="OXS88" s="1"/>
      <c r="OXT88" s="1"/>
      <c r="OXU88" s="1"/>
      <c r="OXV88" s="1"/>
      <c r="OXW88" s="1"/>
      <c r="OXX88" s="1"/>
      <c r="OXY88" s="1"/>
      <c r="OXZ88" s="1"/>
      <c r="OYA88" s="1"/>
      <c r="OYB88" s="1"/>
      <c r="OYC88" s="1"/>
      <c r="OYD88" s="1"/>
      <c r="OYE88" s="1"/>
      <c r="OYF88" s="1"/>
      <c r="OYG88" s="1"/>
      <c r="OYH88" s="1"/>
      <c r="OYI88" s="1"/>
      <c r="OYJ88" s="1"/>
      <c r="OYK88" s="1"/>
      <c r="OYL88" s="1"/>
      <c r="OYM88" s="1"/>
      <c r="OYN88" s="1"/>
      <c r="OYO88" s="1"/>
      <c r="OYP88" s="1"/>
      <c r="OYQ88" s="1"/>
      <c r="OYR88" s="1"/>
      <c r="OYS88" s="1"/>
      <c r="OYT88" s="1"/>
      <c r="OYU88" s="1"/>
      <c r="OYV88" s="1"/>
      <c r="OYW88" s="1"/>
      <c r="OYX88" s="1"/>
      <c r="OYY88" s="1"/>
      <c r="OYZ88" s="1"/>
      <c r="OZA88" s="1"/>
      <c r="OZB88" s="1"/>
      <c r="OZC88" s="1"/>
      <c r="OZD88" s="1"/>
      <c r="OZE88" s="1"/>
      <c r="OZF88" s="1"/>
      <c r="OZG88" s="1"/>
      <c r="OZH88" s="1"/>
      <c r="OZI88" s="1"/>
      <c r="OZJ88" s="1"/>
      <c r="OZK88" s="1"/>
      <c r="OZL88" s="1"/>
      <c r="OZM88" s="1"/>
      <c r="OZN88" s="1"/>
      <c r="OZO88" s="1"/>
      <c r="OZP88" s="1"/>
      <c r="OZQ88" s="1"/>
      <c r="OZR88" s="1"/>
      <c r="OZS88" s="1"/>
      <c r="OZT88" s="1"/>
      <c r="OZU88" s="1"/>
      <c r="OZV88" s="1"/>
      <c r="OZW88" s="1"/>
      <c r="OZX88" s="1"/>
      <c r="OZY88" s="1"/>
      <c r="OZZ88" s="1"/>
      <c r="PAA88" s="1"/>
      <c r="PAB88" s="1"/>
      <c r="PAC88" s="1"/>
      <c r="PAD88" s="1"/>
      <c r="PAE88" s="1"/>
      <c r="PAF88" s="1"/>
      <c r="PAG88" s="1"/>
      <c r="PAH88" s="1"/>
      <c r="PAI88" s="1"/>
      <c r="PAJ88" s="1"/>
      <c r="PAK88" s="1"/>
      <c r="PAL88" s="1"/>
      <c r="PAM88" s="1"/>
      <c r="PAN88" s="1"/>
      <c r="PAO88" s="1"/>
      <c r="PAP88" s="1"/>
      <c r="PAQ88" s="1"/>
      <c r="PAR88" s="1"/>
      <c r="PAS88" s="1"/>
      <c r="PAT88" s="1"/>
      <c r="PAU88" s="1"/>
      <c r="PAV88" s="1"/>
      <c r="PAW88" s="1"/>
      <c r="PAX88" s="1"/>
      <c r="PAY88" s="1"/>
      <c r="PAZ88" s="1"/>
      <c r="PBA88" s="1"/>
      <c r="PBB88" s="1"/>
      <c r="PBC88" s="1"/>
      <c r="PBD88" s="1"/>
      <c r="PBE88" s="1"/>
      <c r="PBF88" s="1"/>
      <c r="PBG88" s="1"/>
      <c r="PBH88" s="1"/>
      <c r="PBI88" s="1"/>
      <c r="PBJ88" s="1"/>
      <c r="PBK88" s="1"/>
      <c r="PBL88" s="1"/>
      <c r="PBM88" s="1"/>
      <c r="PBN88" s="1"/>
      <c r="PBO88" s="1"/>
      <c r="PBP88" s="1"/>
      <c r="PBQ88" s="1"/>
      <c r="PBR88" s="1"/>
      <c r="PBS88" s="1"/>
      <c r="PBT88" s="1"/>
      <c r="PBU88" s="1"/>
      <c r="PBV88" s="1"/>
      <c r="PBW88" s="1"/>
      <c r="PBX88" s="1"/>
      <c r="PBY88" s="1"/>
      <c r="PBZ88" s="1"/>
      <c r="PCA88" s="1"/>
      <c r="PCB88" s="1"/>
      <c r="PCC88" s="1"/>
      <c r="PCD88" s="1"/>
      <c r="PCE88" s="1"/>
      <c r="PCF88" s="1"/>
      <c r="PCG88" s="1"/>
      <c r="PCH88" s="1"/>
      <c r="PCI88" s="1"/>
      <c r="PCJ88" s="1"/>
      <c r="PCK88" s="1"/>
      <c r="PCL88" s="1"/>
      <c r="PCM88" s="1"/>
      <c r="PCN88" s="1"/>
      <c r="PCO88" s="1"/>
      <c r="PCP88" s="1"/>
      <c r="PCQ88" s="1"/>
      <c r="PCR88" s="1"/>
      <c r="PCS88" s="1"/>
      <c r="PCT88" s="1"/>
      <c r="PCU88" s="1"/>
      <c r="PCV88" s="1"/>
      <c r="PCW88" s="1"/>
      <c r="PCX88" s="1"/>
      <c r="PCY88" s="1"/>
      <c r="PCZ88" s="1"/>
      <c r="PDA88" s="1"/>
      <c r="PDB88" s="1"/>
      <c r="PDC88" s="1"/>
      <c r="PDD88" s="1"/>
      <c r="PDE88" s="1"/>
      <c r="PDF88" s="1"/>
      <c r="PDG88" s="1"/>
      <c r="PDH88" s="1"/>
      <c r="PDI88" s="1"/>
      <c r="PDJ88" s="1"/>
      <c r="PDK88" s="1"/>
      <c r="PDL88" s="1"/>
      <c r="PDM88" s="1"/>
      <c r="PDN88" s="1"/>
      <c r="PDO88" s="1"/>
      <c r="PDP88" s="1"/>
      <c r="PDQ88" s="1"/>
      <c r="PDR88" s="1"/>
      <c r="PDS88" s="1"/>
      <c r="PDT88" s="1"/>
      <c r="PDU88" s="1"/>
      <c r="PDV88" s="1"/>
      <c r="PDW88" s="1"/>
      <c r="PDX88" s="1"/>
      <c r="PDY88" s="1"/>
      <c r="PDZ88" s="1"/>
      <c r="PEA88" s="1"/>
      <c r="PEB88" s="1"/>
      <c r="PEC88" s="1"/>
      <c r="PED88" s="1"/>
      <c r="PEE88" s="1"/>
      <c r="PEF88" s="1"/>
      <c r="PEG88" s="1"/>
      <c r="PEH88" s="1"/>
      <c r="PEI88" s="1"/>
      <c r="PEJ88" s="1"/>
      <c r="PEK88" s="1"/>
      <c r="PEL88" s="1"/>
      <c r="PEM88" s="1"/>
      <c r="PEN88" s="1"/>
      <c r="PEO88" s="1"/>
      <c r="PEP88" s="1"/>
      <c r="PEQ88" s="1"/>
      <c r="PER88" s="1"/>
      <c r="PES88" s="1"/>
      <c r="PET88" s="1"/>
      <c r="PEU88" s="1"/>
      <c r="PEV88" s="1"/>
      <c r="PEW88" s="1"/>
      <c r="PEX88" s="1"/>
      <c r="PEY88" s="1"/>
      <c r="PEZ88" s="1"/>
      <c r="PFA88" s="1"/>
      <c r="PFB88" s="1"/>
      <c r="PFC88" s="1"/>
      <c r="PFD88" s="1"/>
      <c r="PFE88" s="1"/>
      <c r="PFF88" s="1"/>
      <c r="PFG88" s="1"/>
      <c r="PFH88" s="1"/>
      <c r="PFI88" s="1"/>
      <c r="PFJ88" s="1"/>
      <c r="PFK88" s="1"/>
      <c r="PFL88" s="1"/>
      <c r="PFM88" s="1"/>
      <c r="PFN88" s="1"/>
      <c r="PFO88" s="1"/>
      <c r="PFP88" s="1"/>
      <c r="PFQ88" s="1"/>
      <c r="PFR88" s="1"/>
      <c r="PFS88" s="1"/>
      <c r="PFT88" s="1"/>
      <c r="PFU88" s="1"/>
      <c r="PFV88" s="1"/>
      <c r="PFW88" s="1"/>
      <c r="PFX88" s="1"/>
      <c r="PFY88" s="1"/>
      <c r="PFZ88" s="1"/>
      <c r="PGA88" s="1"/>
      <c r="PGB88" s="1"/>
      <c r="PGC88" s="1"/>
      <c r="PGD88" s="1"/>
      <c r="PGE88" s="1"/>
      <c r="PGF88" s="1"/>
      <c r="PGG88" s="1"/>
      <c r="PGH88" s="1"/>
      <c r="PGI88" s="1"/>
      <c r="PGJ88" s="1"/>
      <c r="PGK88" s="1"/>
      <c r="PGL88" s="1"/>
      <c r="PGM88" s="1"/>
      <c r="PGN88" s="1"/>
      <c r="PGO88" s="1"/>
      <c r="PGP88" s="1"/>
      <c r="PGQ88" s="1"/>
      <c r="PGR88" s="1"/>
      <c r="PGS88" s="1"/>
      <c r="PGT88" s="1"/>
      <c r="PGU88" s="1"/>
      <c r="PGV88" s="1"/>
      <c r="PGW88" s="1"/>
      <c r="PGX88" s="1"/>
      <c r="PGY88" s="1"/>
      <c r="PGZ88" s="1"/>
      <c r="PHA88" s="1"/>
      <c r="PHB88" s="1"/>
      <c r="PHC88" s="1"/>
      <c r="PHD88" s="1"/>
      <c r="PHE88" s="1"/>
      <c r="PHF88" s="1"/>
      <c r="PHG88" s="1"/>
      <c r="PHH88" s="1"/>
      <c r="PHI88" s="1"/>
      <c r="PHJ88" s="1"/>
      <c r="PHK88" s="1"/>
      <c r="PHL88" s="1"/>
      <c r="PHM88" s="1"/>
      <c r="PHN88" s="1"/>
      <c r="PHO88" s="1"/>
      <c r="PHP88" s="1"/>
      <c r="PHQ88" s="1"/>
      <c r="PHR88" s="1"/>
      <c r="PHS88" s="1"/>
      <c r="PHT88" s="1"/>
      <c r="PHU88" s="1"/>
      <c r="PHV88" s="1"/>
      <c r="PHW88" s="1"/>
      <c r="PHX88" s="1"/>
      <c r="PHY88" s="1"/>
      <c r="PHZ88" s="1"/>
      <c r="PIA88" s="1"/>
      <c r="PIB88" s="1"/>
      <c r="PIC88" s="1"/>
      <c r="PID88" s="1"/>
      <c r="PIE88" s="1"/>
      <c r="PIF88" s="1"/>
      <c r="PIG88" s="1"/>
      <c r="PIH88" s="1"/>
      <c r="PII88" s="1"/>
      <c r="PIJ88" s="1"/>
      <c r="PIK88" s="1"/>
      <c r="PIL88" s="1"/>
      <c r="PIM88" s="1"/>
      <c r="PIN88" s="1"/>
      <c r="PIO88" s="1"/>
      <c r="PIP88" s="1"/>
      <c r="PIQ88" s="1"/>
      <c r="PIR88" s="1"/>
      <c r="PIS88" s="1"/>
      <c r="PIT88" s="1"/>
      <c r="PIU88" s="1"/>
      <c r="PIV88" s="1"/>
      <c r="PIW88" s="1"/>
      <c r="PIX88" s="1"/>
      <c r="PIY88" s="1"/>
      <c r="PIZ88" s="1"/>
      <c r="PJA88" s="1"/>
      <c r="PJB88" s="1"/>
      <c r="PJC88" s="1"/>
      <c r="PJD88" s="1"/>
      <c r="PJE88" s="1"/>
      <c r="PJF88" s="1"/>
      <c r="PJG88" s="1"/>
      <c r="PJH88" s="1"/>
      <c r="PJI88" s="1"/>
      <c r="PJJ88" s="1"/>
      <c r="PJK88" s="1"/>
      <c r="PJL88" s="1"/>
      <c r="PJM88" s="1"/>
      <c r="PJN88" s="1"/>
      <c r="PJO88" s="1"/>
      <c r="PJP88" s="1"/>
      <c r="PJQ88" s="1"/>
      <c r="PJR88" s="1"/>
      <c r="PJS88" s="1"/>
      <c r="PJT88" s="1"/>
      <c r="PJU88" s="1"/>
      <c r="PJV88" s="1"/>
      <c r="PJW88" s="1"/>
      <c r="PJX88" s="1"/>
      <c r="PJY88" s="1"/>
      <c r="PJZ88" s="1"/>
      <c r="PKA88" s="1"/>
      <c r="PKB88" s="1"/>
      <c r="PKC88" s="1"/>
      <c r="PKD88" s="1"/>
      <c r="PKE88" s="1"/>
      <c r="PKF88" s="1"/>
      <c r="PKG88" s="1"/>
      <c r="PKH88" s="1"/>
      <c r="PKI88" s="1"/>
      <c r="PKJ88" s="1"/>
      <c r="PKK88" s="1"/>
      <c r="PKL88" s="1"/>
      <c r="PKM88" s="1"/>
      <c r="PKN88" s="1"/>
      <c r="PKO88" s="1"/>
      <c r="PKP88" s="1"/>
      <c r="PKQ88" s="1"/>
      <c r="PKR88" s="1"/>
      <c r="PKS88" s="1"/>
      <c r="PKT88" s="1"/>
      <c r="PKU88" s="1"/>
      <c r="PKV88" s="1"/>
      <c r="PKW88" s="1"/>
      <c r="PKX88" s="1"/>
      <c r="PKY88" s="1"/>
      <c r="PKZ88" s="1"/>
      <c r="PLA88" s="1"/>
      <c r="PLB88" s="1"/>
      <c r="PLC88" s="1"/>
      <c r="PLD88" s="1"/>
      <c r="PLE88" s="1"/>
      <c r="PLF88" s="1"/>
      <c r="PLG88" s="1"/>
      <c r="PLH88" s="1"/>
      <c r="PLI88" s="1"/>
      <c r="PLJ88" s="1"/>
      <c r="PLK88" s="1"/>
      <c r="PLL88" s="1"/>
      <c r="PLM88" s="1"/>
      <c r="PLN88" s="1"/>
      <c r="PLO88" s="1"/>
      <c r="PLP88" s="1"/>
      <c r="PLQ88" s="1"/>
      <c r="PLR88" s="1"/>
      <c r="PLS88" s="1"/>
      <c r="PLT88" s="1"/>
      <c r="PLU88" s="1"/>
      <c r="PLV88" s="1"/>
      <c r="PLW88" s="1"/>
      <c r="PLX88" s="1"/>
      <c r="PLY88" s="1"/>
      <c r="PLZ88" s="1"/>
      <c r="PMA88" s="1"/>
      <c r="PMB88" s="1"/>
      <c r="PMC88" s="1"/>
      <c r="PMD88" s="1"/>
      <c r="PME88" s="1"/>
      <c r="PMF88" s="1"/>
      <c r="PMG88" s="1"/>
      <c r="PMH88" s="1"/>
      <c r="PMI88" s="1"/>
      <c r="PMJ88" s="1"/>
      <c r="PMK88" s="1"/>
      <c r="PML88" s="1"/>
      <c r="PMM88" s="1"/>
      <c r="PMN88" s="1"/>
      <c r="PMO88" s="1"/>
      <c r="PMP88" s="1"/>
      <c r="PMQ88" s="1"/>
      <c r="PMR88" s="1"/>
      <c r="PMS88" s="1"/>
      <c r="PMT88" s="1"/>
      <c r="PMU88" s="1"/>
      <c r="PMV88" s="1"/>
      <c r="PMW88" s="1"/>
      <c r="PMX88" s="1"/>
      <c r="PMY88" s="1"/>
      <c r="PMZ88" s="1"/>
      <c r="PNA88" s="1"/>
      <c r="PNB88" s="1"/>
      <c r="PNC88" s="1"/>
      <c r="PND88" s="1"/>
      <c r="PNE88" s="1"/>
      <c r="PNF88" s="1"/>
      <c r="PNG88" s="1"/>
      <c r="PNH88" s="1"/>
      <c r="PNI88" s="1"/>
      <c r="PNJ88" s="1"/>
      <c r="PNK88" s="1"/>
      <c r="PNL88" s="1"/>
      <c r="PNM88" s="1"/>
      <c r="PNN88" s="1"/>
      <c r="PNO88" s="1"/>
      <c r="PNP88" s="1"/>
      <c r="PNQ88" s="1"/>
      <c r="PNR88" s="1"/>
      <c r="PNS88" s="1"/>
      <c r="PNT88" s="1"/>
      <c r="PNU88" s="1"/>
      <c r="PNV88" s="1"/>
      <c r="PNW88" s="1"/>
      <c r="PNX88" s="1"/>
      <c r="PNY88" s="1"/>
      <c r="PNZ88" s="1"/>
      <c r="POA88" s="1"/>
      <c r="POB88" s="1"/>
      <c r="POC88" s="1"/>
      <c r="POD88" s="1"/>
      <c r="POE88" s="1"/>
      <c r="POF88" s="1"/>
      <c r="POG88" s="1"/>
      <c r="POH88" s="1"/>
      <c r="POI88" s="1"/>
      <c r="POJ88" s="1"/>
      <c r="POK88" s="1"/>
      <c r="POL88" s="1"/>
      <c r="POM88" s="1"/>
      <c r="PON88" s="1"/>
      <c r="POO88" s="1"/>
      <c r="POP88" s="1"/>
      <c r="POQ88" s="1"/>
      <c r="POR88" s="1"/>
      <c r="POS88" s="1"/>
      <c r="POT88" s="1"/>
      <c r="POU88" s="1"/>
      <c r="POV88" s="1"/>
      <c r="POW88" s="1"/>
      <c r="POX88" s="1"/>
      <c r="POY88" s="1"/>
      <c r="POZ88" s="1"/>
      <c r="PPA88" s="1"/>
      <c r="PPB88" s="1"/>
      <c r="PPC88" s="1"/>
      <c r="PPD88" s="1"/>
      <c r="PPE88" s="1"/>
      <c r="PPF88" s="1"/>
      <c r="PPG88" s="1"/>
      <c r="PPH88" s="1"/>
      <c r="PPI88" s="1"/>
      <c r="PPJ88" s="1"/>
      <c r="PPK88" s="1"/>
      <c r="PPL88" s="1"/>
      <c r="PPM88" s="1"/>
      <c r="PPN88" s="1"/>
      <c r="PPO88" s="1"/>
      <c r="PPP88" s="1"/>
      <c r="PPQ88" s="1"/>
      <c r="PPR88" s="1"/>
      <c r="PPS88" s="1"/>
      <c r="PPT88" s="1"/>
      <c r="PPU88" s="1"/>
      <c r="PPV88" s="1"/>
      <c r="PPW88" s="1"/>
      <c r="PPX88" s="1"/>
      <c r="PPY88" s="1"/>
      <c r="PPZ88" s="1"/>
      <c r="PQA88" s="1"/>
      <c r="PQB88" s="1"/>
      <c r="PQC88" s="1"/>
      <c r="PQD88" s="1"/>
      <c r="PQE88" s="1"/>
      <c r="PQF88" s="1"/>
      <c r="PQG88" s="1"/>
      <c r="PQH88" s="1"/>
      <c r="PQI88" s="1"/>
      <c r="PQJ88" s="1"/>
      <c r="PQK88" s="1"/>
      <c r="PQL88" s="1"/>
      <c r="PQM88" s="1"/>
      <c r="PQN88" s="1"/>
      <c r="PQO88" s="1"/>
      <c r="PQP88" s="1"/>
      <c r="PQQ88" s="1"/>
      <c r="PQR88" s="1"/>
      <c r="PQS88" s="1"/>
      <c r="PQT88" s="1"/>
      <c r="PQU88" s="1"/>
      <c r="PQV88" s="1"/>
      <c r="PQW88" s="1"/>
      <c r="PQX88" s="1"/>
      <c r="PQY88" s="1"/>
      <c r="PQZ88" s="1"/>
      <c r="PRA88" s="1"/>
      <c r="PRB88" s="1"/>
      <c r="PRC88" s="1"/>
      <c r="PRD88" s="1"/>
      <c r="PRE88" s="1"/>
      <c r="PRF88" s="1"/>
      <c r="PRG88" s="1"/>
      <c r="PRH88" s="1"/>
      <c r="PRI88" s="1"/>
      <c r="PRJ88" s="1"/>
      <c r="PRK88" s="1"/>
      <c r="PRL88" s="1"/>
      <c r="PRM88" s="1"/>
      <c r="PRN88" s="1"/>
      <c r="PRO88" s="1"/>
      <c r="PRP88" s="1"/>
      <c r="PRQ88" s="1"/>
      <c r="PRR88" s="1"/>
      <c r="PRS88" s="1"/>
      <c r="PRT88" s="1"/>
      <c r="PRU88" s="1"/>
      <c r="PRV88" s="1"/>
      <c r="PRW88" s="1"/>
      <c r="PRX88" s="1"/>
      <c r="PRY88" s="1"/>
      <c r="PRZ88" s="1"/>
      <c r="PSA88" s="1"/>
      <c r="PSB88" s="1"/>
      <c r="PSC88" s="1"/>
      <c r="PSD88" s="1"/>
      <c r="PSE88" s="1"/>
      <c r="PSF88" s="1"/>
      <c r="PSG88" s="1"/>
      <c r="PSH88" s="1"/>
      <c r="PSI88" s="1"/>
      <c r="PSJ88" s="1"/>
      <c r="PSK88" s="1"/>
      <c r="PSL88" s="1"/>
      <c r="PSM88" s="1"/>
      <c r="PSN88" s="1"/>
      <c r="PSO88" s="1"/>
      <c r="PSP88" s="1"/>
      <c r="PSQ88" s="1"/>
      <c r="PSR88" s="1"/>
      <c r="PSS88" s="1"/>
      <c r="PST88" s="1"/>
      <c r="PSU88" s="1"/>
      <c r="PSV88" s="1"/>
      <c r="PSW88" s="1"/>
      <c r="PSX88" s="1"/>
      <c r="PSY88" s="1"/>
      <c r="PSZ88" s="1"/>
      <c r="PTA88" s="1"/>
      <c r="PTB88" s="1"/>
      <c r="PTC88" s="1"/>
      <c r="PTD88" s="1"/>
      <c r="PTE88" s="1"/>
      <c r="PTF88" s="1"/>
      <c r="PTG88" s="1"/>
      <c r="PTH88" s="1"/>
      <c r="PTI88" s="1"/>
      <c r="PTJ88" s="1"/>
      <c r="PTK88" s="1"/>
      <c r="PTL88" s="1"/>
      <c r="PTM88" s="1"/>
      <c r="PTN88" s="1"/>
      <c r="PTO88" s="1"/>
      <c r="PTP88" s="1"/>
      <c r="PTQ88" s="1"/>
      <c r="PTR88" s="1"/>
      <c r="PTS88" s="1"/>
      <c r="PTT88" s="1"/>
      <c r="PTU88" s="1"/>
      <c r="PTV88" s="1"/>
      <c r="PTW88" s="1"/>
      <c r="PTX88" s="1"/>
      <c r="PTY88" s="1"/>
      <c r="PTZ88" s="1"/>
      <c r="PUA88" s="1"/>
      <c r="PUB88" s="1"/>
      <c r="PUC88" s="1"/>
      <c r="PUD88" s="1"/>
      <c r="PUE88" s="1"/>
      <c r="PUF88" s="1"/>
      <c r="PUG88" s="1"/>
      <c r="PUH88" s="1"/>
      <c r="PUI88" s="1"/>
      <c r="PUJ88" s="1"/>
      <c r="PUK88" s="1"/>
      <c r="PUL88" s="1"/>
      <c r="PUM88" s="1"/>
      <c r="PUN88" s="1"/>
      <c r="PUO88" s="1"/>
      <c r="PUP88" s="1"/>
      <c r="PUQ88" s="1"/>
      <c r="PUR88" s="1"/>
      <c r="PUS88" s="1"/>
      <c r="PUT88" s="1"/>
      <c r="PUU88" s="1"/>
      <c r="PUV88" s="1"/>
      <c r="PUW88" s="1"/>
      <c r="PUX88" s="1"/>
      <c r="PUY88" s="1"/>
      <c r="PUZ88" s="1"/>
      <c r="PVA88" s="1"/>
      <c r="PVB88" s="1"/>
      <c r="PVC88" s="1"/>
      <c r="PVD88" s="1"/>
      <c r="PVE88" s="1"/>
      <c r="PVF88" s="1"/>
      <c r="PVG88" s="1"/>
      <c r="PVH88" s="1"/>
      <c r="PVI88" s="1"/>
      <c r="PVJ88" s="1"/>
      <c r="PVK88" s="1"/>
      <c r="PVL88" s="1"/>
      <c r="PVM88" s="1"/>
      <c r="PVN88" s="1"/>
      <c r="PVO88" s="1"/>
      <c r="PVP88" s="1"/>
      <c r="PVQ88" s="1"/>
      <c r="PVR88" s="1"/>
      <c r="PVS88" s="1"/>
      <c r="PVT88" s="1"/>
      <c r="PVU88" s="1"/>
      <c r="PVV88" s="1"/>
      <c r="PVW88" s="1"/>
      <c r="PVX88" s="1"/>
      <c r="PVY88" s="1"/>
      <c r="PVZ88" s="1"/>
      <c r="PWA88" s="1"/>
      <c r="PWB88" s="1"/>
      <c r="PWC88" s="1"/>
      <c r="PWD88" s="1"/>
      <c r="PWE88" s="1"/>
      <c r="PWF88" s="1"/>
      <c r="PWG88" s="1"/>
      <c r="PWH88" s="1"/>
      <c r="PWI88" s="1"/>
      <c r="PWJ88" s="1"/>
      <c r="PWK88" s="1"/>
      <c r="PWL88" s="1"/>
      <c r="PWM88" s="1"/>
      <c r="PWN88" s="1"/>
      <c r="PWO88" s="1"/>
      <c r="PWP88" s="1"/>
      <c r="PWQ88" s="1"/>
      <c r="PWR88" s="1"/>
      <c r="PWS88" s="1"/>
      <c r="PWT88" s="1"/>
      <c r="PWU88" s="1"/>
      <c r="PWV88" s="1"/>
      <c r="PWW88" s="1"/>
      <c r="PWX88" s="1"/>
      <c r="PWY88" s="1"/>
      <c r="PWZ88" s="1"/>
      <c r="PXA88" s="1"/>
      <c r="PXB88" s="1"/>
      <c r="PXC88" s="1"/>
      <c r="PXD88" s="1"/>
      <c r="PXE88" s="1"/>
      <c r="PXF88" s="1"/>
      <c r="PXG88" s="1"/>
      <c r="PXH88" s="1"/>
      <c r="PXI88" s="1"/>
      <c r="PXJ88" s="1"/>
      <c r="PXK88" s="1"/>
      <c r="PXL88" s="1"/>
      <c r="PXM88" s="1"/>
      <c r="PXN88" s="1"/>
      <c r="PXO88" s="1"/>
      <c r="PXP88" s="1"/>
      <c r="PXQ88" s="1"/>
      <c r="PXR88" s="1"/>
      <c r="PXS88" s="1"/>
      <c r="PXT88" s="1"/>
      <c r="PXU88" s="1"/>
      <c r="PXV88" s="1"/>
      <c r="PXW88" s="1"/>
      <c r="PXX88" s="1"/>
      <c r="PXY88" s="1"/>
      <c r="PXZ88" s="1"/>
      <c r="PYA88" s="1"/>
      <c r="PYB88" s="1"/>
      <c r="PYC88" s="1"/>
      <c r="PYD88" s="1"/>
      <c r="PYE88" s="1"/>
      <c r="PYF88" s="1"/>
      <c r="PYG88" s="1"/>
      <c r="PYH88" s="1"/>
      <c r="PYI88" s="1"/>
      <c r="PYJ88" s="1"/>
      <c r="PYK88" s="1"/>
      <c r="PYL88" s="1"/>
      <c r="PYM88" s="1"/>
      <c r="PYN88" s="1"/>
      <c r="PYO88" s="1"/>
      <c r="PYP88" s="1"/>
      <c r="PYQ88" s="1"/>
      <c r="PYR88" s="1"/>
      <c r="PYS88" s="1"/>
      <c r="PYT88" s="1"/>
      <c r="PYU88" s="1"/>
      <c r="PYV88" s="1"/>
      <c r="PYW88" s="1"/>
      <c r="PYX88" s="1"/>
      <c r="PYY88" s="1"/>
      <c r="PYZ88" s="1"/>
      <c r="PZA88" s="1"/>
      <c r="PZB88" s="1"/>
      <c r="PZC88" s="1"/>
      <c r="PZD88" s="1"/>
      <c r="PZE88" s="1"/>
      <c r="PZF88" s="1"/>
      <c r="PZG88" s="1"/>
      <c r="PZH88" s="1"/>
      <c r="PZI88" s="1"/>
      <c r="PZJ88" s="1"/>
      <c r="PZK88" s="1"/>
      <c r="PZL88" s="1"/>
      <c r="PZM88" s="1"/>
      <c r="PZN88" s="1"/>
      <c r="PZO88" s="1"/>
      <c r="PZP88" s="1"/>
      <c r="PZQ88" s="1"/>
      <c r="PZR88" s="1"/>
      <c r="PZS88" s="1"/>
      <c r="PZT88" s="1"/>
      <c r="PZU88" s="1"/>
      <c r="PZV88" s="1"/>
      <c r="PZW88" s="1"/>
      <c r="PZX88" s="1"/>
      <c r="PZY88" s="1"/>
      <c r="PZZ88" s="1"/>
      <c r="QAA88" s="1"/>
      <c r="QAB88" s="1"/>
      <c r="QAC88" s="1"/>
      <c r="QAD88" s="1"/>
      <c r="QAE88" s="1"/>
      <c r="QAF88" s="1"/>
      <c r="QAG88" s="1"/>
      <c r="QAH88" s="1"/>
      <c r="QAI88" s="1"/>
      <c r="QAJ88" s="1"/>
      <c r="QAK88" s="1"/>
      <c r="QAL88" s="1"/>
      <c r="QAM88" s="1"/>
      <c r="QAN88" s="1"/>
      <c r="QAO88" s="1"/>
      <c r="QAP88" s="1"/>
      <c r="QAQ88" s="1"/>
      <c r="QAR88" s="1"/>
      <c r="QAS88" s="1"/>
      <c r="QAT88" s="1"/>
      <c r="QAU88" s="1"/>
      <c r="QAV88" s="1"/>
      <c r="QAW88" s="1"/>
      <c r="QAX88" s="1"/>
      <c r="QAY88" s="1"/>
      <c r="QAZ88" s="1"/>
      <c r="QBA88" s="1"/>
      <c r="QBB88" s="1"/>
      <c r="QBC88" s="1"/>
      <c r="QBD88" s="1"/>
      <c r="QBE88" s="1"/>
      <c r="QBF88" s="1"/>
      <c r="QBG88" s="1"/>
      <c r="QBH88" s="1"/>
      <c r="QBI88" s="1"/>
      <c r="QBJ88" s="1"/>
      <c r="QBK88" s="1"/>
      <c r="QBL88" s="1"/>
      <c r="QBM88" s="1"/>
      <c r="QBN88" s="1"/>
      <c r="QBO88" s="1"/>
      <c r="QBP88" s="1"/>
      <c r="QBQ88" s="1"/>
      <c r="QBR88" s="1"/>
      <c r="QBS88" s="1"/>
      <c r="QBT88" s="1"/>
      <c r="QBU88" s="1"/>
      <c r="QBV88" s="1"/>
      <c r="QBW88" s="1"/>
      <c r="QBX88" s="1"/>
      <c r="QBY88" s="1"/>
      <c r="QBZ88" s="1"/>
      <c r="QCA88" s="1"/>
      <c r="QCB88" s="1"/>
      <c r="QCC88" s="1"/>
      <c r="QCD88" s="1"/>
      <c r="QCE88" s="1"/>
      <c r="QCF88" s="1"/>
      <c r="QCG88" s="1"/>
      <c r="QCH88" s="1"/>
      <c r="QCI88" s="1"/>
      <c r="QCJ88" s="1"/>
      <c r="QCK88" s="1"/>
      <c r="QCL88" s="1"/>
      <c r="QCM88" s="1"/>
      <c r="QCN88" s="1"/>
      <c r="QCO88" s="1"/>
      <c r="QCP88" s="1"/>
      <c r="QCQ88" s="1"/>
      <c r="QCR88" s="1"/>
      <c r="QCS88" s="1"/>
      <c r="QCT88" s="1"/>
      <c r="QCU88" s="1"/>
      <c r="QCV88" s="1"/>
      <c r="QCW88" s="1"/>
      <c r="QCX88" s="1"/>
      <c r="QCY88" s="1"/>
      <c r="QCZ88" s="1"/>
      <c r="QDA88" s="1"/>
      <c r="QDB88" s="1"/>
      <c r="QDC88" s="1"/>
      <c r="QDD88" s="1"/>
      <c r="QDE88" s="1"/>
      <c r="QDF88" s="1"/>
      <c r="QDG88" s="1"/>
      <c r="QDH88" s="1"/>
      <c r="QDI88" s="1"/>
      <c r="QDJ88" s="1"/>
      <c r="QDK88" s="1"/>
      <c r="QDL88" s="1"/>
      <c r="QDM88" s="1"/>
      <c r="QDN88" s="1"/>
      <c r="QDO88" s="1"/>
      <c r="QDP88" s="1"/>
      <c r="QDQ88" s="1"/>
      <c r="QDR88" s="1"/>
      <c r="QDS88" s="1"/>
      <c r="QDT88" s="1"/>
      <c r="QDU88" s="1"/>
      <c r="QDV88" s="1"/>
      <c r="QDW88" s="1"/>
      <c r="QDX88" s="1"/>
      <c r="QDY88" s="1"/>
      <c r="QDZ88" s="1"/>
      <c r="QEA88" s="1"/>
      <c r="QEB88" s="1"/>
      <c r="QEC88" s="1"/>
      <c r="QED88" s="1"/>
      <c r="QEE88" s="1"/>
      <c r="QEF88" s="1"/>
      <c r="QEG88" s="1"/>
      <c r="QEH88" s="1"/>
      <c r="QEI88" s="1"/>
      <c r="QEJ88" s="1"/>
      <c r="QEK88" s="1"/>
      <c r="QEL88" s="1"/>
      <c r="QEM88" s="1"/>
      <c r="QEN88" s="1"/>
      <c r="QEO88" s="1"/>
      <c r="QEP88" s="1"/>
      <c r="QEQ88" s="1"/>
      <c r="QER88" s="1"/>
      <c r="QES88" s="1"/>
      <c r="QET88" s="1"/>
      <c r="QEU88" s="1"/>
      <c r="QEV88" s="1"/>
      <c r="QEW88" s="1"/>
      <c r="QEX88" s="1"/>
      <c r="QEY88" s="1"/>
      <c r="QEZ88" s="1"/>
      <c r="QFA88" s="1"/>
      <c r="QFB88" s="1"/>
      <c r="QFC88" s="1"/>
      <c r="QFD88" s="1"/>
      <c r="QFE88" s="1"/>
      <c r="QFF88" s="1"/>
      <c r="QFG88" s="1"/>
      <c r="QFH88" s="1"/>
      <c r="QFI88" s="1"/>
      <c r="QFJ88" s="1"/>
      <c r="QFK88" s="1"/>
      <c r="QFL88" s="1"/>
      <c r="QFM88" s="1"/>
      <c r="QFN88" s="1"/>
      <c r="QFO88" s="1"/>
      <c r="QFP88" s="1"/>
      <c r="QFQ88" s="1"/>
      <c r="QFR88" s="1"/>
      <c r="QFS88" s="1"/>
      <c r="QFT88" s="1"/>
      <c r="QFU88" s="1"/>
      <c r="QFV88" s="1"/>
      <c r="QFW88" s="1"/>
      <c r="QFX88" s="1"/>
      <c r="QFY88" s="1"/>
      <c r="QFZ88" s="1"/>
      <c r="QGA88" s="1"/>
      <c r="QGB88" s="1"/>
      <c r="QGC88" s="1"/>
      <c r="QGD88" s="1"/>
      <c r="QGE88" s="1"/>
      <c r="QGF88" s="1"/>
      <c r="QGG88" s="1"/>
      <c r="QGH88" s="1"/>
      <c r="QGI88" s="1"/>
      <c r="QGJ88" s="1"/>
      <c r="QGK88" s="1"/>
      <c r="QGL88" s="1"/>
      <c r="QGM88" s="1"/>
      <c r="QGN88" s="1"/>
      <c r="QGO88" s="1"/>
      <c r="QGP88" s="1"/>
      <c r="QGQ88" s="1"/>
      <c r="QGR88" s="1"/>
      <c r="QGS88" s="1"/>
      <c r="QGT88" s="1"/>
      <c r="QGU88" s="1"/>
      <c r="QGV88" s="1"/>
      <c r="QGW88" s="1"/>
      <c r="QGX88" s="1"/>
      <c r="QGY88" s="1"/>
      <c r="QGZ88" s="1"/>
      <c r="QHA88" s="1"/>
      <c r="QHB88" s="1"/>
      <c r="QHC88" s="1"/>
      <c r="QHD88" s="1"/>
      <c r="QHE88" s="1"/>
      <c r="QHF88" s="1"/>
      <c r="QHG88" s="1"/>
      <c r="QHH88" s="1"/>
      <c r="QHI88" s="1"/>
      <c r="QHJ88" s="1"/>
      <c r="QHK88" s="1"/>
      <c r="QHL88" s="1"/>
      <c r="QHM88" s="1"/>
      <c r="QHN88" s="1"/>
      <c r="QHO88" s="1"/>
      <c r="QHP88" s="1"/>
      <c r="QHQ88" s="1"/>
      <c r="QHR88" s="1"/>
      <c r="QHS88" s="1"/>
      <c r="QHT88" s="1"/>
      <c r="QHU88" s="1"/>
      <c r="QHV88" s="1"/>
      <c r="QHW88" s="1"/>
      <c r="QHX88" s="1"/>
      <c r="QHY88" s="1"/>
      <c r="QHZ88" s="1"/>
      <c r="QIA88" s="1"/>
      <c r="QIB88" s="1"/>
      <c r="QIC88" s="1"/>
      <c r="QID88" s="1"/>
      <c r="QIE88" s="1"/>
      <c r="QIF88" s="1"/>
      <c r="QIG88" s="1"/>
      <c r="QIH88" s="1"/>
      <c r="QII88" s="1"/>
      <c r="QIJ88" s="1"/>
      <c r="QIK88" s="1"/>
      <c r="QIL88" s="1"/>
      <c r="QIM88" s="1"/>
      <c r="QIN88" s="1"/>
      <c r="QIO88" s="1"/>
      <c r="QIP88" s="1"/>
      <c r="QIQ88" s="1"/>
      <c r="QIR88" s="1"/>
      <c r="QIS88" s="1"/>
      <c r="QIT88" s="1"/>
      <c r="QIU88" s="1"/>
      <c r="QIV88" s="1"/>
      <c r="QIW88" s="1"/>
      <c r="QIX88" s="1"/>
      <c r="QIY88" s="1"/>
      <c r="QIZ88" s="1"/>
      <c r="QJA88" s="1"/>
      <c r="QJB88" s="1"/>
      <c r="QJC88" s="1"/>
      <c r="QJD88" s="1"/>
      <c r="QJE88" s="1"/>
      <c r="QJF88" s="1"/>
      <c r="QJG88" s="1"/>
      <c r="QJH88" s="1"/>
      <c r="QJI88" s="1"/>
      <c r="QJJ88" s="1"/>
      <c r="QJK88" s="1"/>
      <c r="QJL88" s="1"/>
      <c r="QJM88" s="1"/>
      <c r="QJN88" s="1"/>
      <c r="QJO88" s="1"/>
      <c r="QJP88" s="1"/>
      <c r="QJQ88" s="1"/>
      <c r="QJR88" s="1"/>
      <c r="QJS88" s="1"/>
      <c r="QJT88" s="1"/>
      <c r="QJU88" s="1"/>
      <c r="QJV88" s="1"/>
      <c r="QJW88" s="1"/>
      <c r="QJX88" s="1"/>
      <c r="QJY88" s="1"/>
      <c r="QJZ88" s="1"/>
      <c r="QKA88" s="1"/>
      <c r="QKB88" s="1"/>
      <c r="QKC88" s="1"/>
      <c r="QKD88" s="1"/>
      <c r="QKE88" s="1"/>
      <c r="QKF88" s="1"/>
      <c r="QKG88" s="1"/>
      <c r="QKH88" s="1"/>
      <c r="QKI88" s="1"/>
      <c r="QKJ88" s="1"/>
      <c r="QKK88" s="1"/>
      <c r="QKL88" s="1"/>
      <c r="QKM88" s="1"/>
      <c r="QKN88" s="1"/>
      <c r="QKO88" s="1"/>
      <c r="QKP88" s="1"/>
      <c r="QKQ88" s="1"/>
      <c r="QKR88" s="1"/>
      <c r="QKS88" s="1"/>
      <c r="QKT88" s="1"/>
      <c r="QKU88" s="1"/>
      <c r="QKV88" s="1"/>
      <c r="QKW88" s="1"/>
      <c r="QKX88" s="1"/>
      <c r="QKY88" s="1"/>
      <c r="QKZ88" s="1"/>
      <c r="QLA88" s="1"/>
      <c r="QLB88" s="1"/>
      <c r="QLC88" s="1"/>
      <c r="QLD88" s="1"/>
      <c r="QLE88" s="1"/>
      <c r="QLF88" s="1"/>
      <c r="QLG88" s="1"/>
      <c r="QLH88" s="1"/>
      <c r="QLI88" s="1"/>
      <c r="QLJ88" s="1"/>
      <c r="QLK88" s="1"/>
      <c r="QLL88" s="1"/>
      <c r="QLM88" s="1"/>
      <c r="QLN88" s="1"/>
      <c r="QLO88" s="1"/>
      <c r="QLP88" s="1"/>
      <c r="QLQ88" s="1"/>
      <c r="QLR88" s="1"/>
      <c r="QLS88" s="1"/>
      <c r="QLT88" s="1"/>
      <c r="QLU88" s="1"/>
      <c r="QLV88" s="1"/>
      <c r="QLW88" s="1"/>
      <c r="QLX88" s="1"/>
      <c r="QLY88" s="1"/>
      <c r="QLZ88" s="1"/>
      <c r="QMA88" s="1"/>
      <c r="QMB88" s="1"/>
      <c r="QMC88" s="1"/>
      <c r="QMD88" s="1"/>
      <c r="QME88" s="1"/>
      <c r="QMF88" s="1"/>
      <c r="QMG88" s="1"/>
      <c r="QMH88" s="1"/>
      <c r="QMI88" s="1"/>
      <c r="QMJ88" s="1"/>
      <c r="QMK88" s="1"/>
      <c r="QML88" s="1"/>
      <c r="QMM88" s="1"/>
      <c r="QMN88" s="1"/>
      <c r="QMO88" s="1"/>
      <c r="QMP88" s="1"/>
      <c r="QMQ88" s="1"/>
      <c r="QMR88" s="1"/>
      <c r="QMS88" s="1"/>
      <c r="QMT88" s="1"/>
      <c r="QMU88" s="1"/>
      <c r="QMV88" s="1"/>
      <c r="QMW88" s="1"/>
      <c r="QMX88" s="1"/>
      <c r="QMY88" s="1"/>
      <c r="QMZ88" s="1"/>
      <c r="QNA88" s="1"/>
      <c r="QNB88" s="1"/>
      <c r="QNC88" s="1"/>
      <c r="QND88" s="1"/>
      <c r="QNE88" s="1"/>
      <c r="QNF88" s="1"/>
      <c r="QNG88" s="1"/>
      <c r="QNH88" s="1"/>
      <c r="QNI88" s="1"/>
      <c r="QNJ88" s="1"/>
      <c r="QNK88" s="1"/>
      <c r="QNL88" s="1"/>
      <c r="QNM88" s="1"/>
      <c r="QNN88" s="1"/>
      <c r="QNO88" s="1"/>
      <c r="QNP88" s="1"/>
      <c r="QNQ88" s="1"/>
      <c r="QNR88" s="1"/>
      <c r="QNS88" s="1"/>
      <c r="QNT88" s="1"/>
      <c r="QNU88" s="1"/>
      <c r="QNV88" s="1"/>
      <c r="QNW88" s="1"/>
      <c r="QNX88" s="1"/>
      <c r="QNY88" s="1"/>
      <c r="QNZ88" s="1"/>
      <c r="QOA88" s="1"/>
      <c r="QOB88" s="1"/>
      <c r="QOC88" s="1"/>
      <c r="QOD88" s="1"/>
      <c r="QOE88" s="1"/>
      <c r="QOF88" s="1"/>
      <c r="QOG88" s="1"/>
      <c r="QOH88" s="1"/>
      <c r="QOI88" s="1"/>
      <c r="QOJ88" s="1"/>
      <c r="QOK88" s="1"/>
      <c r="QOL88" s="1"/>
      <c r="QOM88" s="1"/>
      <c r="QON88" s="1"/>
      <c r="QOO88" s="1"/>
      <c r="QOP88" s="1"/>
      <c r="QOQ88" s="1"/>
      <c r="QOR88" s="1"/>
      <c r="QOS88" s="1"/>
      <c r="QOT88" s="1"/>
      <c r="QOU88" s="1"/>
      <c r="QOV88" s="1"/>
      <c r="QOW88" s="1"/>
      <c r="QOX88" s="1"/>
      <c r="QOY88" s="1"/>
      <c r="QOZ88" s="1"/>
      <c r="QPA88" s="1"/>
      <c r="QPB88" s="1"/>
      <c r="QPC88" s="1"/>
      <c r="QPD88" s="1"/>
      <c r="QPE88" s="1"/>
      <c r="QPF88" s="1"/>
      <c r="QPG88" s="1"/>
      <c r="QPH88" s="1"/>
      <c r="QPI88" s="1"/>
      <c r="QPJ88" s="1"/>
      <c r="QPK88" s="1"/>
      <c r="QPL88" s="1"/>
      <c r="QPM88" s="1"/>
      <c r="QPN88" s="1"/>
      <c r="QPO88" s="1"/>
      <c r="QPP88" s="1"/>
      <c r="QPQ88" s="1"/>
      <c r="QPR88" s="1"/>
      <c r="QPS88" s="1"/>
      <c r="QPT88" s="1"/>
      <c r="QPU88" s="1"/>
      <c r="QPV88" s="1"/>
      <c r="QPW88" s="1"/>
      <c r="QPX88" s="1"/>
      <c r="QPY88" s="1"/>
      <c r="QPZ88" s="1"/>
      <c r="QQA88" s="1"/>
      <c r="QQB88" s="1"/>
      <c r="QQC88" s="1"/>
      <c r="QQD88" s="1"/>
      <c r="QQE88" s="1"/>
      <c r="QQF88" s="1"/>
      <c r="QQG88" s="1"/>
      <c r="QQH88" s="1"/>
      <c r="QQI88" s="1"/>
      <c r="QQJ88" s="1"/>
      <c r="QQK88" s="1"/>
      <c r="QQL88" s="1"/>
      <c r="QQM88" s="1"/>
      <c r="QQN88" s="1"/>
      <c r="QQO88" s="1"/>
      <c r="QQP88" s="1"/>
      <c r="QQQ88" s="1"/>
      <c r="QQR88" s="1"/>
      <c r="QQS88" s="1"/>
      <c r="QQT88" s="1"/>
      <c r="QQU88" s="1"/>
      <c r="QQV88" s="1"/>
      <c r="QQW88" s="1"/>
      <c r="QQX88" s="1"/>
      <c r="QQY88" s="1"/>
      <c r="QQZ88" s="1"/>
      <c r="QRA88" s="1"/>
      <c r="QRB88" s="1"/>
      <c r="QRC88" s="1"/>
      <c r="QRD88" s="1"/>
      <c r="QRE88" s="1"/>
      <c r="QRF88" s="1"/>
      <c r="QRG88" s="1"/>
      <c r="QRH88" s="1"/>
      <c r="QRI88" s="1"/>
      <c r="QRJ88" s="1"/>
      <c r="QRK88" s="1"/>
      <c r="QRL88" s="1"/>
      <c r="QRM88" s="1"/>
      <c r="QRN88" s="1"/>
      <c r="QRO88" s="1"/>
      <c r="QRP88" s="1"/>
      <c r="QRQ88" s="1"/>
      <c r="QRR88" s="1"/>
      <c r="QRS88" s="1"/>
      <c r="QRT88" s="1"/>
      <c r="QRU88" s="1"/>
      <c r="QRV88" s="1"/>
      <c r="QRW88" s="1"/>
      <c r="QRX88" s="1"/>
      <c r="QRY88" s="1"/>
      <c r="QRZ88" s="1"/>
      <c r="QSA88" s="1"/>
      <c r="QSB88" s="1"/>
      <c r="QSC88" s="1"/>
      <c r="QSD88" s="1"/>
      <c r="QSE88" s="1"/>
      <c r="QSF88" s="1"/>
      <c r="QSG88" s="1"/>
      <c r="QSH88" s="1"/>
      <c r="QSI88" s="1"/>
      <c r="QSJ88" s="1"/>
      <c r="QSK88" s="1"/>
      <c r="QSL88" s="1"/>
      <c r="QSM88" s="1"/>
      <c r="QSN88" s="1"/>
      <c r="QSO88" s="1"/>
      <c r="QSP88" s="1"/>
      <c r="QSQ88" s="1"/>
      <c r="QSR88" s="1"/>
      <c r="QSS88" s="1"/>
      <c r="QST88" s="1"/>
      <c r="QSU88" s="1"/>
      <c r="QSV88" s="1"/>
      <c r="QSW88" s="1"/>
      <c r="QSX88" s="1"/>
      <c r="QSY88" s="1"/>
      <c r="QSZ88" s="1"/>
      <c r="QTA88" s="1"/>
      <c r="QTB88" s="1"/>
      <c r="QTC88" s="1"/>
      <c r="QTD88" s="1"/>
      <c r="QTE88" s="1"/>
      <c r="QTF88" s="1"/>
      <c r="QTG88" s="1"/>
      <c r="QTH88" s="1"/>
      <c r="QTI88" s="1"/>
      <c r="QTJ88" s="1"/>
      <c r="QTK88" s="1"/>
      <c r="QTL88" s="1"/>
      <c r="QTM88" s="1"/>
      <c r="QTN88" s="1"/>
      <c r="QTO88" s="1"/>
      <c r="QTP88" s="1"/>
      <c r="QTQ88" s="1"/>
      <c r="QTR88" s="1"/>
      <c r="QTS88" s="1"/>
      <c r="QTT88" s="1"/>
      <c r="QTU88" s="1"/>
      <c r="QTV88" s="1"/>
      <c r="QTW88" s="1"/>
      <c r="QTX88" s="1"/>
      <c r="QTY88" s="1"/>
      <c r="QTZ88" s="1"/>
      <c r="QUA88" s="1"/>
      <c r="QUB88" s="1"/>
      <c r="QUC88" s="1"/>
      <c r="QUD88" s="1"/>
      <c r="QUE88" s="1"/>
      <c r="QUF88" s="1"/>
      <c r="QUG88" s="1"/>
      <c r="QUH88" s="1"/>
      <c r="QUI88" s="1"/>
      <c r="QUJ88" s="1"/>
      <c r="QUK88" s="1"/>
      <c r="QUL88" s="1"/>
      <c r="QUM88" s="1"/>
      <c r="QUN88" s="1"/>
      <c r="QUO88" s="1"/>
      <c r="QUP88" s="1"/>
      <c r="QUQ88" s="1"/>
      <c r="QUR88" s="1"/>
      <c r="QUS88" s="1"/>
      <c r="QUT88" s="1"/>
      <c r="QUU88" s="1"/>
      <c r="QUV88" s="1"/>
      <c r="QUW88" s="1"/>
      <c r="QUX88" s="1"/>
      <c r="QUY88" s="1"/>
      <c r="QUZ88" s="1"/>
      <c r="QVA88" s="1"/>
      <c r="QVB88" s="1"/>
      <c r="QVC88" s="1"/>
      <c r="QVD88" s="1"/>
      <c r="QVE88" s="1"/>
      <c r="QVF88" s="1"/>
      <c r="QVG88" s="1"/>
      <c r="QVH88" s="1"/>
      <c r="QVI88" s="1"/>
      <c r="QVJ88" s="1"/>
      <c r="QVK88" s="1"/>
      <c r="QVL88" s="1"/>
      <c r="QVM88" s="1"/>
      <c r="QVN88" s="1"/>
      <c r="QVO88" s="1"/>
      <c r="QVP88" s="1"/>
      <c r="QVQ88" s="1"/>
      <c r="QVR88" s="1"/>
      <c r="QVS88" s="1"/>
      <c r="QVT88" s="1"/>
      <c r="QVU88" s="1"/>
      <c r="QVV88" s="1"/>
      <c r="QVW88" s="1"/>
      <c r="QVX88" s="1"/>
      <c r="QVY88" s="1"/>
      <c r="QVZ88" s="1"/>
      <c r="QWA88" s="1"/>
      <c r="QWB88" s="1"/>
      <c r="QWC88" s="1"/>
      <c r="QWD88" s="1"/>
      <c r="QWE88" s="1"/>
      <c r="QWF88" s="1"/>
      <c r="QWG88" s="1"/>
      <c r="QWH88" s="1"/>
      <c r="QWI88" s="1"/>
      <c r="QWJ88" s="1"/>
      <c r="QWK88" s="1"/>
      <c r="QWL88" s="1"/>
      <c r="QWM88" s="1"/>
      <c r="QWN88" s="1"/>
      <c r="QWO88" s="1"/>
      <c r="QWP88" s="1"/>
      <c r="QWQ88" s="1"/>
      <c r="QWR88" s="1"/>
      <c r="QWS88" s="1"/>
      <c r="QWT88" s="1"/>
      <c r="QWU88" s="1"/>
      <c r="QWV88" s="1"/>
      <c r="QWW88" s="1"/>
      <c r="QWX88" s="1"/>
      <c r="QWY88" s="1"/>
      <c r="QWZ88" s="1"/>
      <c r="QXA88" s="1"/>
      <c r="QXB88" s="1"/>
      <c r="QXC88" s="1"/>
      <c r="QXD88" s="1"/>
      <c r="QXE88" s="1"/>
      <c r="QXF88" s="1"/>
      <c r="QXG88" s="1"/>
      <c r="QXH88" s="1"/>
      <c r="QXI88" s="1"/>
      <c r="QXJ88" s="1"/>
      <c r="QXK88" s="1"/>
      <c r="QXL88" s="1"/>
      <c r="QXM88" s="1"/>
      <c r="QXN88" s="1"/>
      <c r="QXO88" s="1"/>
      <c r="QXP88" s="1"/>
      <c r="QXQ88" s="1"/>
      <c r="QXR88" s="1"/>
      <c r="QXS88" s="1"/>
      <c r="QXT88" s="1"/>
      <c r="QXU88" s="1"/>
      <c r="QXV88" s="1"/>
      <c r="QXW88" s="1"/>
      <c r="QXX88" s="1"/>
      <c r="QXY88" s="1"/>
      <c r="QXZ88" s="1"/>
      <c r="QYA88" s="1"/>
      <c r="QYB88" s="1"/>
      <c r="QYC88" s="1"/>
      <c r="QYD88" s="1"/>
      <c r="QYE88" s="1"/>
      <c r="QYF88" s="1"/>
      <c r="QYG88" s="1"/>
      <c r="QYH88" s="1"/>
      <c r="QYI88" s="1"/>
      <c r="QYJ88" s="1"/>
      <c r="QYK88" s="1"/>
      <c r="QYL88" s="1"/>
      <c r="QYM88" s="1"/>
      <c r="QYN88" s="1"/>
      <c r="QYO88" s="1"/>
      <c r="QYP88" s="1"/>
      <c r="QYQ88" s="1"/>
      <c r="QYR88" s="1"/>
      <c r="QYS88" s="1"/>
      <c r="QYT88" s="1"/>
      <c r="QYU88" s="1"/>
      <c r="QYV88" s="1"/>
      <c r="QYW88" s="1"/>
      <c r="QYX88" s="1"/>
      <c r="QYY88" s="1"/>
      <c r="QYZ88" s="1"/>
      <c r="QZA88" s="1"/>
      <c r="QZB88" s="1"/>
      <c r="QZC88" s="1"/>
      <c r="QZD88" s="1"/>
      <c r="QZE88" s="1"/>
      <c r="QZF88" s="1"/>
      <c r="QZG88" s="1"/>
      <c r="QZH88" s="1"/>
      <c r="QZI88" s="1"/>
      <c r="QZJ88" s="1"/>
      <c r="QZK88" s="1"/>
      <c r="QZL88" s="1"/>
      <c r="QZM88" s="1"/>
      <c r="QZN88" s="1"/>
      <c r="QZO88" s="1"/>
      <c r="QZP88" s="1"/>
      <c r="QZQ88" s="1"/>
      <c r="QZR88" s="1"/>
      <c r="QZS88" s="1"/>
      <c r="QZT88" s="1"/>
      <c r="QZU88" s="1"/>
      <c r="QZV88" s="1"/>
      <c r="QZW88" s="1"/>
      <c r="QZX88" s="1"/>
      <c r="QZY88" s="1"/>
      <c r="QZZ88" s="1"/>
      <c r="RAA88" s="1"/>
      <c r="RAB88" s="1"/>
      <c r="RAC88" s="1"/>
      <c r="RAD88" s="1"/>
      <c r="RAE88" s="1"/>
      <c r="RAF88" s="1"/>
      <c r="RAG88" s="1"/>
      <c r="RAH88" s="1"/>
      <c r="RAI88" s="1"/>
      <c r="RAJ88" s="1"/>
      <c r="RAK88" s="1"/>
      <c r="RAL88" s="1"/>
      <c r="RAM88" s="1"/>
      <c r="RAN88" s="1"/>
      <c r="RAO88" s="1"/>
      <c r="RAP88" s="1"/>
      <c r="RAQ88" s="1"/>
      <c r="RAR88" s="1"/>
      <c r="RAS88" s="1"/>
      <c r="RAT88" s="1"/>
      <c r="RAU88" s="1"/>
      <c r="RAV88" s="1"/>
      <c r="RAW88" s="1"/>
      <c r="RAX88" s="1"/>
      <c r="RAY88" s="1"/>
      <c r="RAZ88" s="1"/>
      <c r="RBA88" s="1"/>
      <c r="RBB88" s="1"/>
      <c r="RBC88" s="1"/>
      <c r="RBD88" s="1"/>
      <c r="RBE88" s="1"/>
      <c r="RBF88" s="1"/>
      <c r="RBG88" s="1"/>
      <c r="RBH88" s="1"/>
      <c r="RBI88" s="1"/>
      <c r="RBJ88" s="1"/>
      <c r="RBK88" s="1"/>
      <c r="RBL88" s="1"/>
      <c r="RBM88" s="1"/>
      <c r="RBN88" s="1"/>
      <c r="RBO88" s="1"/>
      <c r="RBP88" s="1"/>
      <c r="RBQ88" s="1"/>
      <c r="RBR88" s="1"/>
      <c r="RBS88" s="1"/>
      <c r="RBT88" s="1"/>
      <c r="RBU88" s="1"/>
      <c r="RBV88" s="1"/>
      <c r="RBW88" s="1"/>
      <c r="RBX88" s="1"/>
      <c r="RBY88" s="1"/>
      <c r="RBZ88" s="1"/>
      <c r="RCA88" s="1"/>
      <c r="RCB88" s="1"/>
      <c r="RCC88" s="1"/>
      <c r="RCD88" s="1"/>
      <c r="RCE88" s="1"/>
      <c r="RCF88" s="1"/>
      <c r="RCG88" s="1"/>
      <c r="RCH88" s="1"/>
      <c r="RCI88" s="1"/>
      <c r="RCJ88" s="1"/>
      <c r="RCK88" s="1"/>
      <c r="RCL88" s="1"/>
      <c r="RCM88" s="1"/>
      <c r="RCN88" s="1"/>
      <c r="RCO88" s="1"/>
      <c r="RCP88" s="1"/>
      <c r="RCQ88" s="1"/>
      <c r="RCR88" s="1"/>
      <c r="RCS88" s="1"/>
      <c r="RCT88" s="1"/>
      <c r="RCU88" s="1"/>
      <c r="RCV88" s="1"/>
      <c r="RCW88" s="1"/>
      <c r="RCX88" s="1"/>
      <c r="RCY88" s="1"/>
      <c r="RCZ88" s="1"/>
      <c r="RDA88" s="1"/>
      <c r="RDB88" s="1"/>
      <c r="RDC88" s="1"/>
      <c r="RDD88" s="1"/>
      <c r="RDE88" s="1"/>
      <c r="RDF88" s="1"/>
      <c r="RDG88" s="1"/>
      <c r="RDH88" s="1"/>
      <c r="RDI88" s="1"/>
      <c r="RDJ88" s="1"/>
      <c r="RDK88" s="1"/>
      <c r="RDL88" s="1"/>
      <c r="RDM88" s="1"/>
      <c r="RDN88" s="1"/>
      <c r="RDO88" s="1"/>
      <c r="RDP88" s="1"/>
      <c r="RDQ88" s="1"/>
      <c r="RDR88" s="1"/>
      <c r="RDS88" s="1"/>
      <c r="RDT88" s="1"/>
      <c r="RDU88" s="1"/>
      <c r="RDV88" s="1"/>
      <c r="RDW88" s="1"/>
      <c r="RDX88" s="1"/>
      <c r="RDY88" s="1"/>
      <c r="RDZ88" s="1"/>
      <c r="REA88" s="1"/>
      <c r="REB88" s="1"/>
      <c r="REC88" s="1"/>
      <c r="RED88" s="1"/>
      <c r="REE88" s="1"/>
      <c r="REF88" s="1"/>
      <c r="REG88" s="1"/>
      <c r="REH88" s="1"/>
      <c r="REI88" s="1"/>
      <c r="REJ88" s="1"/>
      <c r="REK88" s="1"/>
      <c r="REL88" s="1"/>
      <c r="REM88" s="1"/>
      <c r="REN88" s="1"/>
      <c r="REO88" s="1"/>
      <c r="REP88" s="1"/>
      <c r="REQ88" s="1"/>
      <c r="RER88" s="1"/>
      <c r="RES88" s="1"/>
      <c r="RET88" s="1"/>
      <c r="REU88" s="1"/>
      <c r="REV88" s="1"/>
      <c r="REW88" s="1"/>
      <c r="REX88" s="1"/>
      <c r="REY88" s="1"/>
      <c r="REZ88" s="1"/>
      <c r="RFA88" s="1"/>
      <c r="RFB88" s="1"/>
      <c r="RFC88" s="1"/>
      <c r="RFD88" s="1"/>
      <c r="RFE88" s="1"/>
      <c r="RFF88" s="1"/>
      <c r="RFG88" s="1"/>
      <c r="RFH88" s="1"/>
      <c r="RFI88" s="1"/>
      <c r="RFJ88" s="1"/>
      <c r="RFK88" s="1"/>
      <c r="RFL88" s="1"/>
      <c r="RFM88" s="1"/>
      <c r="RFN88" s="1"/>
      <c r="RFO88" s="1"/>
      <c r="RFP88" s="1"/>
      <c r="RFQ88" s="1"/>
      <c r="RFR88" s="1"/>
      <c r="RFS88" s="1"/>
      <c r="RFT88" s="1"/>
      <c r="RFU88" s="1"/>
      <c r="RFV88" s="1"/>
      <c r="RFW88" s="1"/>
      <c r="RFX88" s="1"/>
      <c r="RFY88" s="1"/>
      <c r="RFZ88" s="1"/>
      <c r="RGA88" s="1"/>
      <c r="RGB88" s="1"/>
      <c r="RGC88" s="1"/>
      <c r="RGD88" s="1"/>
      <c r="RGE88" s="1"/>
      <c r="RGF88" s="1"/>
      <c r="RGG88" s="1"/>
      <c r="RGH88" s="1"/>
      <c r="RGI88" s="1"/>
      <c r="RGJ88" s="1"/>
      <c r="RGK88" s="1"/>
      <c r="RGL88" s="1"/>
      <c r="RGM88" s="1"/>
      <c r="RGN88" s="1"/>
      <c r="RGO88" s="1"/>
      <c r="RGP88" s="1"/>
      <c r="RGQ88" s="1"/>
      <c r="RGR88" s="1"/>
      <c r="RGS88" s="1"/>
      <c r="RGT88" s="1"/>
      <c r="RGU88" s="1"/>
      <c r="RGV88" s="1"/>
      <c r="RGW88" s="1"/>
      <c r="RGX88" s="1"/>
      <c r="RGY88" s="1"/>
      <c r="RGZ88" s="1"/>
      <c r="RHA88" s="1"/>
      <c r="RHB88" s="1"/>
      <c r="RHC88" s="1"/>
      <c r="RHD88" s="1"/>
      <c r="RHE88" s="1"/>
      <c r="RHF88" s="1"/>
      <c r="RHG88" s="1"/>
      <c r="RHH88" s="1"/>
      <c r="RHI88" s="1"/>
      <c r="RHJ88" s="1"/>
      <c r="RHK88" s="1"/>
      <c r="RHL88" s="1"/>
      <c r="RHM88" s="1"/>
      <c r="RHN88" s="1"/>
      <c r="RHO88" s="1"/>
      <c r="RHP88" s="1"/>
      <c r="RHQ88" s="1"/>
      <c r="RHR88" s="1"/>
      <c r="RHS88" s="1"/>
      <c r="RHT88" s="1"/>
      <c r="RHU88" s="1"/>
      <c r="RHV88" s="1"/>
      <c r="RHW88" s="1"/>
      <c r="RHX88" s="1"/>
      <c r="RHY88" s="1"/>
      <c r="RHZ88" s="1"/>
      <c r="RIA88" s="1"/>
      <c r="RIB88" s="1"/>
      <c r="RIC88" s="1"/>
      <c r="RID88" s="1"/>
      <c r="RIE88" s="1"/>
      <c r="RIF88" s="1"/>
      <c r="RIG88" s="1"/>
      <c r="RIH88" s="1"/>
      <c r="RII88" s="1"/>
      <c r="RIJ88" s="1"/>
      <c r="RIK88" s="1"/>
      <c r="RIL88" s="1"/>
      <c r="RIM88" s="1"/>
      <c r="RIN88" s="1"/>
      <c r="RIO88" s="1"/>
      <c r="RIP88" s="1"/>
      <c r="RIQ88" s="1"/>
      <c r="RIR88" s="1"/>
      <c r="RIS88" s="1"/>
      <c r="RIT88" s="1"/>
      <c r="RIU88" s="1"/>
      <c r="RIV88" s="1"/>
      <c r="RIW88" s="1"/>
      <c r="RIX88" s="1"/>
      <c r="RIY88" s="1"/>
      <c r="RIZ88" s="1"/>
      <c r="RJA88" s="1"/>
      <c r="RJB88" s="1"/>
      <c r="RJC88" s="1"/>
      <c r="RJD88" s="1"/>
      <c r="RJE88" s="1"/>
      <c r="RJF88" s="1"/>
      <c r="RJG88" s="1"/>
      <c r="RJH88" s="1"/>
      <c r="RJI88" s="1"/>
      <c r="RJJ88" s="1"/>
      <c r="RJK88" s="1"/>
      <c r="RJL88" s="1"/>
      <c r="RJM88" s="1"/>
      <c r="RJN88" s="1"/>
      <c r="RJO88" s="1"/>
      <c r="RJP88" s="1"/>
      <c r="RJQ88" s="1"/>
      <c r="RJR88" s="1"/>
      <c r="RJS88" s="1"/>
      <c r="RJT88" s="1"/>
      <c r="RJU88" s="1"/>
      <c r="RJV88" s="1"/>
      <c r="RJW88" s="1"/>
      <c r="RJX88" s="1"/>
      <c r="RJY88" s="1"/>
      <c r="RJZ88" s="1"/>
      <c r="RKA88" s="1"/>
      <c r="RKB88" s="1"/>
      <c r="RKC88" s="1"/>
      <c r="RKD88" s="1"/>
      <c r="RKE88" s="1"/>
      <c r="RKF88" s="1"/>
      <c r="RKG88" s="1"/>
      <c r="RKH88" s="1"/>
      <c r="RKI88" s="1"/>
      <c r="RKJ88" s="1"/>
      <c r="RKK88" s="1"/>
      <c r="RKL88" s="1"/>
      <c r="RKM88" s="1"/>
      <c r="RKN88" s="1"/>
      <c r="RKO88" s="1"/>
      <c r="RKP88" s="1"/>
      <c r="RKQ88" s="1"/>
      <c r="RKR88" s="1"/>
      <c r="RKS88" s="1"/>
      <c r="RKT88" s="1"/>
      <c r="RKU88" s="1"/>
      <c r="RKV88" s="1"/>
      <c r="RKW88" s="1"/>
      <c r="RKX88" s="1"/>
      <c r="RKY88" s="1"/>
      <c r="RKZ88" s="1"/>
      <c r="RLA88" s="1"/>
      <c r="RLB88" s="1"/>
      <c r="RLC88" s="1"/>
      <c r="RLD88" s="1"/>
      <c r="RLE88" s="1"/>
      <c r="RLF88" s="1"/>
      <c r="RLG88" s="1"/>
      <c r="RLH88" s="1"/>
      <c r="RLI88" s="1"/>
      <c r="RLJ88" s="1"/>
      <c r="RLK88" s="1"/>
      <c r="RLL88" s="1"/>
      <c r="RLM88" s="1"/>
      <c r="RLN88" s="1"/>
      <c r="RLO88" s="1"/>
      <c r="RLP88" s="1"/>
      <c r="RLQ88" s="1"/>
      <c r="RLR88" s="1"/>
      <c r="RLS88" s="1"/>
      <c r="RLT88" s="1"/>
      <c r="RLU88" s="1"/>
      <c r="RLV88" s="1"/>
      <c r="RLW88" s="1"/>
      <c r="RLX88" s="1"/>
      <c r="RLY88" s="1"/>
      <c r="RLZ88" s="1"/>
      <c r="RMA88" s="1"/>
      <c r="RMB88" s="1"/>
      <c r="RMC88" s="1"/>
      <c r="RMD88" s="1"/>
      <c r="RME88" s="1"/>
      <c r="RMF88" s="1"/>
      <c r="RMG88" s="1"/>
      <c r="RMH88" s="1"/>
      <c r="RMI88" s="1"/>
      <c r="RMJ88" s="1"/>
      <c r="RMK88" s="1"/>
      <c r="RML88" s="1"/>
      <c r="RMM88" s="1"/>
      <c r="RMN88" s="1"/>
      <c r="RMO88" s="1"/>
      <c r="RMP88" s="1"/>
      <c r="RMQ88" s="1"/>
      <c r="RMR88" s="1"/>
      <c r="RMS88" s="1"/>
      <c r="RMT88" s="1"/>
      <c r="RMU88" s="1"/>
      <c r="RMV88" s="1"/>
      <c r="RMW88" s="1"/>
      <c r="RMX88" s="1"/>
      <c r="RMY88" s="1"/>
      <c r="RMZ88" s="1"/>
      <c r="RNA88" s="1"/>
      <c r="RNB88" s="1"/>
      <c r="RNC88" s="1"/>
      <c r="RND88" s="1"/>
      <c r="RNE88" s="1"/>
      <c r="RNF88" s="1"/>
      <c r="RNG88" s="1"/>
      <c r="RNH88" s="1"/>
      <c r="RNI88" s="1"/>
      <c r="RNJ88" s="1"/>
      <c r="RNK88" s="1"/>
      <c r="RNL88" s="1"/>
      <c r="RNM88" s="1"/>
      <c r="RNN88" s="1"/>
      <c r="RNO88" s="1"/>
      <c r="RNP88" s="1"/>
      <c r="RNQ88" s="1"/>
      <c r="RNR88" s="1"/>
      <c r="RNS88" s="1"/>
      <c r="RNT88" s="1"/>
      <c r="RNU88" s="1"/>
      <c r="RNV88" s="1"/>
      <c r="RNW88" s="1"/>
      <c r="RNX88" s="1"/>
      <c r="RNY88" s="1"/>
      <c r="RNZ88" s="1"/>
      <c r="ROA88" s="1"/>
      <c r="ROB88" s="1"/>
      <c r="ROC88" s="1"/>
      <c r="ROD88" s="1"/>
      <c r="ROE88" s="1"/>
      <c r="ROF88" s="1"/>
      <c r="ROG88" s="1"/>
      <c r="ROH88" s="1"/>
      <c r="ROI88" s="1"/>
      <c r="ROJ88" s="1"/>
      <c r="ROK88" s="1"/>
      <c r="ROL88" s="1"/>
      <c r="ROM88" s="1"/>
      <c r="RON88" s="1"/>
      <c r="ROO88" s="1"/>
      <c r="ROP88" s="1"/>
      <c r="ROQ88" s="1"/>
      <c r="ROR88" s="1"/>
      <c r="ROS88" s="1"/>
      <c r="ROT88" s="1"/>
      <c r="ROU88" s="1"/>
      <c r="ROV88" s="1"/>
      <c r="ROW88" s="1"/>
      <c r="ROX88" s="1"/>
      <c r="ROY88" s="1"/>
      <c r="ROZ88" s="1"/>
      <c r="RPA88" s="1"/>
      <c r="RPB88" s="1"/>
      <c r="RPC88" s="1"/>
      <c r="RPD88" s="1"/>
      <c r="RPE88" s="1"/>
      <c r="RPF88" s="1"/>
      <c r="RPG88" s="1"/>
      <c r="RPH88" s="1"/>
      <c r="RPI88" s="1"/>
      <c r="RPJ88" s="1"/>
      <c r="RPK88" s="1"/>
      <c r="RPL88" s="1"/>
      <c r="RPM88" s="1"/>
      <c r="RPN88" s="1"/>
      <c r="RPO88" s="1"/>
      <c r="RPP88" s="1"/>
      <c r="RPQ88" s="1"/>
      <c r="RPR88" s="1"/>
      <c r="RPS88" s="1"/>
      <c r="RPT88" s="1"/>
      <c r="RPU88" s="1"/>
      <c r="RPV88" s="1"/>
      <c r="RPW88" s="1"/>
      <c r="RPX88" s="1"/>
      <c r="RPY88" s="1"/>
      <c r="RPZ88" s="1"/>
      <c r="RQA88" s="1"/>
      <c r="RQB88" s="1"/>
      <c r="RQC88" s="1"/>
      <c r="RQD88" s="1"/>
      <c r="RQE88" s="1"/>
      <c r="RQF88" s="1"/>
      <c r="RQG88" s="1"/>
      <c r="RQH88" s="1"/>
      <c r="RQI88" s="1"/>
      <c r="RQJ88" s="1"/>
      <c r="RQK88" s="1"/>
      <c r="RQL88" s="1"/>
      <c r="RQM88" s="1"/>
      <c r="RQN88" s="1"/>
      <c r="RQO88" s="1"/>
      <c r="RQP88" s="1"/>
      <c r="RQQ88" s="1"/>
      <c r="RQR88" s="1"/>
      <c r="RQS88" s="1"/>
      <c r="RQT88" s="1"/>
      <c r="RQU88" s="1"/>
      <c r="RQV88" s="1"/>
      <c r="RQW88" s="1"/>
      <c r="RQX88" s="1"/>
      <c r="RQY88" s="1"/>
      <c r="RQZ88" s="1"/>
      <c r="RRA88" s="1"/>
      <c r="RRB88" s="1"/>
      <c r="RRC88" s="1"/>
      <c r="RRD88" s="1"/>
      <c r="RRE88" s="1"/>
      <c r="RRF88" s="1"/>
      <c r="RRG88" s="1"/>
      <c r="RRH88" s="1"/>
      <c r="RRI88" s="1"/>
      <c r="RRJ88" s="1"/>
      <c r="RRK88" s="1"/>
      <c r="RRL88" s="1"/>
      <c r="RRM88" s="1"/>
      <c r="RRN88" s="1"/>
      <c r="RRO88" s="1"/>
      <c r="RRP88" s="1"/>
      <c r="RRQ88" s="1"/>
      <c r="RRR88" s="1"/>
      <c r="RRS88" s="1"/>
      <c r="RRT88" s="1"/>
      <c r="RRU88" s="1"/>
      <c r="RRV88" s="1"/>
      <c r="RRW88" s="1"/>
      <c r="RRX88" s="1"/>
      <c r="RRY88" s="1"/>
      <c r="RRZ88" s="1"/>
      <c r="RSA88" s="1"/>
      <c r="RSB88" s="1"/>
      <c r="RSC88" s="1"/>
      <c r="RSD88" s="1"/>
      <c r="RSE88" s="1"/>
      <c r="RSF88" s="1"/>
      <c r="RSG88" s="1"/>
      <c r="RSH88" s="1"/>
      <c r="RSI88" s="1"/>
      <c r="RSJ88" s="1"/>
      <c r="RSK88" s="1"/>
      <c r="RSL88" s="1"/>
      <c r="RSM88" s="1"/>
      <c r="RSN88" s="1"/>
      <c r="RSO88" s="1"/>
      <c r="RSP88" s="1"/>
      <c r="RSQ88" s="1"/>
      <c r="RSR88" s="1"/>
      <c r="RSS88" s="1"/>
      <c r="RST88" s="1"/>
      <c r="RSU88" s="1"/>
      <c r="RSV88" s="1"/>
      <c r="RSW88" s="1"/>
      <c r="RSX88" s="1"/>
      <c r="RSY88" s="1"/>
      <c r="RSZ88" s="1"/>
      <c r="RTA88" s="1"/>
      <c r="RTB88" s="1"/>
      <c r="RTC88" s="1"/>
      <c r="RTD88" s="1"/>
      <c r="RTE88" s="1"/>
      <c r="RTF88" s="1"/>
      <c r="RTG88" s="1"/>
      <c r="RTH88" s="1"/>
      <c r="RTI88" s="1"/>
      <c r="RTJ88" s="1"/>
      <c r="RTK88" s="1"/>
      <c r="RTL88" s="1"/>
      <c r="RTM88" s="1"/>
      <c r="RTN88" s="1"/>
      <c r="RTO88" s="1"/>
      <c r="RTP88" s="1"/>
      <c r="RTQ88" s="1"/>
      <c r="RTR88" s="1"/>
      <c r="RTS88" s="1"/>
      <c r="RTT88" s="1"/>
      <c r="RTU88" s="1"/>
      <c r="RTV88" s="1"/>
      <c r="RTW88" s="1"/>
      <c r="RTX88" s="1"/>
      <c r="RTY88" s="1"/>
      <c r="RTZ88" s="1"/>
      <c r="RUA88" s="1"/>
      <c r="RUB88" s="1"/>
      <c r="RUC88" s="1"/>
      <c r="RUD88" s="1"/>
      <c r="RUE88" s="1"/>
      <c r="RUF88" s="1"/>
      <c r="RUG88" s="1"/>
      <c r="RUH88" s="1"/>
      <c r="RUI88" s="1"/>
      <c r="RUJ88" s="1"/>
      <c r="RUK88" s="1"/>
      <c r="RUL88" s="1"/>
      <c r="RUM88" s="1"/>
      <c r="RUN88" s="1"/>
      <c r="RUO88" s="1"/>
      <c r="RUP88" s="1"/>
      <c r="RUQ88" s="1"/>
      <c r="RUR88" s="1"/>
      <c r="RUS88" s="1"/>
      <c r="RUT88" s="1"/>
      <c r="RUU88" s="1"/>
      <c r="RUV88" s="1"/>
      <c r="RUW88" s="1"/>
      <c r="RUX88" s="1"/>
      <c r="RUY88" s="1"/>
      <c r="RUZ88" s="1"/>
      <c r="RVA88" s="1"/>
      <c r="RVB88" s="1"/>
      <c r="RVC88" s="1"/>
      <c r="RVD88" s="1"/>
      <c r="RVE88" s="1"/>
      <c r="RVF88" s="1"/>
      <c r="RVG88" s="1"/>
      <c r="RVH88" s="1"/>
      <c r="RVI88" s="1"/>
      <c r="RVJ88" s="1"/>
      <c r="RVK88" s="1"/>
      <c r="RVL88" s="1"/>
      <c r="RVM88" s="1"/>
      <c r="RVN88" s="1"/>
      <c r="RVO88" s="1"/>
      <c r="RVP88" s="1"/>
      <c r="RVQ88" s="1"/>
      <c r="RVR88" s="1"/>
      <c r="RVS88" s="1"/>
      <c r="RVT88" s="1"/>
      <c r="RVU88" s="1"/>
      <c r="RVV88" s="1"/>
      <c r="RVW88" s="1"/>
      <c r="RVX88" s="1"/>
      <c r="RVY88" s="1"/>
      <c r="RVZ88" s="1"/>
      <c r="RWA88" s="1"/>
      <c r="RWB88" s="1"/>
      <c r="RWC88" s="1"/>
      <c r="RWD88" s="1"/>
      <c r="RWE88" s="1"/>
      <c r="RWF88" s="1"/>
      <c r="RWG88" s="1"/>
      <c r="RWH88" s="1"/>
      <c r="RWI88" s="1"/>
      <c r="RWJ88" s="1"/>
      <c r="RWK88" s="1"/>
      <c r="RWL88" s="1"/>
      <c r="RWM88" s="1"/>
      <c r="RWN88" s="1"/>
      <c r="RWO88" s="1"/>
      <c r="RWP88" s="1"/>
      <c r="RWQ88" s="1"/>
      <c r="RWR88" s="1"/>
      <c r="RWS88" s="1"/>
      <c r="RWT88" s="1"/>
      <c r="RWU88" s="1"/>
      <c r="RWV88" s="1"/>
      <c r="RWW88" s="1"/>
      <c r="RWX88" s="1"/>
      <c r="RWY88" s="1"/>
      <c r="RWZ88" s="1"/>
      <c r="RXA88" s="1"/>
      <c r="RXB88" s="1"/>
      <c r="RXC88" s="1"/>
      <c r="RXD88" s="1"/>
      <c r="RXE88" s="1"/>
      <c r="RXF88" s="1"/>
      <c r="RXG88" s="1"/>
      <c r="RXH88" s="1"/>
      <c r="RXI88" s="1"/>
      <c r="RXJ88" s="1"/>
      <c r="RXK88" s="1"/>
      <c r="RXL88" s="1"/>
      <c r="RXM88" s="1"/>
      <c r="RXN88" s="1"/>
      <c r="RXO88" s="1"/>
      <c r="RXP88" s="1"/>
      <c r="RXQ88" s="1"/>
      <c r="RXR88" s="1"/>
      <c r="RXS88" s="1"/>
      <c r="RXT88" s="1"/>
      <c r="RXU88" s="1"/>
      <c r="RXV88" s="1"/>
      <c r="RXW88" s="1"/>
      <c r="RXX88" s="1"/>
      <c r="RXY88" s="1"/>
      <c r="RXZ88" s="1"/>
      <c r="RYA88" s="1"/>
      <c r="RYB88" s="1"/>
      <c r="RYC88" s="1"/>
      <c r="RYD88" s="1"/>
      <c r="RYE88" s="1"/>
      <c r="RYF88" s="1"/>
      <c r="RYG88" s="1"/>
      <c r="RYH88" s="1"/>
      <c r="RYI88" s="1"/>
      <c r="RYJ88" s="1"/>
      <c r="RYK88" s="1"/>
      <c r="RYL88" s="1"/>
      <c r="RYM88" s="1"/>
      <c r="RYN88" s="1"/>
      <c r="RYO88" s="1"/>
      <c r="RYP88" s="1"/>
      <c r="RYQ88" s="1"/>
      <c r="RYR88" s="1"/>
      <c r="RYS88" s="1"/>
      <c r="RYT88" s="1"/>
      <c r="RYU88" s="1"/>
      <c r="RYV88" s="1"/>
      <c r="RYW88" s="1"/>
      <c r="RYX88" s="1"/>
      <c r="RYY88" s="1"/>
      <c r="RYZ88" s="1"/>
      <c r="RZA88" s="1"/>
      <c r="RZB88" s="1"/>
      <c r="RZC88" s="1"/>
      <c r="RZD88" s="1"/>
      <c r="RZE88" s="1"/>
      <c r="RZF88" s="1"/>
      <c r="RZG88" s="1"/>
      <c r="RZH88" s="1"/>
      <c r="RZI88" s="1"/>
      <c r="RZJ88" s="1"/>
      <c r="RZK88" s="1"/>
      <c r="RZL88" s="1"/>
      <c r="RZM88" s="1"/>
      <c r="RZN88" s="1"/>
      <c r="RZO88" s="1"/>
      <c r="RZP88" s="1"/>
      <c r="RZQ88" s="1"/>
      <c r="RZR88" s="1"/>
      <c r="RZS88" s="1"/>
      <c r="RZT88" s="1"/>
      <c r="RZU88" s="1"/>
      <c r="RZV88" s="1"/>
      <c r="RZW88" s="1"/>
      <c r="RZX88" s="1"/>
      <c r="RZY88" s="1"/>
      <c r="RZZ88" s="1"/>
      <c r="SAA88" s="1"/>
      <c r="SAB88" s="1"/>
      <c r="SAC88" s="1"/>
      <c r="SAD88" s="1"/>
      <c r="SAE88" s="1"/>
      <c r="SAF88" s="1"/>
      <c r="SAG88" s="1"/>
      <c r="SAH88" s="1"/>
      <c r="SAI88" s="1"/>
      <c r="SAJ88" s="1"/>
      <c r="SAK88" s="1"/>
      <c r="SAL88" s="1"/>
      <c r="SAM88" s="1"/>
      <c r="SAN88" s="1"/>
      <c r="SAO88" s="1"/>
      <c r="SAP88" s="1"/>
      <c r="SAQ88" s="1"/>
      <c r="SAR88" s="1"/>
      <c r="SAS88" s="1"/>
      <c r="SAT88" s="1"/>
      <c r="SAU88" s="1"/>
      <c r="SAV88" s="1"/>
      <c r="SAW88" s="1"/>
      <c r="SAX88" s="1"/>
      <c r="SAY88" s="1"/>
      <c r="SAZ88" s="1"/>
      <c r="SBA88" s="1"/>
      <c r="SBB88" s="1"/>
      <c r="SBC88" s="1"/>
      <c r="SBD88" s="1"/>
      <c r="SBE88" s="1"/>
      <c r="SBF88" s="1"/>
      <c r="SBG88" s="1"/>
      <c r="SBH88" s="1"/>
      <c r="SBI88" s="1"/>
      <c r="SBJ88" s="1"/>
      <c r="SBK88" s="1"/>
      <c r="SBL88" s="1"/>
      <c r="SBM88" s="1"/>
      <c r="SBN88" s="1"/>
      <c r="SBO88" s="1"/>
      <c r="SBP88" s="1"/>
      <c r="SBQ88" s="1"/>
      <c r="SBR88" s="1"/>
      <c r="SBS88" s="1"/>
      <c r="SBT88" s="1"/>
      <c r="SBU88" s="1"/>
      <c r="SBV88" s="1"/>
      <c r="SBW88" s="1"/>
      <c r="SBX88" s="1"/>
      <c r="SBY88" s="1"/>
      <c r="SBZ88" s="1"/>
      <c r="SCA88" s="1"/>
      <c r="SCB88" s="1"/>
      <c r="SCC88" s="1"/>
      <c r="SCD88" s="1"/>
      <c r="SCE88" s="1"/>
      <c r="SCF88" s="1"/>
      <c r="SCG88" s="1"/>
      <c r="SCH88" s="1"/>
      <c r="SCI88" s="1"/>
      <c r="SCJ88" s="1"/>
      <c r="SCK88" s="1"/>
      <c r="SCL88" s="1"/>
      <c r="SCM88" s="1"/>
      <c r="SCN88" s="1"/>
      <c r="SCO88" s="1"/>
      <c r="SCP88" s="1"/>
      <c r="SCQ88" s="1"/>
      <c r="SCR88" s="1"/>
      <c r="SCS88" s="1"/>
      <c r="SCT88" s="1"/>
      <c r="SCU88" s="1"/>
      <c r="SCV88" s="1"/>
      <c r="SCW88" s="1"/>
      <c r="SCX88" s="1"/>
      <c r="SCY88" s="1"/>
      <c r="SCZ88" s="1"/>
      <c r="SDA88" s="1"/>
      <c r="SDB88" s="1"/>
      <c r="SDC88" s="1"/>
      <c r="SDD88" s="1"/>
      <c r="SDE88" s="1"/>
      <c r="SDF88" s="1"/>
      <c r="SDG88" s="1"/>
      <c r="SDH88" s="1"/>
      <c r="SDI88" s="1"/>
      <c r="SDJ88" s="1"/>
      <c r="SDK88" s="1"/>
      <c r="SDL88" s="1"/>
      <c r="SDM88" s="1"/>
      <c r="SDN88" s="1"/>
      <c r="SDO88" s="1"/>
      <c r="SDP88" s="1"/>
      <c r="SDQ88" s="1"/>
      <c r="SDR88" s="1"/>
      <c r="SDS88" s="1"/>
      <c r="SDT88" s="1"/>
      <c r="SDU88" s="1"/>
      <c r="SDV88" s="1"/>
      <c r="SDW88" s="1"/>
      <c r="SDX88" s="1"/>
      <c r="SDY88" s="1"/>
      <c r="SDZ88" s="1"/>
      <c r="SEA88" s="1"/>
      <c r="SEB88" s="1"/>
      <c r="SEC88" s="1"/>
      <c r="SED88" s="1"/>
      <c r="SEE88" s="1"/>
      <c r="SEF88" s="1"/>
      <c r="SEG88" s="1"/>
      <c r="SEH88" s="1"/>
      <c r="SEI88" s="1"/>
      <c r="SEJ88" s="1"/>
      <c r="SEK88" s="1"/>
      <c r="SEL88" s="1"/>
      <c r="SEM88" s="1"/>
      <c r="SEN88" s="1"/>
      <c r="SEO88" s="1"/>
      <c r="SEP88" s="1"/>
      <c r="SEQ88" s="1"/>
      <c r="SER88" s="1"/>
      <c r="SES88" s="1"/>
      <c r="SET88" s="1"/>
      <c r="SEU88" s="1"/>
      <c r="SEV88" s="1"/>
      <c r="SEW88" s="1"/>
      <c r="SEX88" s="1"/>
      <c r="SEY88" s="1"/>
      <c r="SEZ88" s="1"/>
      <c r="SFA88" s="1"/>
      <c r="SFB88" s="1"/>
      <c r="SFC88" s="1"/>
      <c r="SFD88" s="1"/>
      <c r="SFE88" s="1"/>
      <c r="SFF88" s="1"/>
      <c r="SFG88" s="1"/>
      <c r="SFH88" s="1"/>
      <c r="SFI88" s="1"/>
      <c r="SFJ88" s="1"/>
      <c r="SFK88" s="1"/>
      <c r="SFL88" s="1"/>
      <c r="SFM88" s="1"/>
      <c r="SFN88" s="1"/>
      <c r="SFO88" s="1"/>
      <c r="SFP88" s="1"/>
      <c r="SFQ88" s="1"/>
      <c r="SFR88" s="1"/>
      <c r="SFS88" s="1"/>
      <c r="SFT88" s="1"/>
      <c r="SFU88" s="1"/>
      <c r="SFV88" s="1"/>
      <c r="SFW88" s="1"/>
      <c r="SFX88" s="1"/>
      <c r="SFY88" s="1"/>
      <c r="SFZ88" s="1"/>
      <c r="SGA88" s="1"/>
      <c r="SGB88" s="1"/>
      <c r="SGC88" s="1"/>
      <c r="SGD88" s="1"/>
      <c r="SGE88" s="1"/>
      <c r="SGF88" s="1"/>
      <c r="SGG88" s="1"/>
      <c r="SGH88" s="1"/>
      <c r="SGI88" s="1"/>
      <c r="SGJ88" s="1"/>
      <c r="SGK88" s="1"/>
      <c r="SGL88" s="1"/>
      <c r="SGM88" s="1"/>
      <c r="SGN88" s="1"/>
      <c r="SGO88" s="1"/>
      <c r="SGP88" s="1"/>
      <c r="SGQ88" s="1"/>
      <c r="SGR88" s="1"/>
      <c r="SGS88" s="1"/>
      <c r="SGT88" s="1"/>
      <c r="SGU88" s="1"/>
      <c r="SGV88" s="1"/>
      <c r="SGW88" s="1"/>
      <c r="SGX88" s="1"/>
      <c r="SGY88" s="1"/>
      <c r="SGZ88" s="1"/>
      <c r="SHA88" s="1"/>
      <c r="SHB88" s="1"/>
      <c r="SHC88" s="1"/>
      <c r="SHD88" s="1"/>
      <c r="SHE88" s="1"/>
      <c r="SHF88" s="1"/>
      <c r="SHG88" s="1"/>
      <c r="SHH88" s="1"/>
      <c r="SHI88" s="1"/>
      <c r="SHJ88" s="1"/>
      <c r="SHK88" s="1"/>
      <c r="SHL88" s="1"/>
      <c r="SHM88" s="1"/>
      <c r="SHN88" s="1"/>
      <c r="SHO88" s="1"/>
      <c r="SHP88" s="1"/>
      <c r="SHQ88" s="1"/>
      <c r="SHR88" s="1"/>
      <c r="SHS88" s="1"/>
      <c r="SHT88" s="1"/>
      <c r="SHU88" s="1"/>
      <c r="SHV88" s="1"/>
      <c r="SHW88" s="1"/>
      <c r="SHX88" s="1"/>
      <c r="SHY88" s="1"/>
      <c r="SHZ88" s="1"/>
      <c r="SIA88" s="1"/>
      <c r="SIB88" s="1"/>
      <c r="SIC88" s="1"/>
      <c r="SID88" s="1"/>
      <c r="SIE88" s="1"/>
      <c r="SIF88" s="1"/>
      <c r="SIG88" s="1"/>
      <c r="SIH88" s="1"/>
      <c r="SII88" s="1"/>
      <c r="SIJ88" s="1"/>
      <c r="SIK88" s="1"/>
      <c r="SIL88" s="1"/>
      <c r="SIM88" s="1"/>
      <c r="SIN88" s="1"/>
      <c r="SIO88" s="1"/>
      <c r="SIP88" s="1"/>
      <c r="SIQ88" s="1"/>
      <c r="SIR88" s="1"/>
      <c r="SIS88" s="1"/>
      <c r="SIT88" s="1"/>
      <c r="SIU88" s="1"/>
      <c r="SIV88" s="1"/>
      <c r="SIW88" s="1"/>
      <c r="SIX88" s="1"/>
      <c r="SIY88" s="1"/>
      <c r="SIZ88" s="1"/>
      <c r="SJA88" s="1"/>
      <c r="SJB88" s="1"/>
      <c r="SJC88" s="1"/>
      <c r="SJD88" s="1"/>
      <c r="SJE88" s="1"/>
      <c r="SJF88" s="1"/>
      <c r="SJG88" s="1"/>
      <c r="SJH88" s="1"/>
      <c r="SJI88" s="1"/>
      <c r="SJJ88" s="1"/>
      <c r="SJK88" s="1"/>
      <c r="SJL88" s="1"/>
      <c r="SJM88" s="1"/>
      <c r="SJN88" s="1"/>
      <c r="SJO88" s="1"/>
      <c r="SJP88" s="1"/>
      <c r="SJQ88" s="1"/>
      <c r="SJR88" s="1"/>
      <c r="SJS88" s="1"/>
      <c r="SJT88" s="1"/>
      <c r="SJU88" s="1"/>
      <c r="SJV88" s="1"/>
      <c r="SJW88" s="1"/>
      <c r="SJX88" s="1"/>
      <c r="SJY88" s="1"/>
      <c r="SJZ88" s="1"/>
      <c r="SKA88" s="1"/>
      <c r="SKB88" s="1"/>
      <c r="SKC88" s="1"/>
      <c r="SKD88" s="1"/>
      <c r="SKE88" s="1"/>
      <c r="SKF88" s="1"/>
      <c r="SKG88" s="1"/>
      <c r="SKH88" s="1"/>
      <c r="SKI88" s="1"/>
      <c r="SKJ88" s="1"/>
      <c r="SKK88" s="1"/>
      <c r="SKL88" s="1"/>
      <c r="SKM88" s="1"/>
      <c r="SKN88" s="1"/>
      <c r="SKO88" s="1"/>
      <c r="SKP88" s="1"/>
      <c r="SKQ88" s="1"/>
      <c r="SKR88" s="1"/>
      <c r="SKS88" s="1"/>
      <c r="SKT88" s="1"/>
      <c r="SKU88" s="1"/>
      <c r="SKV88" s="1"/>
      <c r="SKW88" s="1"/>
      <c r="SKX88" s="1"/>
      <c r="SKY88" s="1"/>
      <c r="SKZ88" s="1"/>
      <c r="SLA88" s="1"/>
      <c r="SLB88" s="1"/>
      <c r="SLC88" s="1"/>
      <c r="SLD88" s="1"/>
      <c r="SLE88" s="1"/>
      <c r="SLF88" s="1"/>
      <c r="SLG88" s="1"/>
      <c r="SLH88" s="1"/>
      <c r="SLI88" s="1"/>
      <c r="SLJ88" s="1"/>
      <c r="SLK88" s="1"/>
      <c r="SLL88" s="1"/>
      <c r="SLM88" s="1"/>
      <c r="SLN88" s="1"/>
      <c r="SLO88" s="1"/>
      <c r="SLP88" s="1"/>
      <c r="SLQ88" s="1"/>
      <c r="SLR88" s="1"/>
      <c r="SLS88" s="1"/>
      <c r="SLT88" s="1"/>
      <c r="SLU88" s="1"/>
      <c r="SLV88" s="1"/>
      <c r="SLW88" s="1"/>
      <c r="SLX88" s="1"/>
      <c r="SLY88" s="1"/>
      <c r="SLZ88" s="1"/>
      <c r="SMA88" s="1"/>
      <c r="SMB88" s="1"/>
      <c r="SMC88" s="1"/>
      <c r="SMD88" s="1"/>
      <c r="SME88" s="1"/>
      <c r="SMF88" s="1"/>
      <c r="SMG88" s="1"/>
      <c r="SMH88" s="1"/>
      <c r="SMI88" s="1"/>
      <c r="SMJ88" s="1"/>
      <c r="SMK88" s="1"/>
      <c r="SML88" s="1"/>
      <c r="SMM88" s="1"/>
      <c r="SMN88" s="1"/>
      <c r="SMO88" s="1"/>
      <c r="SMP88" s="1"/>
      <c r="SMQ88" s="1"/>
      <c r="SMR88" s="1"/>
      <c r="SMS88" s="1"/>
      <c r="SMT88" s="1"/>
      <c r="SMU88" s="1"/>
      <c r="SMV88" s="1"/>
      <c r="SMW88" s="1"/>
      <c r="SMX88" s="1"/>
      <c r="SMY88" s="1"/>
      <c r="SMZ88" s="1"/>
      <c r="SNA88" s="1"/>
      <c r="SNB88" s="1"/>
      <c r="SNC88" s="1"/>
      <c r="SND88" s="1"/>
      <c r="SNE88" s="1"/>
      <c r="SNF88" s="1"/>
      <c r="SNG88" s="1"/>
      <c r="SNH88" s="1"/>
      <c r="SNI88" s="1"/>
      <c r="SNJ88" s="1"/>
      <c r="SNK88" s="1"/>
      <c r="SNL88" s="1"/>
      <c r="SNM88" s="1"/>
      <c r="SNN88" s="1"/>
      <c r="SNO88" s="1"/>
      <c r="SNP88" s="1"/>
      <c r="SNQ88" s="1"/>
      <c r="SNR88" s="1"/>
      <c r="SNS88" s="1"/>
      <c r="SNT88" s="1"/>
      <c r="SNU88" s="1"/>
      <c r="SNV88" s="1"/>
      <c r="SNW88" s="1"/>
      <c r="SNX88" s="1"/>
      <c r="SNY88" s="1"/>
      <c r="SNZ88" s="1"/>
      <c r="SOA88" s="1"/>
      <c r="SOB88" s="1"/>
      <c r="SOC88" s="1"/>
      <c r="SOD88" s="1"/>
      <c r="SOE88" s="1"/>
      <c r="SOF88" s="1"/>
      <c r="SOG88" s="1"/>
      <c r="SOH88" s="1"/>
      <c r="SOI88" s="1"/>
      <c r="SOJ88" s="1"/>
      <c r="SOK88" s="1"/>
      <c r="SOL88" s="1"/>
      <c r="SOM88" s="1"/>
      <c r="SON88" s="1"/>
      <c r="SOO88" s="1"/>
      <c r="SOP88" s="1"/>
      <c r="SOQ88" s="1"/>
      <c r="SOR88" s="1"/>
      <c r="SOS88" s="1"/>
      <c r="SOT88" s="1"/>
      <c r="SOU88" s="1"/>
      <c r="SOV88" s="1"/>
      <c r="SOW88" s="1"/>
      <c r="SOX88" s="1"/>
      <c r="SOY88" s="1"/>
      <c r="SOZ88" s="1"/>
      <c r="SPA88" s="1"/>
      <c r="SPB88" s="1"/>
      <c r="SPC88" s="1"/>
      <c r="SPD88" s="1"/>
      <c r="SPE88" s="1"/>
      <c r="SPF88" s="1"/>
      <c r="SPG88" s="1"/>
      <c r="SPH88" s="1"/>
      <c r="SPI88" s="1"/>
      <c r="SPJ88" s="1"/>
      <c r="SPK88" s="1"/>
      <c r="SPL88" s="1"/>
      <c r="SPM88" s="1"/>
      <c r="SPN88" s="1"/>
      <c r="SPO88" s="1"/>
      <c r="SPP88" s="1"/>
      <c r="SPQ88" s="1"/>
      <c r="SPR88" s="1"/>
      <c r="SPS88" s="1"/>
      <c r="SPT88" s="1"/>
      <c r="SPU88" s="1"/>
      <c r="SPV88" s="1"/>
      <c r="SPW88" s="1"/>
      <c r="SPX88" s="1"/>
      <c r="SPY88" s="1"/>
      <c r="SPZ88" s="1"/>
      <c r="SQA88" s="1"/>
      <c r="SQB88" s="1"/>
      <c r="SQC88" s="1"/>
      <c r="SQD88" s="1"/>
      <c r="SQE88" s="1"/>
      <c r="SQF88" s="1"/>
      <c r="SQG88" s="1"/>
      <c r="SQH88" s="1"/>
      <c r="SQI88" s="1"/>
      <c r="SQJ88" s="1"/>
      <c r="SQK88" s="1"/>
      <c r="SQL88" s="1"/>
      <c r="SQM88" s="1"/>
      <c r="SQN88" s="1"/>
      <c r="SQO88" s="1"/>
      <c r="SQP88" s="1"/>
      <c r="SQQ88" s="1"/>
      <c r="SQR88" s="1"/>
      <c r="SQS88" s="1"/>
      <c r="SQT88" s="1"/>
      <c r="SQU88" s="1"/>
      <c r="SQV88" s="1"/>
      <c r="SQW88" s="1"/>
      <c r="SQX88" s="1"/>
      <c r="SQY88" s="1"/>
      <c r="SQZ88" s="1"/>
      <c r="SRA88" s="1"/>
      <c r="SRB88" s="1"/>
      <c r="SRC88" s="1"/>
      <c r="SRD88" s="1"/>
      <c r="SRE88" s="1"/>
      <c r="SRF88" s="1"/>
      <c r="SRG88" s="1"/>
      <c r="SRH88" s="1"/>
      <c r="SRI88" s="1"/>
      <c r="SRJ88" s="1"/>
      <c r="SRK88" s="1"/>
      <c r="SRL88" s="1"/>
      <c r="SRM88" s="1"/>
      <c r="SRN88" s="1"/>
      <c r="SRO88" s="1"/>
      <c r="SRP88" s="1"/>
      <c r="SRQ88" s="1"/>
      <c r="SRR88" s="1"/>
      <c r="SRS88" s="1"/>
      <c r="SRT88" s="1"/>
      <c r="SRU88" s="1"/>
      <c r="SRV88" s="1"/>
      <c r="SRW88" s="1"/>
      <c r="SRX88" s="1"/>
      <c r="SRY88" s="1"/>
      <c r="SRZ88" s="1"/>
      <c r="SSA88" s="1"/>
      <c r="SSB88" s="1"/>
      <c r="SSC88" s="1"/>
      <c r="SSD88" s="1"/>
      <c r="SSE88" s="1"/>
      <c r="SSF88" s="1"/>
      <c r="SSG88" s="1"/>
      <c r="SSH88" s="1"/>
      <c r="SSI88" s="1"/>
      <c r="SSJ88" s="1"/>
      <c r="SSK88" s="1"/>
      <c r="SSL88" s="1"/>
      <c r="SSM88" s="1"/>
      <c r="SSN88" s="1"/>
      <c r="SSO88" s="1"/>
      <c r="SSP88" s="1"/>
      <c r="SSQ88" s="1"/>
      <c r="SSR88" s="1"/>
      <c r="SSS88" s="1"/>
      <c r="SST88" s="1"/>
      <c r="SSU88" s="1"/>
      <c r="SSV88" s="1"/>
      <c r="SSW88" s="1"/>
      <c r="SSX88" s="1"/>
      <c r="SSY88" s="1"/>
      <c r="SSZ88" s="1"/>
      <c r="STA88" s="1"/>
      <c r="STB88" s="1"/>
      <c r="STC88" s="1"/>
      <c r="STD88" s="1"/>
      <c r="STE88" s="1"/>
      <c r="STF88" s="1"/>
      <c r="STG88" s="1"/>
      <c r="STH88" s="1"/>
      <c r="STI88" s="1"/>
      <c r="STJ88" s="1"/>
      <c r="STK88" s="1"/>
      <c r="STL88" s="1"/>
      <c r="STM88" s="1"/>
      <c r="STN88" s="1"/>
      <c r="STO88" s="1"/>
      <c r="STP88" s="1"/>
      <c r="STQ88" s="1"/>
      <c r="STR88" s="1"/>
      <c r="STS88" s="1"/>
      <c r="STT88" s="1"/>
      <c r="STU88" s="1"/>
      <c r="STV88" s="1"/>
      <c r="STW88" s="1"/>
      <c r="STX88" s="1"/>
      <c r="STY88" s="1"/>
      <c r="STZ88" s="1"/>
      <c r="SUA88" s="1"/>
      <c r="SUB88" s="1"/>
      <c r="SUC88" s="1"/>
      <c r="SUD88" s="1"/>
      <c r="SUE88" s="1"/>
      <c r="SUF88" s="1"/>
      <c r="SUG88" s="1"/>
      <c r="SUH88" s="1"/>
      <c r="SUI88" s="1"/>
      <c r="SUJ88" s="1"/>
      <c r="SUK88" s="1"/>
      <c r="SUL88" s="1"/>
      <c r="SUM88" s="1"/>
      <c r="SUN88" s="1"/>
      <c r="SUO88" s="1"/>
      <c r="SUP88" s="1"/>
      <c r="SUQ88" s="1"/>
      <c r="SUR88" s="1"/>
      <c r="SUS88" s="1"/>
      <c r="SUT88" s="1"/>
      <c r="SUU88" s="1"/>
      <c r="SUV88" s="1"/>
      <c r="SUW88" s="1"/>
      <c r="SUX88" s="1"/>
      <c r="SUY88" s="1"/>
      <c r="SUZ88" s="1"/>
      <c r="SVA88" s="1"/>
      <c r="SVB88" s="1"/>
      <c r="SVC88" s="1"/>
      <c r="SVD88" s="1"/>
      <c r="SVE88" s="1"/>
      <c r="SVF88" s="1"/>
      <c r="SVG88" s="1"/>
      <c r="SVH88" s="1"/>
      <c r="SVI88" s="1"/>
      <c r="SVJ88" s="1"/>
      <c r="SVK88" s="1"/>
      <c r="SVL88" s="1"/>
      <c r="SVM88" s="1"/>
      <c r="SVN88" s="1"/>
      <c r="SVO88" s="1"/>
      <c r="SVP88" s="1"/>
      <c r="SVQ88" s="1"/>
      <c r="SVR88" s="1"/>
      <c r="SVS88" s="1"/>
      <c r="SVT88" s="1"/>
      <c r="SVU88" s="1"/>
      <c r="SVV88" s="1"/>
      <c r="SVW88" s="1"/>
      <c r="SVX88" s="1"/>
      <c r="SVY88" s="1"/>
      <c r="SVZ88" s="1"/>
      <c r="SWA88" s="1"/>
      <c r="SWB88" s="1"/>
      <c r="SWC88" s="1"/>
      <c r="SWD88" s="1"/>
      <c r="SWE88" s="1"/>
      <c r="SWF88" s="1"/>
      <c r="SWG88" s="1"/>
      <c r="SWH88" s="1"/>
      <c r="SWI88" s="1"/>
      <c r="SWJ88" s="1"/>
      <c r="SWK88" s="1"/>
      <c r="SWL88" s="1"/>
      <c r="SWM88" s="1"/>
      <c r="SWN88" s="1"/>
      <c r="SWO88" s="1"/>
      <c r="SWP88" s="1"/>
      <c r="SWQ88" s="1"/>
      <c r="SWR88" s="1"/>
      <c r="SWS88" s="1"/>
      <c r="SWT88" s="1"/>
      <c r="SWU88" s="1"/>
      <c r="SWV88" s="1"/>
      <c r="SWW88" s="1"/>
      <c r="SWX88" s="1"/>
      <c r="SWY88" s="1"/>
      <c r="SWZ88" s="1"/>
      <c r="SXA88" s="1"/>
      <c r="SXB88" s="1"/>
      <c r="SXC88" s="1"/>
      <c r="SXD88" s="1"/>
      <c r="SXE88" s="1"/>
      <c r="SXF88" s="1"/>
      <c r="SXG88" s="1"/>
      <c r="SXH88" s="1"/>
      <c r="SXI88" s="1"/>
      <c r="SXJ88" s="1"/>
      <c r="SXK88" s="1"/>
      <c r="SXL88" s="1"/>
      <c r="SXM88" s="1"/>
      <c r="SXN88" s="1"/>
      <c r="SXO88" s="1"/>
      <c r="SXP88" s="1"/>
      <c r="SXQ88" s="1"/>
      <c r="SXR88" s="1"/>
      <c r="SXS88" s="1"/>
      <c r="SXT88" s="1"/>
      <c r="SXU88" s="1"/>
      <c r="SXV88" s="1"/>
      <c r="SXW88" s="1"/>
      <c r="SXX88" s="1"/>
      <c r="SXY88" s="1"/>
      <c r="SXZ88" s="1"/>
      <c r="SYA88" s="1"/>
      <c r="SYB88" s="1"/>
      <c r="SYC88" s="1"/>
      <c r="SYD88" s="1"/>
      <c r="SYE88" s="1"/>
      <c r="SYF88" s="1"/>
      <c r="SYG88" s="1"/>
      <c r="SYH88" s="1"/>
      <c r="SYI88" s="1"/>
      <c r="SYJ88" s="1"/>
      <c r="SYK88" s="1"/>
      <c r="SYL88" s="1"/>
      <c r="SYM88" s="1"/>
      <c r="SYN88" s="1"/>
      <c r="SYO88" s="1"/>
      <c r="SYP88" s="1"/>
      <c r="SYQ88" s="1"/>
      <c r="SYR88" s="1"/>
      <c r="SYS88" s="1"/>
      <c r="SYT88" s="1"/>
      <c r="SYU88" s="1"/>
      <c r="SYV88" s="1"/>
      <c r="SYW88" s="1"/>
      <c r="SYX88" s="1"/>
      <c r="SYY88" s="1"/>
      <c r="SYZ88" s="1"/>
      <c r="SZA88" s="1"/>
      <c r="SZB88" s="1"/>
      <c r="SZC88" s="1"/>
      <c r="SZD88" s="1"/>
      <c r="SZE88" s="1"/>
      <c r="SZF88" s="1"/>
      <c r="SZG88" s="1"/>
      <c r="SZH88" s="1"/>
      <c r="SZI88" s="1"/>
      <c r="SZJ88" s="1"/>
      <c r="SZK88" s="1"/>
      <c r="SZL88" s="1"/>
      <c r="SZM88" s="1"/>
      <c r="SZN88" s="1"/>
      <c r="SZO88" s="1"/>
      <c r="SZP88" s="1"/>
      <c r="SZQ88" s="1"/>
      <c r="SZR88" s="1"/>
      <c r="SZS88" s="1"/>
      <c r="SZT88" s="1"/>
      <c r="SZU88" s="1"/>
      <c r="SZV88" s="1"/>
      <c r="SZW88" s="1"/>
      <c r="SZX88" s="1"/>
      <c r="SZY88" s="1"/>
      <c r="SZZ88" s="1"/>
      <c r="TAA88" s="1"/>
      <c r="TAB88" s="1"/>
      <c r="TAC88" s="1"/>
      <c r="TAD88" s="1"/>
      <c r="TAE88" s="1"/>
      <c r="TAF88" s="1"/>
      <c r="TAG88" s="1"/>
      <c r="TAH88" s="1"/>
      <c r="TAI88" s="1"/>
      <c r="TAJ88" s="1"/>
      <c r="TAK88" s="1"/>
      <c r="TAL88" s="1"/>
      <c r="TAM88" s="1"/>
      <c r="TAN88" s="1"/>
      <c r="TAO88" s="1"/>
      <c r="TAP88" s="1"/>
      <c r="TAQ88" s="1"/>
      <c r="TAR88" s="1"/>
      <c r="TAS88" s="1"/>
      <c r="TAT88" s="1"/>
      <c r="TAU88" s="1"/>
      <c r="TAV88" s="1"/>
      <c r="TAW88" s="1"/>
      <c r="TAX88" s="1"/>
      <c r="TAY88" s="1"/>
      <c r="TAZ88" s="1"/>
      <c r="TBA88" s="1"/>
      <c r="TBB88" s="1"/>
      <c r="TBC88" s="1"/>
      <c r="TBD88" s="1"/>
      <c r="TBE88" s="1"/>
      <c r="TBF88" s="1"/>
      <c r="TBG88" s="1"/>
      <c r="TBH88" s="1"/>
      <c r="TBI88" s="1"/>
      <c r="TBJ88" s="1"/>
      <c r="TBK88" s="1"/>
      <c r="TBL88" s="1"/>
      <c r="TBM88" s="1"/>
      <c r="TBN88" s="1"/>
      <c r="TBO88" s="1"/>
      <c r="TBP88" s="1"/>
      <c r="TBQ88" s="1"/>
      <c r="TBR88" s="1"/>
      <c r="TBS88" s="1"/>
      <c r="TBT88" s="1"/>
      <c r="TBU88" s="1"/>
      <c r="TBV88" s="1"/>
      <c r="TBW88" s="1"/>
      <c r="TBX88" s="1"/>
      <c r="TBY88" s="1"/>
      <c r="TBZ88" s="1"/>
      <c r="TCA88" s="1"/>
      <c r="TCB88" s="1"/>
      <c r="TCC88" s="1"/>
      <c r="TCD88" s="1"/>
      <c r="TCE88" s="1"/>
      <c r="TCF88" s="1"/>
      <c r="TCG88" s="1"/>
      <c r="TCH88" s="1"/>
      <c r="TCI88" s="1"/>
      <c r="TCJ88" s="1"/>
      <c r="TCK88" s="1"/>
      <c r="TCL88" s="1"/>
      <c r="TCM88" s="1"/>
      <c r="TCN88" s="1"/>
      <c r="TCO88" s="1"/>
      <c r="TCP88" s="1"/>
      <c r="TCQ88" s="1"/>
      <c r="TCR88" s="1"/>
      <c r="TCS88" s="1"/>
      <c r="TCT88" s="1"/>
      <c r="TCU88" s="1"/>
      <c r="TCV88" s="1"/>
      <c r="TCW88" s="1"/>
      <c r="TCX88" s="1"/>
      <c r="TCY88" s="1"/>
      <c r="TCZ88" s="1"/>
      <c r="TDA88" s="1"/>
      <c r="TDB88" s="1"/>
      <c r="TDC88" s="1"/>
      <c r="TDD88" s="1"/>
      <c r="TDE88" s="1"/>
      <c r="TDF88" s="1"/>
      <c r="TDG88" s="1"/>
      <c r="TDH88" s="1"/>
      <c r="TDI88" s="1"/>
      <c r="TDJ88" s="1"/>
      <c r="TDK88" s="1"/>
      <c r="TDL88" s="1"/>
      <c r="TDM88" s="1"/>
      <c r="TDN88" s="1"/>
      <c r="TDO88" s="1"/>
      <c r="TDP88" s="1"/>
      <c r="TDQ88" s="1"/>
      <c r="TDR88" s="1"/>
      <c r="TDS88" s="1"/>
      <c r="TDT88" s="1"/>
      <c r="TDU88" s="1"/>
      <c r="TDV88" s="1"/>
      <c r="TDW88" s="1"/>
      <c r="TDX88" s="1"/>
      <c r="TDY88" s="1"/>
      <c r="TDZ88" s="1"/>
      <c r="TEA88" s="1"/>
      <c r="TEB88" s="1"/>
      <c r="TEC88" s="1"/>
      <c r="TED88" s="1"/>
      <c r="TEE88" s="1"/>
      <c r="TEF88" s="1"/>
      <c r="TEG88" s="1"/>
      <c r="TEH88" s="1"/>
      <c r="TEI88" s="1"/>
      <c r="TEJ88" s="1"/>
      <c r="TEK88" s="1"/>
      <c r="TEL88" s="1"/>
      <c r="TEM88" s="1"/>
      <c r="TEN88" s="1"/>
      <c r="TEO88" s="1"/>
      <c r="TEP88" s="1"/>
      <c r="TEQ88" s="1"/>
      <c r="TER88" s="1"/>
      <c r="TES88" s="1"/>
      <c r="TET88" s="1"/>
      <c r="TEU88" s="1"/>
      <c r="TEV88" s="1"/>
      <c r="TEW88" s="1"/>
      <c r="TEX88" s="1"/>
      <c r="TEY88" s="1"/>
      <c r="TEZ88" s="1"/>
      <c r="TFA88" s="1"/>
      <c r="TFB88" s="1"/>
      <c r="TFC88" s="1"/>
      <c r="TFD88" s="1"/>
      <c r="TFE88" s="1"/>
      <c r="TFF88" s="1"/>
      <c r="TFG88" s="1"/>
      <c r="TFH88" s="1"/>
      <c r="TFI88" s="1"/>
      <c r="TFJ88" s="1"/>
      <c r="TFK88" s="1"/>
      <c r="TFL88" s="1"/>
      <c r="TFM88" s="1"/>
      <c r="TFN88" s="1"/>
      <c r="TFO88" s="1"/>
      <c r="TFP88" s="1"/>
      <c r="TFQ88" s="1"/>
      <c r="TFR88" s="1"/>
      <c r="TFS88" s="1"/>
      <c r="TFT88" s="1"/>
      <c r="TFU88" s="1"/>
      <c r="TFV88" s="1"/>
      <c r="TFW88" s="1"/>
      <c r="TFX88" s="1"/>
      <c r="TFY88" s="1"/>
      <c r="TFZ88" s="1"/>
      <c r="TGA88" s="1"/>
      <c r="TGB88" s="1"/>
      <c r="TGC88" s="1"/>
      <c r="TGD88" s="1"/>
      <c r="TGE88" s="1"/>
      <c r="TGF88" s="1"/>
      <c r="TGG88" s="1"/>
      <c r="TGH88" s="1"/>
      <c r="TGI88" s="1"/>
      <c r="TGJ88" s="1"/>
      <c r="TGK88" s="1"/>
      <c r="TGL88" s="1"/>
      <c r="TGM88" s="1"/>
      <c r="TGN88" s="1"/>
      <c r="TGO88" s="1"/>
      <c r="TGP88" s="1"/>
      <c r="TGQ88" s="1"/>
      <c r="TGR88" s="1"/>
      <c r="TGS88" s="1"/>
      <c r="TGT88" s="1"/>
      <c r="TGU88" s="1"/>
      <c r="TGV88" s="1"/>
      <c r="TGW88" s="1"/>
      <c r="TGX88" s="1"/>
      <c r="TGY88" s="1"/>
      <c r="TGZ88" s="1"/>
      <c r="THA88" s="1"/>
      <c r="THB88" s="1"/>
      <c r="THC88" s="1"/>
      <c r="THD88" s="1"/>
      <c r="THE88" s="1"/>
      <c r="THF88" s="1"/>
      <c r="THG88" s="1"/>
      <c r="THH88" s="1"/>
      <c r="THI88" s="1"/>
      <c r="THJ88" s="1"/>
      <c r="THK88" s="1"/>
      <c r="THL88" s="1"/>
      <c r="THM88" s="1"/>
      <c r="THN88" s="1"/>
      <c r="THO88" s="1"/>
      <c r="THP88" s="1"/>
      <c r="THQ88" s="1"/>
      <c r="THR88" s="1"/>
      <c r="THS88" s="1"/>
      <c r="THT88" s="1"/>
      <c r="THU88" s="1"/>
      <c r="THV88" s="1"/>
      <c r="THW88" s="1"/>
      <c r="THX88" s="1"/>
      <c r="THY88" s="1"/>
      <c r="THZ88" s="1"/>
      <c r="TIA88" s="1"/>
      <c r="TIB88" s="1"/>
      <c r="TIC88" s="1"/>
      <c r="TID88" s="1"/>
      <c r="TIE88" s="1"/>
      <c r="TIF88" s="1"/>
      <c r="TIG88" s="1"/>
      <c r="TIH88" s="1"/>
      <c r="TII88" s="1"/>
      <c r="TIJ88" s="1"/>
      <c r="TIK88" s="1"/>
      <c r="TIL88" s="1"/>
      <c r="TIM88" s="1"/>
      <c r="TIN88" s="1"/>
      <c r="TIO88" s="1"/>
      <c r="TIP88" s="1"/>
      <c r="TIQ88" s="1"/>
      <c r="TIR88" s="1"/>
      <c r="TIS88" s="1"/>
      <c r="TIT88" s="1"/>
      <c r="TIU88" s="1"/>
      <c r="TIV88" s="1"/>
      <c r="TIW88" s="1"/>
      <c r="TIX88" s="1"/>
      <c r="TIY88" s="1"/>
      <c r="TIZ88" s="1"/>
      <c r="TJA88" s="1"/>
      <c r="TJB88" s="1"/>
      <c r="TJC88" s="1"/>
      <c r="TJD88" s="1"/>
      <c r="TJE88" s="1"/>
      <c r="TJF88" s="1"/>
      <c r="TJG88" s="1"/>
      <c r="TJH88" s="1"/>
      <c r="TJI88" s="1"/>
      <c r="TJJ88" s="1"/>
      <c r="TJK88" s="1"/>
      <c r="TJL88" s="1"/>
      <c r="TJM88" s="1"/>
      <c r="TJN88" s="1"/>
      <c r="TJO88" s="1"/>
      <c r="TJP88" s="1"/>
      <c r="TJQ88" s="1"/>
      <c r="TJR88" s="1"/>
      <c r="TJS88" s="1"/>
      <c r="TJT88" s="1"/>
      <c r="TJU88" s="1"/>
      <c r="TJV88" s="1"/>
      <c r="TJW88" s="1"/>
      <c r="TJX88" s="1"/>
      <c r="TJY88" s="1"/>
      <c r="TJZ88" s="1"/>
      <c r="TKA88" s="1"/>
      <c r="TKB88" s="1"/>
      <c r="TKC88" s="1"/>
      <c r="TKD88" s="1"/>
      <c r="TKE88" s="1"/>
      <c r="TKF88" s="1"/>
      <c r="TKG88" s="1"/>
      <c r="TKH88" s="1"/>
      <c r="TKI88" s="1"/>
      <c r="TKJ88" s="1"/>
      <c r="TKK88" s="1"/>
      <c r="TKL88" s="1"/>
      <c r="TKM88" s="1"/>
      <c r="TKN88" s="1"/>
      <c r="TKO88" s="1"/>
      <c r="TKP88" s="1"/>
      <c r="TKQ88" s="1"/>
      <c r="TKR88" s="1"/>
      <c r="TKS88" s="1"/>
      <c r="TKT88" s="1"/>
      <c r="TKU88" s="1"/>
      <c r="TKV88" s="1"/>
      <c r="TKW88" s="1"/>
      <c r="TKX88" s="1"/>
      <c r="TKY88" s="1"/>
      <c r="TKZ88" s="1"/>
      <c r="TLA88" s="1"/>
      <c r="TLB88" s="1"/>
      <c r="TLC88" s="1"/>
      <c r="TLD88" s="1"/>
      <c r="TLE88" s="1"/>
      <c r="TLF88" s="1"/>
      <c r="TLG88" s="1"/>
      <c r="TLH88" s="1"/>
      <c r="TLI88" s="1"/>
      <c r="TLJ88" s="1"/>
      <c r="TLK88" s="1"/>
      <c r="TLL88" s="1"/>
      <c r="TLM88" s="1"/>
      <c r="TLN88" s="1"/>
      <c r="TLO88" s="1"/>
      <c r="TLP88" s="1"/>
      <c r="TLQ88" s="1"/>
      <c r="TLR88" s="1"/>
      <c r="TLS88" s="1"/>
      <c r="TLT88" s="1"/>
      <c r="TLU88" s="1"/>
      <c r="TLV88" s="1"/>
      <c r="TLW88" s="1"/>
      <c r="TLX88" s="1"/>
      <c r="TLY88" s="1"/>
      <c r="TLZ88" s="1"/>
      <c r="TMA88" s="1"/>
      <c r="TMB88" s="1"/>
      <c r="TMC88" s="1"/>
      <c r="TMD88" s="1"/>
      <c r="TME88" s="1"/>
      <c r="TMF88" s="1"/>
      <c r="TMG88" s="1"/>
      <c r="TMH88" s="1"/>
      <c r="TMI88" s="1"/>
      <c r="TMJ88" s="1"/>
      <c r="TMK88" s="1"/>
      <c r="TML88" s="1"/>
      <c r="TMM88" s="1"/>
      <c r="TMN88" s="1"/>
      <c r="TMO88" s="1"/>
      <c r="TMP88" s="1"/>
      <c r="TMQ88" s="1"/>
      <c r="TMR88" s="1"/>
      <c r="TMS88" s="1"/>
      <c r="TMT88" s="1"/>
      <c r="TMU88" s="1"/>
      <c r="TMV88" s="1"/>
      <c r="TMW88" s="1"/>
      <c r="TMX88" s="1"/>
      <c r="TMY88" s="1"/>
      <c r="TMZ88" s="1"/>
      <c r="TNA88" s="1"/>
      <c r="TNB88" s="1"/>
      <c r="TNC88" s="1"/>
      <c r="TND88" s="1"/>
      <c r="TNE88" s="1"/>
      <c r="TNF88" s="1"/>
      <c r="TNG88" s="1"/>
      <c r="TNH88" s="1"/>
      <c r="TNI88" s="1"/>
      <c r="TNJ88" s="1"/>
      <c r="TNK88" s="1"/>
      <c r="TNL88" s="1"/>
      <c r="TNM88" s="1"/>
      <c r="TNN88" s="1"/>
      <c r="TNO88" s="1"/>
      <c r="TNP88" s="1"/>
      <c r="TNQ88" s="1"/>
      <c r="TNR88" s="1"/>
      <c r="TNS88" s="1"/>
      <c r="TNT88" s="1"/>
      <c r="TNU88" s="1"/>
      <c r="TNV88" s="1"/>
      <c r="TNW88" s="1"/>
      <c r="TNX88" s="1"/>
      <c r="TNY88" s="1"/>
      <c r="TNZ88" s="1"/>
      <c r="TOA88" s="1"/>
      <c r="TOB88" s="1"/>
      <c r="TOC88" s="1"/>
      <c r="TOD88" s="1"/>
      <c r="TOE88" s="1"/>
      <c r="TOF88" s="1"/>
      <c r="TOG88" s="1"/>
      <c r="TOH88" s="1"/>
      <c r="TOI88" s="1"/>
      <c r="TOJ88" s="1"/>
      <c r="TOK88" s="1"/>
      <c r="TOL88" s="1"/>
      <c r="TOM88" s="1"/>
      <c r="TON88" s="1"/>
      <c r="TOO88" s="1"/>
      <c r="TOP88" s="1"/>
      <c r="TOQ88" s="1"/>
      <c r="TOR88" s="1"/>
      <c r="TOS88" s="1"/>
      <c r="TOT88" s="1"/>
      <c r="TOU88" s="1"/>
      <c r="TOV88" s="1"/>
      <c r="TOW88" s="1"/>
      <c r="TOX88" s="1"/>
      <c r="TOY88" s="1"/>
      <c r="TOZ88" s="1"/>
      <c r="TPA88" s="1"/>
      <c r="TPB88" s="1"/>
      <c r="TPC88" s="1"/>
      <c r="TPD88" s="1"/>
      <c r="TPE88" s="1"/>
      <c r="TPF88" s="1"/>
      <c r="TPG88" s="1"/>
      <c r="TPH88" s="1"/>
      <c r="TPI88" s="1"/>
      <c r="TPJ88" s="1"/>
      <c r="TPK88" s="1"/>
      <c r="TPL88" s="1"/>
      <c r="TPM88" s="1"/>
      <c r="TPN88" s="1"/>
      <c r="TPO88" s="1"/>
      <c r="TPP88" s="1"/>
      <c r="TPQ88" s="1"/>
      <c r="TPR88" s="1"/>
      <c r="TPS88" s="1"/>
      <c r="TPT88" s="1"/>
      <c r="TPU88" s="1"/>
      <c r="TPV88" s="1"/>
      <c r="TPW88" s="1"/>
      <c r="TPX88" s="1"/>
      <c r="TPY88" s="1"/>
      <c r="TPZ88" s="1"/>
      <c r="TQA88" s="1"/>
      <c r="TQB88" s="1"/>
      <c r="TQC88" s="1"/>
      <c r="TQD88" s="1"/>
      <c r="TQE88" s="1"/>
      <c r="TQF88" s="1"/>
      <c r="TQG88" s="1"/>
      <c r="TQH88" s="1"/>
      <c r="TQI88" s="1"/>
      <c r="TQJ88" s="1"/>
      <c r="TQK88" s="1"/>
      <c r="TQL88" s="1"/>
      <c r="TQM88" s="1"/>
      <c r="TQN88" s="1"/>
      <c r="TQO88" s="1"/>
      <c r="TQP88" s="1"/>
      <c r="TQQ88" s="1"/>
      <c r="TQR88" s="1"/>
      <c r="TQS88" s="1"/>
      <c r="TQT88" s="1"/>
      <c r="TQU88" s="1"/>
      <c r="TQV88" s="1"/>
      <c r="TQW88" s="1"/>
      <c r="TQX88" s="1"/>
      <c r="TQY88" s="1"/>
      <c r="TQZ88" s="1"/>
      <c r="TRA88" s="1"/>
      <c r="TRB88" s="1"/>
      <c r="TRC88" s="1"/>
      <c r="TRD88" s="1"/>
      <c r="TRE88" s="1"/>
      <c r="TRF88" s="1"/>
      <c r="TRG88" s="1"/>
      <c r="TRH88" s="1"/>
      <c r="TRI88" s="1"/>
      <c r="TRJ88" s="1"/>
      <c r="TRK88" s="1"/>
      <c r="TRL88" s="1"/>
      <c r="TRM88" s="1"/>
      <c r="TRN88" s="1"/>
      <c r="TRO88" s="1"/>
      <c r="TRP88" s="1"/>
      <c r="TRQ88" s="1"/>
      <c r="TRR88" s="1"/>
      <c r="TRS88" s="1"/>
      <c r="TRT88" s="1"/>
      <c r="TRU88" s="1"/>
      <c r="TRV88" s="1"/>
      <c r="TRW88" s="1"/>
      <c r="TRX88" s="1"/>
      <c r="TRY88" s="1"/>
      <c r="TRZ88" s="1"/>
      <c r="TSA88" s="1"/>
      <c r="TSB88" s="1"/>
      <c r="TSC88" s="1"/>
      <c r="TSD88" s="1"/>
      <c r="TSE88" s="1"/>
      <c r="TSF88" s="1"/>
      <c r="TSG88" s="1"/>
      <c r="TSH88" s="1"/>
      <c r="TSI88" s="1"/>
      <c r="TSJ88" s="1"/>
      <c r="TSK88" s="1"/>
      <c r="TSL88" s="1"/>
      <c r="TSM88" s="1"/>
      <c r="TSN88" s="1"/>
      <c r="TSO88" s="1"/>
      <c r="TSP88" s="1"/>
      <c r="TSQ88" s="1"/>
      <c r="TSR88" s="1"/>
      <c r="TSS88" s="1"/>
      <c r="TST88" s="1"/>
      <c r="TSU88" s="1"/>
      <c r="TSV88" s="1"/>
      <c r="TSW88" s="1"/>
      <c r="TSX88" s="1"/>
      <c r="TSY88" s="1"/>
      <c r="TSZ88" s="1"/>
      <c r="TTA88" s="1"/>
      <c r="TTB88" s="1"/>
      <c r="TTC88" s="1"/>
      <c r="TTD88" s="1"/>
      <c r="TTE88" s="1"/>
      <c r="TTF88" s="1"/>
      <c r="TTG88" s="1"/>
      <c r="TTH88" s="1"/>
      <c r="TTI88" s="1"/>
      <c r="TTJ88" s="1"/>
      <c r="TTK88" s="1"/>
      <c r="TTL88" s="1"/>
      <c r="TTM88" s="1"/>
      <c r="TTN88" s="1"/>
      <c r="TTO88" s="1"/>
      <c r="TTP88" s="1"/>
      <c r="TTQ88" s="1"/>
      <c r="TTR88" s="1"/>
      <c r="TTS88" s="1"/>
      <c r="TTT88" s="1"/>
      <c r="TTU88" s="1"/>
      <c r="TTV88" s="1"/>
      <c r="TTW88" s="1"/>
      <c r="TTX88" s="1"/>
      <c r="TTY88" s="1"/>
      <c r="TTZ88" s="1"/>
      <c r="TUA88" s="1"/>
      <c r="TUB88" s="1"/>
      <c r="TUC88" s="1"/>
      <c r="TUD88" s="1"/>
      <c r="TUE88" s="1"/>
      <c r="TUF88" s="1"/>
      <c r="TUG88" s="1"/>
      <c r="TUH88" s="1"/>
      <c r="TUI88" s="1"/>
      <c r="TUJ88" s="1"/>
      <c r="TUK88" s="1"/>
      <c r="TUL88" s="1"/>
      <c r="TUM88" s="1"/>
      <c r="TUN88" s="1"/>
      <c r="TUO88" s="1"/>
      <c r="TUP88" s="1"/>
      <c r="TUQ88" s="1"/>
      <c r="TUR88" s="1"/>
      <c r="TUS88" s="1"/>
      <c r="TUT88" s="1"/>
      <c r="TUU88" s="1"/>
      <c r="TUV88" s="1"/>
      <c r="TUW88" s="1"/>
      <c r="TUX88" s="1"/>
      <c r="TUY88" s="1"/>
      <c r="TUZ88" s="1"/>
      <c r="TVA88" s="1"/>
      <c r="TVB88" s="1"/>
      <c r="TVC88" s="1"/>
      <c r="TVD88" s="1"/>
      <c r="TVE88" s="1"/>
      <c r="TVF88" s="1"/>
      <c r="TVG88" s="1"/>
      <c r="TVH88" s="1"/>
      <c r="TVI88" s="1"/>
      <c r="TVJ88" s="1"/>
      <c r="TVK88" s="1"/>
      <c r="TVL88" s="1"/>
      <c r="TVM88" s="1"/>
      <c r="TVN88" s="1"/>
      <c r="TVO88" s="1"/>
      <c r="TVP88" s="1"/>
      <c r="TVQ88" s="1"/>
      <c r="TVR88" s="1"/>
      <c r="TVS88" s="1"/>
      <c r="TVT88" s="1"/>
      <c r="TVU88" s="1"/>
      <c r="TVV88" s="1"/>
      <c r="TVW88" s="1"/>
      <c r="TVX88" s="1"/>
      <c r="TVY88" s="1"/>
      <c r="TVZ88" s="1"/>
      <c r="TWA88" s="1"/>
      <c r="TWB88" s="1"/>
      <c r="TWC88" s="1"/>
      <c r="TWD88" s="1"/>
      <c r="TWE88" s="1"/>
      <c r="TWF88" s="1"/>
      <c r="TWG88" s="1"/>
      <c r="TWH88" s="1"/>
      <c r="TWI88" s="1"/>
      <c r="TWJ88" s="1"/>
      <c r="TWK88" s="1"/>
      <c r="TWL88" s="1"/>
      <c r="TWM88" s="1"/>
      <c r="TWN88" s="1"/>
      <c r="TWO88" s="1"/>
      <c r="TWP88" s="1"/>
      <c r="TWQ88" s="1"/>
      <c r="TWR88" s="1"/>
      <c r="TWS88" s="1"/>
      <c r="TWT88" s="1"/>
      <c r="TWU88" s="1"/>
      <c r="TWV88" s="1"/>
      <c r="TWW88" s="1"/>
      <c r="TWX88" s="1"/>
      <c r="TWY88" s="1"/>
      <c r="TWZ88" s="1"/>
      <c r="TXA88" s="1"/>
      <c r="TXB88" s="1"/>
      <c r="TXC88" s="1"/>
      <c r="TXD88" s="1"/>
      <c r="TXE88" s="1"/>
      <c r="TXF88" s="1"/>
      <c r="TXG88" s="1"/>
      <c r="TXH88" s="1"/>
      <c r="TXI88" s="1"/>
      <c r="TXJ88" s="1"/>
      <c r="TXK88" s="1"/>
      <c r="TXL88" s="1"/>
      <c r="TXM88" s="1"/>
      <c r="TXN88" s="1"/>
      <c r="TXO88" s="1"/>
      <c r="TXP88" s="1"/>
      <c r="TXQ88" s="1"/>
      <c r="TXR88" s="1"/>
      <c r="TXS88" s="1"/>
      <c r="TXT88" s="1"/>
      <c r="TXU88" s="1"/>
      <c r="TXV88" s="1"/>
      <c r="TXW88" s="1"/>
      <c r="TXX88" s="1"/>
      <c r="TXY88" s="1"/>
      <c r="TXZ88" s="1"/>
      <c r="TYA88" s="1"/>
      <c r="TYB88" s="1"/>
      <c r="TYC88" s="1"/>
      <c r="TYD88" s="1"/>
      <c r="TYE88" s="1"/>
      <c r="TYF88" s="1"/>
      <c r="TYG88" s="1"/>
      <c r="TYH88" s="1"/>
      <c r="TYI88" s="1"/>
      <c r="TYJ88" s="1"/>
      <c r="TYK88" s="1"/>
      <c r="TYL88" s="1"/>
      <c r="TYM88" s="1"/>
      <c r="TYN88" s="1"/>
      <c r="TYO88" s="1"/>
      <c r="TYP88" s="1"/>
      <c r="TYQ88" s="1"/>
      <c r="TYR88" s="1"/>
      <c r="TYS88" s="1"/>
      <c r="TYT88" s="1"/>
      <c r="TYU88" s="1"/>
      <c r="TYV88" s="1"/>
      <c r="TYW88" s="1"/>
      <c r="TYX88" s="1"/>
      <c r="TYY88" s="1"/>
      <c r="TYZ88" s="1"/>
      <c r="TZA88" s="1"/>
      <c r="TZB88" s="1"/>
      <c r="TZC88" s="1"/>
      <c r="TZD88" s="1"/>
      <c r="TZE88" s="1"/>
      <c r="TZF88" s="1"/>
      <c r="TZG88" s="1"/>
      <c r="TZH88" s="1"/>
      <c r="TZI88" s="1"/>
      <c r="TZJ88" s="1"/>
      <c r="TZK88" s="1"/>
      <c r="TZL88" s="1"/>
      <c r="TZM88" s="1"/>
      <c r="TZN88" s="1"/>
      <c r="TZO88" s="1"/>
      <c r="TZP88" s="1"/>
      <c r="TZQ88" s="1"/>
      <c r="TZR88" s="1"/>
      <c r="TZS88" s="1"/>
      <c r="TZT88" s="1"/>
      <c r="TZU88" s="1"/>
      <c r="TZV88" s="1"/>
      <c r="TZW88" s="1"/>
      <c r="TZX88" s="1"/>
      <c r="TZY88" s="1"/>
      <c r="TZZ88" s="1"/>
      <c r="UAA88" s="1"/>
      <c r="UAB88" s="1"/>
      <c r="UAC88" s="1"/>
      <c r="UAD88" s="1"/>
      <c r="UAE88" s="1"/>
      <c r="UAF88" s="1"/>
      <c r="UAG88" s="1"/>
      <c r="UAH88" s="1"/>
      <c r="UAI88" s="1"/>
      <c r="UAJ88" s="1"/>
      <c r="UAK88" s="1"/>
      <c r="UAL88" s="1"/>
      <c r="UAM88" s="1"/>
      <c r="UAN88" s="1"/>
      <c r="UAO88" s="1"/>
      <c r="UAP88" s="1"/>
      <c r="UAQ88" s="1"/>
      <c r="UAR88" s="1"/>
      <c r="UAS88" s="1"/>
      <c r="UAT88" s="1"/>
      <c r="UAU88" s="1"/>
      <c r="UAV88" s="1"/>
      <c r="UAW88" s="1"/>
      <c r="UAX88" s="1"/>
      <c r="UAY88" s="1"/>
      <c r="UAZ88" s="1"/>
      <c r="UBA88" s="1"/>
      <c r="UBB88" s="1"/>
      <c r="UBC88" s="1"/>
      <c r="UBD88" s="1"/>
      <c r="UBE88" s="1"/>
      <c r="UBF88" s="1"/>
      <c r="UBG88" s="1"/>
      <c r="UBH88" s="1"/>
      <c r="UBI88" s="1"/>
      <c r="UBJ88" s="1"/>
      <c r="UBK88" s="1"/>
      <c r="UBL88" s="1"/>
      <c r="UBM88" s="1"/>
      <c r="UBN88" s="1"/>
      <c r="UBO88" s="1"/>
      <c r="UBP88" s="1"/>
      <c r="UBQ88" s="1"/>
      <c r="UBR88" s="1"/>
      <c r="UBS88" s="1"/>
      <c r="UBT88" s="1"/>
      <c r="UBU88" s="1"/>
      <c r="UBV88" s="1"/>
      <c r="UBW88" s="1"/>
      <c r="UBX88" s="1"/>
      <c r="UBY88" s="1"/>
      <c r="UBZ88" s="1"/>
      <c r="UCA88" s="1"/>
      <c r="UCB88" s="1"/>
      <c r="UCC88" s="1"/>
      <c r="UCD88" s="1"/>
      <c r="UCE88" s="1"/>
      <c r="UCF88" s="1"/>
      <c r="UCG88" s="1"/>
      <c r="UCH88" s="1"/>
      <c r="UCI88" s="1"/>
      <c r="UCJ88" s="1"/>
      <c r="UCK88" s="1"/>
      <c r="UCL88" s="1"/>
      <c r="UCM88" s="1"/>
      <c r="UCN88" s="1"/>
      <c r="UCO88" s="1"/>
      <c r="UCP88" s="1"/>
      <c r="UCQ88" s="1"/>
      <c r="UCR88" s="1"/>
      <c r="UCS88" s="1"/>
      <c r="UCT88" s="1"/>
      <c r="UCU88" s="1"/>
      <c r="UCV88" s="1"/>
      <c r="UCW88" s="1"/>
      <c r="UCX88" s="1"/>
      <c r="UCY88" s="1"/>
      <c r="UCZ88" s="1"/>
      <c r="UDA88" s="1"/>
      <c r="UDB88" s="1"/>
      <c r="UDC88" s="1"/>
      <c r="UDD88" s="1"/>
      <c r="UDE88" s="1"/>
      <c r="UDF88" s="1"/>
      <c r="UDG88" s="1"/>
      <c r="UDH88" s="1"/>
      <c r="UDI88" s="1"/>
      <c r="UDJ88" s="1"/>
      <c r="UDK88" s="1"/>
      <c r="UDL88" s="1"/>
      <c r="UDM88" s="1"/>
      <c r="UDN88" s="1"/>
      <c r="UDO88" s="1"/>
      <c r="UDP88" s="1"/>
      <c r="UDQ88" s="1"/>
      <c r="UDR88" s="1"/>
      <c r="UDS88" s="1"/>
      <c r="UDT88" s="1"/>
      <c r="UDU88" s="1"/>
      <c r="UDV88" s="1"/>
      <c r="UDW88" s="1"/>
      <c r="UDX88" s="1"/>
      <c r="UDY88" s="1"/>
      <c r="UDZ88" s="1"/>
      <c r="UEA88" s="1"/>
      <c r="UEB88" s="1"/>
      <c r="UEC88" s="1"/>
      <c r="UED88" s="1"/>
      <c r="UEE88" s="1"/>
      <c r="UEF88" s="1"/>
      <c r="UEG88" s="1"/>
      <c r="UEH88" s="1"/>
      <c r="UEI88" s="1"/>
      <c r="UEJ88" s="1"/>
      <c r="UEK88" s="1"/>
      <c r="UEL88" s="1"/>
      <c r="UEM88" s="1"/>
      <c r="UEN88" s="1"/>
      <c r="UEO88" s="1"/>
      <c r="UEP88" s="1"/>
      <c r="UEQ88" s="1"/>
      <c r="UER88" s="1"/>
      <c r="UES88" s="1"/>
      <c r="UET88" s="1"/>
      <c r="UEU88" s="1"/>
      <c r="UEV88" s="1"/>
      <c r="UEW88" s="1"/>
      <c r="UEX88" s="1"/>
      <c r="UEY88" s="1"/>
      <c r="UEZ88" s="1"/>
      <c r="UFA88" s="1"/>
      <c r="UFB88" s="1"/>
      <c r="UFC88" s="1"/>
      <c r="UFD88" s="1"/>
      <c r="UFE88" s="1"/>
      <c r="UFF88" s="1"/>
      <c r="UFG88" s="1"/>
      <c r="UFH88" s="1"/>
      <c r="UFI88" s="1"/>
      <c r="UFJ88" s="1"/>
      <c r="UFK88" s="1"/>
      <c r="UFL88" s="1"/>
      <c r="UFM88" s="1"/>
      <c r="UFN88" s="1"/>
      <c r="UFO88" s="1"/>
      <c r="UFP88" s="1"/>
      <c r="UFQ88" s="1"/>
      <c r="UFR88" s="1"/>
      <c r="UFS88" s="1"/>
      <c r="UFT88" s="1"/>
      <c r="UFU88" s="1"/>
      <c r="UFV88" s="1"/>
      <c r="UFW88" s="1"/>
      <c r="UFX88" s="1"/>
      <c r="UFY88" s="1"/>
      <c r="UFZ88" s="1"/>
      <c r="UGA88" s="1"/>
      <c r="UGB88" s="1"/>
      <c r="UGC88" s="1"/>
      <c r="UGD88" s="1"/>
      <c r="UGE88" s="1"/>
      <c r="UGF88" s="1"/>
      <c r="UGG88" s="1"/>
      <c r="UGH88" s="1"/>
      <c r="UGI88" s="1"/>
      <c r="UGJ88" s="1"/>
      <c r="UGK88" s="1"/>
      <c r="UGL88" s="1"/>
      <c r="UGM88" s="1"/>
      <c r="UGN88" s="1"/>
      <c r="UGO88" s="1"/>
      <c r="UGP88" s="1"/>
      <c r="UGQ88" s="1"/>
      <c r="UGR88" s="1"/>
      <c r="UGS88" s="1"/>
      <c r="UGT88" s="1"/>
      <c r="UGU88" s="1"/>
      <c r="UGV88" s="1"/>
      <c r="UGW88" s="1"/>
      <c r="UGX88" s="1"/>
      <c r="UGY88" s="1"/>
      <c r="UGZ88" s="1"/>
      <c r="UHA88" s="1"/>
      <c r="UHB88" s="1"/>
      <c r="UHC88" s="1"/>
      <c r="UHD88" s="1"/>
      <c r="UHE88" s="1"/>
      <c r="UHF88" s="1"/>
      <c r="UHG88" s="1"/>
      <c r="UHH88" s="1"/>
      <c r="UHI88" s="1"/>
      <c r="UHJ88" s="1"/>
      <c r="UHK88" s="1"/>
      <c r="UHL88" s="1"/>
      <c r="UHM88" s="1"/>
      <c r="UHN88" s="1"/>
      <c r="UHO88" s="1"/>
      <c r="UHP88" s="1"/>
      <c r="UHQ88" s="1"/>
      <c r="UHR88" s="1"/>
      <c r="UHS88" s="1"/>
      <c r="UHT88" s="1"/>
      <c r="UHU88" s="1"/>
      <c r="UHV88" s="1"/>
      <c r="UHW88" s="1"/>
      <c r="UHX88" s="1"/>
      <c r="UHY88" s="1"/>
      <c r="UHZ88" s="1"/>
      <c r="UIA88" s="1"/>
      <c r="UIB88" s="1"/>
      <c r="UIC88" s="1"/>
      <c r="UID88" s="1"/>
      <c r="UIE88" s="1"/>
      <c r="UIF88" s="1"/>
      <c r="UIG88" s="1"/>
      <c r="UIH88" s="1"/>
      <c r="UII88" s="1"/>
      <c r="UIJ88" s="1"/>
      <c r="UIK88" s="1"/>
      <c r="UIL88" s="1"/>
      <c r="UIM88" s="1"/>
      <c r="UIN88" s="1"/>
      <c r="UIO88" s="1"/>
      <c r="UIP88" s="1"/>
      <c r="UIQ88" s="1"/>
      <c r="UIR88" s="1"/>
      <c r="UIS88" s="1"/>
      <c r="UIT88" s="1"/>
      <c r="UIU88" s="1"/>
      <c r="UIV88" s="1"/>
      <c r="UIW88" s="1"/>
      <c r="UIX88" s="1"/>
      <c r="UIY88" s="1"/>
      <c r="UIZ88" s="1"/>
      <c r="UJA88" s="1"/>
      <c r="UJB88" s="1"/>
      <c r="UJC88" s="1"/>
      <c r="UJD88" s="1"/>
      <c r="UJE88" s="1"/>
      <c r="UJF88" s="1"/>
      <c r="UJG88" s="1"/>
      <c r="UJH88" s="1"/>
      <c r="UJI88" s="1"/>
      <c r="UJJ88" s="1"/>
      <c r="UJK88" s="1"/>
      <c r="UJL88" s="1"/>
      <c r="UJM88" s="1"/>
      <c r="UJN88" s="1"/>
      <c r="UJO88" s="1"/>
      <c r="UJP88" s="1"/>
      <c r="UJQ88" s="1"/>
      <c r="UJR88" s="1"/>
      <c r="UJS88" s="1"/>
      <c r="UJT88" s="1"/>
      <c r="UJU88" s="1"/>
      <c r="UJV88" s="1"/>
      <c r="UJW88" s="1"/>
      <c r="UJX88" s="1"/>
      <c r="UJY88" s="1"/>
      <c r="UJZ88" s="1"/>
      <c r="UKA88" s="1"/>
      <c r="UKB88" s="1"/>
      <c r="UKC88" s="1"/>
      <c r="UKD88" s="1"/>
      <c r="UKE88" s="1"/>
      <c r="UKF88" s="1"/>
      <c r="UKG88" s="1"/>
      <c r="UKH88" s="1"/>
      <c r="UKI88" s="1"/>
      <c r="UKJ88" s="1"/>
      <c r="UKK88" s="1"/>
      <c r="UKL88" s="1"/>
      <c r="UKM88" s="1"/>
      <c r="UKN88" s="1"/>
      <c r="UKO88" s="1"/>
      <c r="UKP88" s="1"/>
      <c r="UKQ88" s="1"/>
      <c r="UKR88" s="1"/>
      <c r="UKS88" s="1"/>
      <c r="UKT88" s="1"/>
      <c r="UKU88" s="1"/>
      <c r="UKV88" s="1"/>
      <c r="UKW88" s="1"/>
      <c r="UKX88" s="1"/>
      <c r="UKY88" s="1"/>
      <c r="UKZ88" s="1"/>
      <c r="ULA88" s="1"/>
      <c r="ULB88" s="1"/>
      <c r="ULC88" s="1"/>
      <c r="ULD88" s="1"/>
      <c r="ULE88" s="1"/>
      <c r="ULF88" s="1"/>
      <c r="ULG88" s="1"/>
      <c r="ULH88" s="1"/>
      <c r="ULI88" s="1"/>
      <c r="ULJ88" s="1"/>
      <c r="ULK88" s="1"/>
      <c r="ULL88" s="1"/>
      <c r="ULM88" s="1"/>
      <c r="ULN88" s="1"/>
      <c r="ULO88" s="1"/>
      <c r="ULP88" s="1"/>
      <c r="ULQ88" s="1"/>
      <c r="ULR88" s="1"/>
      <c r="ULS88" s="1"/>
      <c r="ULT88" s="1"/>
      <c r="ULU88" s="1"/>
      <c r="ULV88" s="1"/>
      <c r="ULW88" s="1"/>
      <c r="ULX88" s="1"/>
      <c r="ULY88" s="1"/>
      <c r="ULZ88" s="1"/>
      <c r="UMA88" s="1"/>
      <c r="UMB88" s="1"/>
      <c r="UMC88" s="1"/>
      <c r="UMD88" s="1"/>
      <c r="UME88" s="1"/>
      <c r="UMF88" s="1"/>
      <c r="UMG88" s="1"/>
      <c r="UMH88" s="1"/>
      <c r="UMI88" s="1"/>
      <c r="UMJ88" s="1"/>
      <c r="UMK88" s="1"/>
      <c r="UML88" s="1"/>
      <c r="UMM88" s="1"/>
      <c r="UMN88" s="1"/>
      <c r="UMO88" s="1"/>
      <c r="UMP88" s="1"/>
      <c r="UMQ88" s="1"/>
      <c r="UMR88" s="1"/>
      <c r="UMS88" s="1"/>
      <c r="UMT88" s="1"/>
      <c r="UMU88" s="1"/>
      <c r="UMV88" s="1"/>
      <c r="UMW88" s="1"/>
      <c r="UMX88" s="1"/>
      <c r="UMY88" s="1"/>
      <c r="UMZ88" s="1"/>
      <c r="UNA88" s="1"/>
      <c r="UNB88" s="1"/>
      <c r="UNC88" s="1"/>
      <c r="UND88" s="1"/>
      <c r="UNE88" s="1"/>
      <c r="UNF88" s="1"/>
      <c r="UNG88" s="1"/>
      <c r="UNH88" s="1"/>
      <c r="UNI88" s="1"/>
      <c r="UNJ88" s="1"/>
      <c r="UNK88" s="1"/>
      <c r="UNL88" s="1"/>
      <c r="UNM88" s="1"/>
      <c r="UNN88" s="1"/>
      <c r="UNO88" s="1"/>
      <c r="UNP88" s="1"/>
      <c r="UNQ88" s="1"/>
      <c r="UNR88" s="1"/>
      <c r="UNS88" s="1"/>
      <c r="UNT88" s="1"/>
      <c r="UNU88" s="1"/>
      <c r="UNV88" s="1"/>
      <c r="UNW88" s="1"/>
      <c r="UNX88" s="1"/>
      <c r="UNY88" s="1"/>
      <c r="UNZ88" s="1"/>
      <c r="UOA88" s="1"/>
      <c r="UOB88" s="1"/>
      <c r="UOC88" s="1"/>
      <c r="UOD88" s="1"/>
      <c r="UOE88" s="1"/>
      <c r="UOF88" s="1"/>
      <c r="UOG88" s="1"/>
      <c r="UOH88" s="1"/>
      <c r="UOI88" s="1"/>
      <c r="UOJ88" s="1"/>
      <c r="UOK88" s="1"/>
      <c r="UOL88" s="1"/>
      <c r="UOM88" s="1"/>
      <c r="UON88" s="1"/>
      <c r="UOO88" s="1"/>
      <c r="UOP88" s="1"/>
      <c r="UOQ88" s="1"/>
      <c r="UOR88" s="1"/>
      <c r="UOS88" s="1"/>
      <c r="UOT88" s="1"/>
      <c r="UOU88" s="1"/>
      <c r="UOV88" s="1"/>
      <c r="UOW88" s="1"/>
      <c r="UOX88" s="1"/>
      <c r="UOY88" s="1"/>
      <c r="UOZ88" s="1"/>
      <c r="UPA88" s="1"/>
      <c r="UPB88" s="1"/>
      <c r="UPC88" s="1"/>
      <c r="UPD88" s="1"/>
      <c r="UPE88" s="1"/>
      <c r="UPF88" s="1"/>
      <c r="UPG88" s="1"/>
      <c r="UPH88" s="1"/>
      <c r="UPI88" s="1"/>
      <c r="UPJ88" s="1"/>
      <c r="UPK88" s="1"/>
      <c r="UPL88" s="1"/>
      <c r="UPM88" s="1"/>
      <c r="UPN88" s="1"/>
      <c r="UPO88" s="1"/>
      <c r="UPP88" s="1"/>
      <c r="UPQ88" s="1"/>
      <c r="UPR88" s="1"/>
      <c r="UPS88" s="1"/>
      <c r="UPT88" s="1"/>
      <c r="UPU88" s="1"/>
      <c r="UPV88" s="1"/>
      <c r="UPW88" s="1"/>
      <c r="UPX88" s="1"/>
      <c r="UPY88" s="1"/>
      <c r="UPZ88" s="1"/>
      <c r="UQA88" s="1"/>
      <c r="UQB88" s="1"/>
      <c r="UQC88" s="1"/>
      <c r="UQD88" s="1"/>
      <c r="UQE88" s="1"/>
      <c r="UQF88" s="1"/>
      <c r="UQG88" s="1"/>
      <c r="UQH88" s="1"/>
      <c r="UQI88" s="1"/>
      <c r="UQJ88" s="1"/>
      <c r="UQK88" s="1"/>
      <c r="UQL88" s="1"/>
      <c r="UQM88" s="1"/>
      <c r="UQN88" s="1"/>
      <c r="UQO88" s="1"/>
      <c r="UQP88" s="1"/>
      <c r="UQQ88" s="1"/>
      <c r="UQR88" s="1"/>
      <c r="UQS88" s="1"/>
      <c r="UQT88" s="1"/>
      <c r="UQU88" s="1"/>
      <c r="UQV88" s="1"/>
      <c r="UQW88" s="1"/>
      <c r="UQX88" s="1"/>
      <c r="UQY88" s="1"/>
      <c r="UQZ88" s="1"/>
      <c r="URA88" s="1"/>
      <c r="URB88" s="1"/>
      <c r="URC88" s="1"/>
      <c r="URD88" s="1"/>
      <c r="URE88" s="1"/>
      <c r="URF88" s="1"/>
      <c r="URG88" s="1"/>
      <c r="URH88" s="1"/>
      <c r="URI88" s="1"/>
      <c r="URJ88" s="1"/>
      <c r="URK88" s="1"/>
      <c r="URL88" s="1"/>
      <c r="URM88" s="1"/>
      <c r="URN88" s="1"/>
      <c r="URO88" s="1"/>
      <c r="URP88" s="1"/>
      <c r="URQ88" s="1"/>
      <c r="URR88" s="1"/>
      <c r="URS88" s="1"/>
      <c r="URT88" s="1"/>
      <c r="URU88" s="1"/>
      <c r="URV88" s="1"/>
      <c r="URW88" s="1"/>
      <c r="URX88" s="1"/>
      <c r="URY88" s="1"/>
      <c r="URZ88" s="1"/>
      <c r="USA88" s="1"/>
      <c r="USB88" s="1"/>
      <c r="USC88" s="1"/>
      <c r="USD88" s="1"/>
      <c r="USE88" s="1"/>
      <c r="USF88" s="1"/>
      <c r="USG88" s="1"/>
      <c r="USH88" s="1"/>
      <c r="USI88" s="1"/>
      <c r="USJ88" s="1"/>
      <c r="USK88" s="1"/>
      <c r="USL88" s="1"/>
      <c r="USM88" s="1"/>
      <c r="USN88" s="1"/>
      <c r="USO88" s="1"/>
      <c r="USP88" s="1"/>
      <c r="USQ88" s="1"/>
      <c r="USR88" s="1"/>
      <c r="USS88" s="1"/>
      <c r="UST88" s="1"/>
      <c r="USU88" s="1"/>
      <c r="USV88" s="1"/>
      <c r="USW88" s="1"/>
      <c r="USX88" s="1"/>
      <c r="USY88" s="1"/>
      <c r="USZ88" s="1"/>
      <c r="UTA88" s="1"/>
      <c r="UTB88" s="1"/>
      <c r="UTC88" s="1"/>
      <c r="UTD88" s="1"/>
      <c r="UTE88" s="1"/>
      <c r="UTF88" s="1"/>
      <c r="UTG88" s="1"/>
      <c r="UTH88" s="1"/>
      <c r="UTI88" s="1"/>
      <c r="UTJ88" s="1"/>
      <c r="UTK88" s="1"/>
      <c r="UTL88" s="1"/>
      <c r="UTM88" s="1"/>
      <c r="UTN88" s="1"/>
      <c r="UTO88" s="1"/>
      <c r="UTP88" s="1"/>
      <c r="UTQ88" s="1"/>
      <c r="UTR88" s="1"/>
      <c r="UTS88" s="1"/>
      <c r="UTT88" s="1"/>
      <c r="UTU88" s="1"/>
      <c r="UTV88" s="1"/>
      <c r="UTW88" s="1"/>
      <c r="UTX88" s="1"/>
      <c r="UTY88" s="1"/>
      <c r="UTZ88" s="1"/>
      <c r="UUA88" s="1"/>
      <c r="UUB88" s="1"/>
      <c r="UUC88" s="1"/>
      <c r="UUD88" s="1"/>
      <c r="UUE88" s="1"/>
      <c r="UUF88" s="1"/>
      <c r="UUG88" s="1"/>
      <c r="UUH88" s="1"/>
      <c r="UUI88" s="1"/>
      <c r="UUJ88" s="1"/>
      <c r="UUK88" s="1"/>
      <c r="UUL88" s="1"/>
      <c r="UUM88" s="1"/>
      <c r="UUN88" s="1"/>
      <c r="UUO88" s="1"/>
      <c r="UUP88" s="1"/>
      <c r="UUQ88" s="1"/>
      <c r="UUR88" s="1"/>
      <c r="UUS88" s="1"/>
      <c r="UUT88" s="1"/>
      <c r="UUU88" s="1"/>
      <c r="UUV88" s="1"/>
      <c r="UUW88" s="1"/>
      <c r="UUX88" s="1"/>
      <c r="UUY88" s="1"/>
      <c r="UUZ88" s="1"/>
      <c r="UVA88" s="1"/>
      <c r="UVB88" s="1"/>
      <c r="UVC88" s="1"/>
      <c r="UVD88" s="1"/>
      <c r="UVE88" s="1"/>
      <c r="UVF88" s="1"/>
      <c r="UVG88" s="1"/>
      <c r="UVH88" s="1"/>
      <c r="UVI88" s="1"/>
      <c r="UVJ88" s="1"/>
      <c r="UVK88" s="1"/>
      <c r="UVL88" s="1"/>
      <c r="UVM88" s="1"/>
      <c r="UVN88" s="1"/>
      <c r="UVO88" s="1"/>
      <c r="UVP88" s="1"/>
      <c r="UVQ88" s="1"/>
      <c r="UVR88" s="1"/>
      <c r="UVS88" s="1"/>
      <c r="UVT88" s="1"/>
      <c r="UVU88" s="1"/>
      <c r="UVV88" s="1"/>
      <c r="UVW88" s="1"/>
      <c r="UVX88" s="1"/>
      <c r="UVY88" s="1"/>
      <c r="UVZ88" s="1"/>
      <c r="UWA88" s="1"/>
      <c r="UWB88" s="1"/>
      <c r="UWC88" s="1"/>
      <c r="UWD88" s="1"/>
      <c r="UWE88" s="1"/>
      <c r="UWF88" s="1"/>
      <c r="UWG88" s="1"/>
      <c r="UWH88" s="1"/>
      <c r="UWI88" s="1"/>
      <c r="UWJ88" s="1"/>
      <c r="UWK88" s="1"/>
      <c r="UWL88" s="1"/>
      <c r="UWM88" s="1"/>
      <c r="UWN88" s="1"/>
      <c r="UWO88" s="1"/>
      <c r="UWP88" s="1"/>
      <c r="UWQ88" s="1"/>
      <c r="UWR88" s="1"/>
      <c r="UWS88" s="1"/>
      <c r="UWT88" s="1"/>
      <c r="UWU88" s="1"/>
      <c r="UWV88" s="1"/>
      <c r="UWW88" s="1"/>
      <c r="UWX88" s="1"/>
      <c r="UWY88" s="1"/>
      <c r="UWZ88" s="1"/>
      <c r="UXA88" s="1"/>
      <c r="UXB88" s="1"/>
      <c r="UXC88" s="1"/>
      <c r="UXD88" s="1"/>
      <c r="UXE88" s="1"/>
      <c r="UXF88" s="1"/>
      <c r="UXG88" s="1"/>
      <c r="UXH88" s="1"/>
      <c r="UXI88" s="1"/>
      <c r="UXJ88" s="1"/>
      <c r="UXK88" s="1"/>
      <c r="UXL88" s="1"/>
      <c r="UXM88" s="1"/>
      <c r="UXN88" s="1"/>
      <c r="UXO88" s="1"/>
      <c r="UXP88" s="1"/>
      <c r="UXQ88" s="1"/>
      <c r="UXR88" s="1"/>
      <c r="UXS88" s="1"/>
      <c r="UXT88" s="1"/>
      <c r="UXU88" s="1"/>
      <c r="UXV88" s="1"/>
      <c r="UXW88" s="1"/>
      <c r="UXX88" s="1"/>
      <c r="UXY88" s="1"/>
      <c r="UXZ88" s="1"/>
      <c r="UYA88" s="1"/>
      <c r="UYB88" s="1"/>
      <c r="UYC88" s="1"/>
      <c r="UYD88" s="1"/>
      <c r="UYE88" s="1"/>
      <c r="UYF88" s="1"/>
      <c r="UYG88" s="1"/>
      <c r="UYH88" s="1"/>
      <c r="UYI88" s="1"/>
      <c r="UYJ88" s="1"/>
      <c r="UYK88" s="1"/>
      <c r="UYL88" s="1"/>
      <c r="UYM88" s="1"/>
      <c r="UYN88" s="1"/>
      <c r="UYO88" s="1"/>
      <c r="UYP88" s="1"/>
      <c r="UYQ88" s="1"/>
      <c r="UYR88" s="1"/>
      <c r="UYS88" s="1"/>
      <c r="UYT88" s="1"/>
      <c r="UYU88" s="1"/>
      <c r="UYV88" s="1"/>
      <c r="UYW88" s="1"/>
      <c r="UYX88" s="1"/>
      <c r="UYY88" s="1"/>
      <c r="UYZ88" s="1"/>
      <c r="UZA88" s="1"/>
      <c r="UZB88" s="1"/>
      <c r="UZC88" s="1"/>
      <c r="UZD88" s="1"/>
      <c r="UZE88" s="1"/>
      <c r="UZF88" s="1"/>
      <c r="UZG88" s="1"/>
      <c r="UZH88" s="1"/>
      <c r="UZI88" s="1"/>
      <c r="UZJ88" s="1"/>
      <c r="UZK88" s="1"/>
      <c r="UZL88" s="1"/>
      <c r="UZM88" s="1"/>
      <c r="UZN88" s="1"/>
      <c r="UZO88" s="1"/>
      <c r="UZP88" s="1"/>
      <c r="UZQ88" s="1"/>
      <c r="UZR88" s="1"/>
      <c r="UZS88" s="1"/>
      <c r="UZT88" s="1"/>
      <c r="UZU88" s="1"/>
      <c r="UZV88" s="1"/>
      <c r="UZW88" s="1"/>
      <c r="UZX88" s="1"/>
      <c r="UZY88" s="1"/>
      <c r="UZZ88" s="1"/>
      <c r="VAA88" s="1"/>
      <c r="VAB88" s="1"/>
      <c r="VAC88" s="1"/>
      <c r="VAD88" s="1"/>
      <c r="VAE88" s="1"/>
      <c r="VAF88" s="1"/>
      <c r="VAG88" s="1"/>
      <c r="VAH88" s="1"/>
      <c r="VAI88" s="1"/>
      <c r="VAJ88" s="1"/>
      <c r="VAK88" s="1"/>
      <c r="VAL88" s="1"/>
      <c r="VAM88" s="1"/>
      <c r="VAN88" s="1"/>
      <c r="VAO88" s="1"/>
      <c r="VAP88" s="1"/>
      <c r="VAQ88" s="1"/>
      <c r="VAR88" s="1"/>
      <c r="VAS88" s="1"/>
      <c r="VAT88" s="1"/>
      <c r="VAU88" s="1"/>
      <c r="VAV88" s="1"/>
      <c r="VAW88" s="1"/>
      <c r="VAX88" s="1"/>
      <c r="VAY88" s="1"/>
      <c r="VAZ88" s="1"/>
      <c r="VBA88" s="1"/>
      <c r="VBB88" s="1"/>
      <c r="VBC88" s="1"/>
      <c r="VBD88" s="1"/>
      <c r="VBE88" s="1"/>
      <c r="VBF88" s="1"/>
      <c r="VBG88" s="1"/>
      <c r="VBH88" s="1"/>
      <c r="VBI88" s="1"/>
      <c r="VBJ88" s="1"/>
      <c r="VBK88" s="1"/>
      <c r="VBL88" s="1"/>
      <c r="VBM88" s="1"/>
      <c r="VBN88" s="1"/>
      <c r="VBO88" s="1"/>
      <c r="VBP88" s="1"/>
      <c r="VBQ88" s="1"/>
      <c r="VBR88" s="1"/>
      <c r="VBS88" s="1"/>
      <c r="VBT88" s="1"/>
      <c r="VBU88" s="1"/>
      <c r="VBV88" s="1"/>
      <c r="VBW88" s="1"/>
      <c r="VBX88" s="1"/>
      <c r="VBY88" s="1"/>
      <c r="VBZ88" s="1"/>
      <c r="VCA88" s="1"/>
      <c r="VCB88" s="1"/>
      <c r="VCC88" s="1"/>
      <c r="VCD88" s="1"/>
      <c r="VCE88" s="1"/>
      <c r="VCF88" s="1"/>
      <c r="VCG88" s="1"/>
      <c r="VCH88" s="1"/>
      <c r="VCI88" s="1"/>
      <c r="VCJ88" s="1"/>
      <c r="VCK88" s="1"/>
      <c r="VCL88" s="1"/>
      <c r="VCM88" s="1"/>
      <c r="VCN88" s="1"/>
      <c r="VCO88" s="1"/>
      <c r="VCP88" s="1"/>
      <c r="VCQ88" s="1"/>
      <c r="VCR88" s="1"/>
      <c r="VCS88" s="1"/>
      <c r="VCT88" s="1"/>
      <c r="VCU88" s="1"/>
      <c r="VCV88" s="1"/>
      <c r="VCW88" s="1"/>
      <c r="VCX88" s="1"/>
      <c r="VCY88" s="1"/>
      <c r="VCZ88" s="1"/>
      <c r="VDA88" s="1"/>
      <c r="VDB88" s="1"/>
      <c r="VDC88" s="1"/>
      <c r="VDD88" s="1"/>
      <c r="VDE88" s="1"/>
      <c r="VDF88" s="1"/>
      <c r="VDG88" s="1"/>
      <c r="VDH88" s="1"/>
      <c r="VDI88" s="1"/>
      <c r="VDJ88" s="1"/>
      <c r="VDK88" s="1"/>
      <c r="VDL88" s="1"/>
      <c r="VDM88" s="1"/>
      <c r="VDN88" s="1"/>
      <c r="VDO88" s="1"/>
      <c r="VDP88" s="1"/>
      <c r="VDQ88" s="1"/>
      <c r="VDR88" s="1"/>
      <c r="VDS88" s="1"/>
      <c r="VDT88" s="1"/>
      <c r="VDU88" s="1"/>
      <c r="VDV88" s="1"/>
      <c r="VDW88" s="1"/>
      <c r="VDX88" s="1"/>
      <c r="VDY88" s="1"/>
      <c r="VDZ88" s="1"/>
      <c r="VEA88" s="1"/>
      <c r="VEB88" s="1"/>
      <c r="VEC88" s="1"/>
      <c r="VED88" s="1"/>
      <c r="VEE88" s="1"/>
      <c r="VEF88" s="1"/>
      <c r="VEG88" s="1"/>
      <c r="VEH88" s="1"/>
      <c r="VEI88" s="1"/>
      <c r="VEJ88" s="1"/>
      <c r="VEK88" s="1"/>
      <c r="VEL88" s="1"/>
      <c r="VEM88" s="1"/>
      <c r="VEN88" s="1"/>
      <c r="VEO88" s="1"/>
      <c r="VEP88" s="1"/>
      <c r="VEQ88" s="1"/>
      <c r="VER88" s="1"/>
      <c r="VES88" s="1"/>
      <c r="VET88" s="1"/>
      <c r="VEU88" s="1"/>
      <c r="VEV88" s="1"/>
      <c r="VEW88" s="1"/>
      <c r="VEX88" s="1"/>
      <c r="VEY88" s="1"/>
      <c r="VEZ88" s="1"/>
      <c r="VFA88" s="1"/>
      <c r="VFB88" s="1"/>
      <c r="VFC88" s="1"/>
      <c r="VFD88" s="1"/>
      <c r="VFE88" s="1"/>
      <c r="VFF88" s="1"/>
      <c r="VFG88" s="1"/>
      <c r="VFH88" s="1"/>
      <c r="VFI88" s="1"/>
      <c r="VFJ88" s="1"/>
      <c r="VFK88" s="1"/>
      <c r="VFL88" s="1"/>
      <c r="VFM88" s="1"/>
      <c r="VFN88" s="1"/>
      <c r="VFO88" s="1"/>
      <c r="VFP88" s="1"/>
      <c r="VFQ88" s="1"/>
      <c r="VFR88" s="1"/>
      <c r="VFS88" s="1"/>
      <c r="VFT88" s="1"/>
      <c r="VFU88" s="1"/>
      <c r="VFV88" s="1"/>
      <c r="VFW88" s="1"/>
      <c r="VFX88" s="1"/>
      <c r="VFY88" s="1"/>
      <c r="VFZ88" s="1"/>
      <c r="VGA88" s="1"/>
      <c r="VGB88" s="1"/>
      <c r="VGC88" s="1"/>
      <c r="VGD88" s="1"/>
      <c r="VGE88" s="1"/>
      <c r="VGF88" s="1"/>
      <c r="VGG88" s="1"/>
      <c r="VGH88" s="1"/>
      <c r="VGI88" s="1"/>
      <c r="VGJ88" s="1"/>
      <c r="VGK88" s="1"/>
      <c r="VGL88" s="1"/>
      <c r="VGM88" s="1"/>
      <c r="VGN88" s="1"/>
      <c r="VGO88" s="1"/>
      <c r="VGP88" s="1"/>
      <c r="VGQ88" s="1"/>
      <c r="VGR88" s="1"/>
      <c r="VGS88" s="1"/>
      <c r="VGT88" s="1"/>
      <c r="VGU88" s="1"/>
      <c r="VGV88" s="1"/>
      <c r="VGW88" s="1"/>
      <c r="VGX88" s="1"/>
      <c r="VGY88" s="1"/>
      <c r="VGZ88" s="1"/>
      <c r="VHA88" s="1"/>
      <c r="VHB88" s="1"/>
      <c r="VHC88" s="1"/>
      <c r="VHD88" s="1"/>
      <c r="VHE88" s="1"/>
      <c r="VHF88" s="1"/>
      <c r="VHG88" s="1"/>
      <c r="VHH88" s="1"/>
      <c r="VHI88" s="1"/>
      <c r="VHJ88" s="1"/>
      <c r="VHK88" s="1"/>
      <c r="VHL88" s="1"/>
      <c r="VHM88" s="1"/>
      <c r="VHN88" s="1"/>
      <c r="VHO88" s="1"/>
      <c r="VHP88" s="1"/>
      <c r="VHQ88" s="1"/>
      <c r="VHR88" s="1"/>
      <c r="VHS88" s="1"/>
      <c r="VHT88" s="1"/>
      <c r="VHU88" s="1"/>
      <c r="VHV88" s="1"/>
      <c r="VHW88" s="1"/>
      <c r="VHX88" s="1"/>
      <c r="VHY88" s="1"/>
      <c r="VHZ88" s="1"/>
      <c r="VIA88" s="1"/>
      <c r="VIB88" s="1"/>
      <c r="VIC88" s="1"/>
      <c r="VID88" s="1"/>
      <c r="VIE88" s="1"/>
      <c r="VIF88" s="1"/>
      <c r="VIG88" s="1"/>
      <c r="VIH88" s="1"/>
      <c r="VII88" s="1"/>
      <c r="VIJ88" s="1"/>
      <c r="VIK88" s="1"/>
      <c r="VIL88" s="1"/>
      <c r="VIM88" s="1"/>
      <c r="VIN88" s="1"/>
      <c r="VIO88" s="1"/>
      <c r="VIP88" s="1"/>
      <c r="VIQ88" s="1"/>
      <c r="VIR88" s="1"/>
      <c r="VIS88" s="1"/>
      <c r="VIT88" s="1"/>
      <c r="VIU88" s="1"/>
      <c r="VIV88" s="1"/>
      <c r="VIW88" s="1"/>
      <c r="VIX88" s="1"/>
      <c r="VIY88" s="1"/>
      <c r="VIZ88" s="1"/>
      <c r="VJA88" s="1"/>
      <c r="VJB88" s="1"/>
      <c r="VJC88" s="1"/>
      <c r="VJD88" s="1"/>
      <c r="VJE88" s="1"/>
      <c r="VJF88" s="1"/>
      <c r="VJG88" s="1"/>
      <c r="VJH88" s="1"/>
      <c r="VJI88" s="1"/>
      <c r="VJJ88" s="1"/>
      <c r="VJK88" s="1"/>
      <c r="VJL88" s="1"/>
      <c r="VJM88" s="1"/>
      <c r="VJN88" s="1"/>
      <c r="VJO88" s="1"/>
      <c r="VJP88" s="1"/>
      <c r="VJQ88" s="1"/>
      <c r="VJR88" s="1"/>
      <c r="VJS88" s="1"/>
      <c r="VJT88" s="1"/>
      <c r="VJU88" s="1"/>
      <c r="VJV88" s="1"/>
      <c r="VJW88" s="1"/>
      <c r="VJX88" s="1"/>
      <c r="VJY88" s="1"/>
      <c r="VJZ88" s="1"/>
      <c r="VKA88" s="1"/>
      <c r="VKB88" s="1"/>
      <c r="VKC88" s="1"/>
      <c r="VKD88" s="1"/>
      <c r="VKE88" s="1"/>
      <c r="VKF88" s="1"/>
      <c r="VKG88" s="1"/>
      <c r="VKH88" s="1"/>
      <c r="VKI88" s="1"/>
      <c r="VKJ88" s="1"/>
      <c r="VKK88" s="1"/>
      <c r="VKL88" s="1"/>
      <c r="VKM88" s="1"/>
      <c r="VKN88" s="1"/>
      <c r="VKO88" s="1"/>
      <c r="VKP88" s="1"/>
      <c r="VKQ88" s="1"/>
      <c r="VKR88" s="1"/>
      <c r="VKS88" s="1"/>
      <c r="VKT88" s="1"/>
      <c r="VKU88" s="1"/>
      <c r="VKV88" s="1"/>
      <c r="VKW88" s="1"/>
      <c r="VKX88" s="1"/>
      <c r="VKY88" s="1"/>
      <c r="VKZ88" s="1"/>
      <c r="VLA88" s="1"/>
      <c r="VLB88" s="1"/>
      <c r="VLC88" s="1"/>
      <c r="VLD88" s="1"/>
      <c r="VLE88" s="1"/>
      <c r="VLF88" s="1"/>
      <c r="VLG88" s="1"/>
      <c r="VLH88" s="1"/>
      <c r="VLI88" s="1"/>
      <c r="VLJ88" s="1"/>
      <c r="VLK88" s="1"/>
      <c r="VLL88" s="1"/>
      <c r="VLM88" s="1"/>
      <c r="VLN88" s="1"/>
      <c r="VLO88" s="1"/>
      <c r="VLP88" s="1"/>
      <c r="VLQ88" s="1"/>
      <c r="VLR88" s="1"/>
      <c r="VLS88" s="1"/>
      <c r="VLT88" s="1"/>
      <c r="VLU88" s="1"/>
      <c r="VLV88" s="1"/>
      <c r="VLW88" s="1"/>
      <c r="VLX88" s="1"/>
      <c r="VLY88" s="1"/>
      <c r="VLZ88" s="1"/>
      <c r="VMA88" s="1"/>
      <c r="VMB88" s="1"/>
      <c r="VMC88" s="1"/>
      <c r="VMD88" s="1"/>
      <c r="VME88" s="1"/>
      <c r="VMF88" s="1"/>
      <c r="VMG88" s="1"/>
      <c r="VMH88" s="1"/>
      <c r="VMI88" s="1"/>
      <c r="VMJ88" s="1"/>
      <c r="VMK88" s="1"/>
      <c r="VML88" s="1"/>
      <c r="VMM88" s="1"/>
      <c r="VMN88" s="1"/>
      <c r="VMO88" s="1"/>
      <c r="VMP88" s="1"/>
      <c r="VMQ88" s="1"/>
      <c r="VMR88" s="1"/>
      <c r="VMS88" s="1"/>
      <c r="VMT88" s="1"/>
      <c r="VMU88" s="1"/>
      <c r="VMV88" s="1"/>
      <c r="VMW88" s="1"/>
      <c r="VMX88" s="1"/>
      <c r="VMY88" s="1"/>
      <c r="VMZ88" s="1"/>
      <c r="VNA88" s="1"/>
      <c r="VNB88" s="1"/>
      <c r="VNC88" s="1"/>
      <c r="VND88" s="1"/>
      <c r="VNE88" s="1"/>
      <c r="VNF88" s="1"/>
      <c r="VNG88" s="1"/>
      <c r="VNH88" s="1"/>
      <c r="VNI88" s="1"/>
      <c r="VNJ88" s="1"/>
      <c r="VNK88" s="1"/>
      <c r="VNL88" s="1"/>
      <c r="VNM88" s="1"/>
      <c r="VNN88" s="1"/>
      <c r="VNO88" s="1"/>
      <c r="VNP88" s="1"/>
      <c r="VNQ88" s="1"/>
      <c r="VNR88" s="1"/>
      <c r="VNS88" s="1"/>
      <c r="VNT88" s="1"/>
      <c r="VNU88" s="1"/>
      <c r="VNV88" s="1"/>
      <c r="VNW88" s="1"/>
      <c r="VNX88" s="1"/>
      <c r="VNY88" s="1"/>
      <c r="VNZ88" s="1"/>
      <c r="VOA88" s="1"/>
      <c r="VOB88" s="1"/>
      <c r="VOC88" s="1"/>
      <c r="VOD88" s="1"/>
      <c r="VOE88" s="1"/>
      <c r="VOF88" s="1"/>
      <c r="VOG88" s="1"/>
      <c r="VOH88" s="1"/>
      <c r="VOI88" s="1"/>
      <c r="VOJ88" s="1"/>
      <c r="VOK88" s="1"/>
      <c r="VOL88" s="1"/>
      <c r="VOM88" s="1"/>
      <c r="VON88" s="1"/>
      <c r="VOO88" s="1"/>
      <c r="VOP88" s="1"/>
      <c r="VOQ88" s="1"/>
      <c r="VOR88" s="1"/>
      <c r="VOS88" s="1"/>
      <c r="VOT88" s="1"/>
      <c r="VOU88" s="1"/>
      <c r="VOV88" s="1"/>
      <c r="VOW88" s="1"/>
      <c r="VOX88" s="1"/>
      <c r="VOY88" s="1"/>
      <c r="VOZ88" s="1"/>
      <c r="VPA88" s="1"/>
      <c r="VPB88" s="1"/>
      <c r="VPC88" s="1"/>
      <c r="VPD88" s="1"/>
      <c r="VPE88" s="1"/>
      <c r="VPF88" s="1"/>
      <c r="VPG88" s="1"/>
      <c r="VPH88" s="1"/>
      <c r="VPI88" s="1"/>
      <c r="VPJ88" s="1"/>
      <c r="VPK88" s="1"/>
      <c r="VPL88" s="1"/>
      <c r="VPM88" s="1"/>
      <c r="VPN88" s="1"/>
      <c r="VPO88" s="1"/>
      <c r="VPP88" s="1"/>
      <c r="VPQ88" s="1"/>
      <c r="VPR88" s="1"/>
      <c r="VPS88" s="1"/>
      <c r="VPT88" s="1"/>
      <c r="VPU88" s="1"/>
      <c r="VPV88" s="1"/>
      <c r="VPW88" s="1"/>
      <c r="VPX88" s="1"/>
      <c r="VPY88" s="1"/>
      <c r="VPZ88" s="1"/>
      <c r="VQA88" s="1"/>
      <c r="VQB88" s="1"/>
      <c r="VQC88" s="1"/>
      <c r="VQD88" s="1"/>
      <c r="VQE88" s="1"/>
      <c r="VQF88" s="1"/>
      <c r="VQG88" s="1"/>
      <c r="VQH88" s="1"/>
      <c r="VQI88" s="1"/>
      <c r="VQJ88" s="1"/>
      <c r="VQK88" s="1"/>
      <c r="VQL88" s="1"/>
      <c r="VQM88" s="1"/>
      <c r="VQN88" s="1"/>
      <c r="VQO88" s="1"/>
      <c r="VQP88" s="1"/>
      <c r="VQQ88" s="1"/>
      <c r="VQR88" s="1"/>
      <c r="VQS88" s="1"/>
      <c r="VQT88" s="1"/>
      <c r="VQU88" s="1"/>
      <c r="VQV88" s="1"/>
      <c r="VQW88" s="1"/>
      <c r="VQX88" s="1"/>
      <c r="VQY88" s="1"/>
      <c r="VQZ88" s="1"/>
      <c r="VRA88" s="1"/>
      <c r="VRB88" s="1"/>
      <c r="VRC88" s="1"/>
      <c r="VRD88" s="1"/>
      <c r="VRE88" s="1"/>
      <c r="VRF88" s="1"/>
      <c r="VRG88" s="1"/>
      <c r="VRH88" s="1"/>
      <c r="VRI88" s="1"/>
      <c r="VRJ88" s="1"/>
      <c r="VRK88" s="1"/>
      <c r="VRL88" s="1"/>
      <c r="VRM88" s="1"/>
      <c r="VRN88" s="1"/>
      <c r="VRO88" s="1"/>
      <c r="VRP88" s="1"/>
      <c r="VRQ88" s="1"/>
      <c r="VRR88" s="1"/>
      <c r="VRS88" s="1"/>
      <c r="VRT88" s="1"/>
      <c r="VRU88" s="1"/>
      <c r="VRV88" s="1"/>
      <c r="VRW88" s="1"/>
      <c r="VRX88" s="1"/>
      <c r="VRY88" s="1"/>
      <c r="VRZ88" s="1"/>
      <c r="VSA88" s="1"/>
      <c r="VSB88" s="1"/>
      <c r="VSC88" s="1"/>
      <c r="VSD88" s="1"/>
      <c r="VSE88" s="1"/>
      <c r="VSF88" s="1"/>
      <c r="VSG88" s="1"/>
      <c r="VSH88" s="1"/>
      <c r="VSI88" s="1"/>
      <c r="VSJ88" s="1"/>
      <c r="VSK88" s="1"/>
      <c r="VSL88" s="1"/>
      <c r="VSM88" s="1"/>
      <c r="VSN88" s="1"/>
      <c r="VSO88" s="1"/>
      <c r="VSP88" s="1"/>
      <c r="VSQ88" s="1"/>
      <c r="VSR88" s="1"/>
      <c r="VSS88" s="1"/>
      <c r="VST88" s="1"/>
      <c r="VSU88" s="1"/>
      <c r="VSV88" s="1"/>
      <c r="VSW88" s="1"/>
      <c r="VSX88" s="1"/>
      <c r="VSY88" s="1"/>
      <c r="VSZ88" s="1"/>
      <c r="VTA88" s="1"/>
      <c r="VTB88" s="1"/>
      <c r="VTC88" s="1"/>
      <c r="VTD88" s="1"/>
      <c r="VTE88" s="1"/>
      <c r="VTF88" s="1"/>
      <c r="VTG88" s="1"/>
      <c r="VTH88" s="1"/>
      <c r="VTI88" s="1"/>
      <c r="VTJ88" s="1"/>
      <c r="VTK88" s="1"/>
      <c r="VTL88" s="1"/>
      <c r="VTM88" s="1"/>
      <c r="VTN88" s="1"/>
      <c r="VTO88" s="1"/>
      <c r="VTP88" s="1"/>
      <c r="VTQ88" s="1"/>
      <c r="VTR88" s="1"/>
      <c r="VTS88" s="1"/>
      <c r="VTT88" s="1"/>
      <c r="VTU88" s="1"/>
      <c r="VTV88" s="1"/>
      <c r="VTW88" s="1"/>
      <c r="VTX88" s="1"/>
      <c r="VTY88" s="1"/>
      <c r="VTZ88" s="1"/>
      <c r="VUA88" s="1"/>
      <c r="VUB88" s="1"/>
      <c r="VUC88" s="1"/>
      <c r="VUD88" s="1"/>
      <c r="VUE88" s="1"/>
      <c r="VUF88" s="1"/>
      <c r="VUG88" s="1"/>
      <c r="VUH88" s="1"/>
      <c r="VUI88" s="1"/>
      <c r="VUJ88" s="1"/>
      <c r="VUK88" s="1"/>
      <c r="VUL88" s="1"/>
      <c r="VUM88" s="1"/>
      <c r="VUN88" s="1"/>
      <c r="VUO88" s="1"/>
      <c r="VUP88" s="1"/>
      <c r="VUQ88" s="1"/>
      <c r="VUR88" s="1"/>
      <c r="VUS88" s="1"/>
      <c r="VUT88" s="1"/>
      <c r="VUU88" s="1"/>
      <c r="VUV88" s="1"/>
      <c r="VUW88" s="1"/>
      <c r="VUX88" s="1"/>
      <c r="VUY88" s="1"/>
      <c r="VUZ88" s="1"/>
      <c r="VVA88" s="1"/>
      <c r="VVB88" s="1"/>
      <c r="VVC88" s="1"/>
      <c r="VVD88" s="1"/>
      <c r="VVE88" s="1"/>
      <c r="VVF88" s="1"/>
      <c r="VVG88" s="1"/>
      <c r="VVH88" s="1"/>
      <c r="VVI88" s="1"/>
      <c r="VVJ88" s="1"/>
      <c r="VVK88" s="1"/>
      <c r="VVL88" s="1"/>
      <c r="VVM88" s="1"/>
      <c r="VVN88" s="1"/>
      <c r="VVO88" s="1"/>
      <c r="VVP88" s="1"/>
      <c r="VVQ88" s="1"/>
      <c r="VVR88" s="1"/>
      <c r="VVS88" s="1"/>
      <c r="VVT88" s="1"/>
      <c r="VVU88" s="1"/>
      <c r="VVV88" s="1"/>
      <c r="VVW88" s="1"/>
      <c r="VVX88" s="1"/>
      <c r="VVY88" s="1"/>
      <c r="VVZ88" s="1"/>
      <c r="VWA88" s="1"/>
      <c r="VWB88" s="1"/>
      <c r="VWC88" s="1"/>
      <c r="VWD88" s="1"/>
      <c r="VWE88" s="1"/>
      <c r="VWF88" s="1"/>
      <c r="VWG88" s="1"/>
      <c r="VWH88" s="1"/>
      <c r="VWI88" s="1"/>
      <c r="VWJ88" s="1"/>
      <c r="VWK88" s="1"/>
      <c r="VWL88" s="1"/>
      <c r="VWM88" s="1"/>
      <c r="VWN88" s="1"/>
      <c r="VWO88" s="1"/>
      <c r="VWP88" s="1"/>
      <c r="VWQ88" s="1"/>
      <c r="VWR88" s="1"/>
      <c r="VWS88" s="1"/>
      <c r="VWT88" s="1"/>
      <c r="VWU88" s="1"/>
      <c r="VWV88" s="1"/>
      <c r="VWW88" s="1"/>
      <c r="VWX88" s="1"/>
      <c r="VWY88" s="1"/>
      <c r="VWZ88" s="1"/>
      <c r="VXA88" s="1"/>
      <c r="VXB88" s="1"/>
      <c r="VXC88" s="1"/>
      <c r="VXD88" s="1"/>
      <c r="VXE88" s="1"/>
      <c r="VXF88" s="1"/>
      <c r="VXG88" s="1"/>
      <c r="VXH88" s="1"/>
      <c r="VXI88" s="1"/>
      <c r="VXJ88" s="1"/>
      <c r="VXK88" s="1"/>
      <c r="VXL88" s="1"/>
      <c r="VXM88" s="1"/>
      <c r="VXN88" s="1"/>
      <c r="VXO88" s="1"/>
      <c r="VXP88" s="1"/>
      <c r="VXQ88" s="1"/>
      <c r="VXR88" s="1"/>
      <c r="VXS88" s="1"/>
      <c r="VXT88" s="1"/>
      <c r="VXU88" s="1"/>
      <c r="VXV88" s="1"/>
      <c r="VXW88" s="1"/>
      <c r="VXX88" s="1"/>
      <c r="VXY88" s="1"/>
      <c r="VXZ88" s="1"/>
      <c r="VYA88" s="1"/>
      <c r="VYB88" s="1"/>
      <c r="VYC88" s="1"/>
      <c r="VYD88" s="1"/>
      <c r="VYE88" s="1"/>
      <c r="VYF88" s="1"/>
      <c r="VYG88" s="1"/>
      <c r="VYH88" s="1"/>
      <c r="VYI88" s="1"/>
      <c r="VYJ88" s="1"/>
      <c r="VYK88" s="1"/>
      <c r="VYL88" s="1"/>
      <c r="VYM88" s="1"/>
      <c r="VYN88" s="1"/>
      <c r="VYO88" s="1"/>
      <c r="VYP88" s="1"/>
      <c r="VYQ88" s="1"/>
      <c r="VYR88" s="1"/>
      <c r="VYS88" s="1"/>
      <c r="VYT88" s="1"/>
      <c r="VYU88" s="1"/>
      <c r="VYV88" s="1"/>
      <c r="VYW88" s="1"/>
      <c r="VYX88" s="1"/>
      <c r="VYY88" s="1"/>
      <c r="VYZ88" s="1"/>
      <c r="VZA88" s="1"/>
      <c r="VZB88" s="1"/>
      <c r="VZC88" s="1"/>
      <c r="VZD88" s="1"/>
      <c r="VZE88" s="1"/>
      <c r="VZF88" s="1"/>
      <c r="VZG88" s="1"/>
      <c r="VZH88" s="1"/>
      <c r="VZI88" s="1"/>
      <c r="VZJ88" s="1"/>
      <c r="VZK88" s="1"/>
      <c r="VZL88" s="1"/>
      <c r="VZM88" s="1"/>
      <c r="VZN88" s="1"/>
      <c r="VZO88" s="1"/>
      <c r="VZP88" s="1"/>
      <c r="VZQ88" s="1"/>
      <c r="VZR88" s="1"/>
      <c r="VZS88" s="1"/>
      <c r="VZT88" s="1"/>
      <c r="VZU88" s="1"/>
      <c r="VZV88" s="1"/>
      <c r="VZW88" s="1"/>
      <c r="VZX88" s="1"/>
      <c r="VZY88" s="1"/>
      <c r="VZZ88" s="1"/>
      <c r="WAA88" s="1"/>
      <c r="WAB88" s="1"/>
      <c r="WAC88" s="1"/>
      <c r="WAD88" s="1"/>
      <c r="WAE88" s="1"/>
      <c r="WAF88" s="1"/>
      <c r="WAG88" s="1"/>
      <c r="WAH88" s="1"/>
      <c r="WAI88" s="1"/>
      <c r="WAJ88" s="1"/>
      <c r="WAK88" s="1"/>
      <c r="WAL88" s="1"/>
      <c r="WAM88" s="1"/>
      <c r="WAN88" s="1"/>
      <c r="WAO88" s="1"/>
      <c r="WAP88" s="1"/>
      <c r="WAQ88" s="1"/>
      <c r="WAR88" s="1"/>
      <c r="WAS88" s="1"/>
      <c r="WAT88" s="1"/>
      <c r="WAU88" s="1"/>
      <c r="WAV88" s="1"/>
      <c r="WAW88" s="1"/>
      <c r="WAX88" s="1"/>
      <c r="WAY88" s="1"/>
      <c r="WAZ88" s="1"/>
      <c r="WBA88" s="1"/>
      <c r="WBB88" s="1"/>
      <c r="WBC88" s="1"/>
      <c r="WBD88" s="1"/>
      <c r="WBE88" s="1"/>
      <c r="WBF88" s="1"/>
      <c r="WBG88" s="1"/>
      <c r="WBH88" s="1"/>
      <c r="WBI88" s="1"/>
      <c r="WBJ88" s="1"/>
      <c r="WBK88" s="1"/>
      <c r="WBL88" s="1"/>
      <c r="WBM88" s="1"/>
      <c r="WBN88" s="1"/>
      <c r="WBO88" s="1"/>
      <c r="WBP88" s="1"/>
      <c r="WBQ88" s="1"/>
      <c r="WBR88" s="1"/>
      <c r="WBS88" s="1"/>
      <c r="WBT88" s="1"/>
      <c r="WBU88" s="1"/>
      <c r="WBV88" s="1"/>
      <c r="WBW88" s="1"/>
      <c r="WBX88" s="1"/>
      <c r="WBY88" s="1"/>
      <c r="WBZ88" s="1"/>
      <c r="WCA88" s="1"/>
      <c r="WCB88" s="1"/>
      <c r="WCC88" s="1"/>
      <c r="WCD88" s="1"/>
      <c r="WCE88" s="1"/>
      <c r="WCF88" s="1"/>
      <c r="WCG88" s="1"/>
      <c r="WCH88" s="1"/>
      <c r="WCI88" s="1"/>
      <c r="WCJ88" s="1"/>
      <c r="WCK88" s="1"/>
      <c r="WCL88" s="1"/>
      <c r="WCM88" s="1"/>
      <c r="WCN88" s="1"/>
      <c r="WCO88" s="1"/>
      <c r="WCP88" s="1"/>
      <c r="WCQ88" s="1"/>
      <c r="WCR88" s="1"/>
      <c r="WCS88" s="1"/>
      <c r="WCT88" s="1"/>
      <c r="WCU88" s="1"/>
      <c r="WCV88" s="1"/>
      <c r="WCW88" s="1"/>
      <c r="WCX88" s="1"/>
      <c r="WCY88" s="1"/>
      <c r="WCZ88" s="1"/>
      <c r="WDA88" s="1"/>
      <c r="WDB88" s="1"/>
      <c r="WDC88" s="1"/>
      <c r="WDD88" s="1"/>
      <c r="WDE88" s="1"/>
      <c r="WDF88" s="1"/>
      <c r="WDG88" s="1"/>
      <c r="WDH88" s="1"/>
      <c r="WDI88" s="1"/>
      <c r="WDJ88" s="1"/>
      <c r="WDK88" s="1"/>
      <c r="WDL88" s="1"/>
      <c r="WDM88" s="1"/>
      <c r="WDN88" s="1"/>
      <c r="WDO88" s="1"/>
      <c r="WDP88" s="1"/>
      <c r="WDQ88" s="1"/>
      <c r="WDR88" s="1"/>
      <c r="WDS88" s="1"/>
      <c r="WDT88" s="1"/>
      <c r="WDU88" s="1"/>
      <c r="WDV88" s="1"/>
      <c r="WDW88" s="1"/>
      <c r="WDX88" s="1"/>
      <c r="WDY88" s="1"/>
      <c r="WDZ88" s="1"/>
      <c r="WEA88" s="1"/>
      <c r="WEB88" s="1"/>
      <c r="WEC88" s="1"/>
      <c r="WED88" s="1"/>
      <c r="WEE88" s="1"/>
      <c r="WEF88" s="1"/>
      <c r="WEG88" s="1"/>
      <c r="WEH88" s="1"/>
      <c r="WEI88" s="1"/>
      <c r="WEJ88" s="1"/>
      <c r="WEK88" s="1"/>
      <c r="WEL88" s="1"/>
      <c r="WEM88" s="1"/>
      <c r="WEN88" s="1"/>
      <c r="WEO88" s="1"/>
      <c r="WEP88" s="1"/>
      <c r="WEQ88" s="1"/>
      <c r="WER88" s="1"/>
      <c r="WES88" s="1"/>
      <c r="WET88" s="1"/>
      <c r="WEU88" s="1"/>
      <c r="WEV88" s="1"/>
      <c r="WEW88" s="1"/>
      <c r="WEX88" s="1"/>
      <c r="WEY88" s="1"/>
      <c r="WEZ88" s="1"/>
      <c r="WFA88" s="1"/>
      <c r="WFB88" s="1"/>
      <c r="WFC88" s="1"/>
      <c r="WFD88" s="1"/>
      <c r="WFE88" s="1"/>
      <c r="WFF88" s="1"/>
      <c r="WFG88" s="1"/>
      <c r="WFH88" s="1"/>
      <c r="WFI88" s="1"/>
      <c r="WFJ88" s="1"/>
      <c r="WFK88" s="1"/>
      <c r="WFL88" s="1"/>
      <c r="WFM88" s="1"/>
      <c r="WFN88" s="1"/>
      <c r="WFO88" s="1"/>
      <c r="WFP88" s="1"/>
      <c r="WFQ88" s="1"/>
      <c r="WFR88" s="1"/>
      <c r="WFS88" s="1"/>
      <c r="WFT88" s="1"/>
      <c r="WFU88" s="1"/>
      <c r="WFV88" s="1"/>
      <c r="WFW88" s="1"/>
      <c r="WFX88" s="1"/>
      <c r="WFY88" s="1"/>
      <c r="WFZ88" s="1"/>
      <c r="WGA88" s="1"/>
      <c r="WGB88" s="1"/>
      <c r="WGC88" s="1"/>
      <c r="WGD88" s="1"/>
      <c r="WGE88" s="1"/>
      <c r="WGF88" s="1"/>
      <c r="WGG88" s="1"/>
      <c r="WGH88" s="1"/>
      <c r="WGI88" s="1"/>
      <c r="WGJ88" s="1"/>
      <c r="WGK88" s="1"/>
      <c r="WGL88" s="1"/>
      <c r="WGM88" s="1"/>
      <c r="WGN88" s="1"/>
      <c r="WGO88" s="1"/>
      <c r="WGP88" s="1"/>
      <c r="WGQ88" s="1"/>
      <c r="WGR88" s="1"/>
      <c r="WGS88" s="1"/>
      <c r="WGT88" s="1"/>
      <c r="WGU88" s="1"/>
      <c r="WGV88" s="1"/>
      <c r="WGW88" s="1"/>
      <c r="WGX88" s="1"/>
      <c r="WGY88" s="1"/>
      <c r="WGZ88" s="1"/>
      <c r="WHA88" s="1"/>
      <c r="WHB88" s="1"/>
      <c r="WHC88" s="1"/>
      <c r="WHD88" s="1"/>
      <c r="WHE88" s="1"/>
      <c r="WHF88" s="1"/>
      <c r="WHG88" s="1"/>
      <c r="WHH88" s="1"/>
      <c r="WHI88" s="1"/>
      <c r="WHJ88" s="1"/>
      <c r="WHK88" s="1"/>
      <c r="WHL88" s="1"/>
      <c r="WHM88" s="1"/>
      <c r="WHN88" s="1"/>
      <c r="WHO88" s="1"/>
      <c r="WHP88" s="1"/>
      <c r="WHQ88" s="1"/>
      <c r="WHR88" s="1"/>
      <c r="WHS88" s="1"/>
      <c r="WHT88" s="1"/>
      <c r="WHU88" s="1"/>
      <c r="WHV88" s="1"/>
      <c r="WHW88" s="1"/>
      <c r="WHX88" s="1"/>
      <c r="WHY88" s="1"/>
      <c r="WHZ88" s="1"/>
      <c r="WIA88" s="1"/>
      <c r="WIB88" s="1"/>
      <c r="WIC88" s="1"/>
      <c r="WID88" s="1"/>
      <c r="WIE88" s="1"/>
      <c r="WIF88" s="1"/>
      <c r="WIG88" s="1"/>
      <c r="WIH88" s="1"/>
      <c r="WII88" s="1"/>
      <c r="WIJ88" s="1"/>
      <c r="WIK88" s="1"/>
      <c r="WIL88" s="1"/>
      <c r="WIM88" s="1"/>
      <c r="WIN88" s="1"/>
      <c r="WIO88" s="1"/>
      <c r="WIP88" s="1"/>
      <c r="WIQ88" s="1"/>
      <c r="WIR88" s="1"/>
      <c r="WIS88" s="1"/>
      <c r="WIT88" s="1"/>
      <c r="WIU88" s="1"/>
      <c r="WIV88" s="1"/>
      <c r="WIW88" s="1"/>
      <c r="WIX88" s="1"/>
      <c r="WIY88" s="1"/>
      <c r="WIZ88" s="1"/>
      <c r="WJA88" s="1"/>
      <c r="WJB88" s="1"/>
      <c r="WJC88" s="1"/>
      <c r="WJD88" s="1"/>
      <c r="WJE88" s="1"/>
      <c r="WJF88" s="1"/>
      <c r="WJG88" s="1"/>
      <c r="WJH88" s="1"/>
      <c r="WJI88" s="1"/>
      <c r="WJJ88" s="1"/>
      <c r="WJK88" s="1"/>
      <c r="WJL88" s="1"/>
      <c r="WJM88" s="1"/>
      <c r="WJN88" s="1"/>
      <c r="WJO88" s="1"/>
      <c r="WJP88" s="1"/>
      <c r="WJQ88" s="1"/>
      <c r="WJR88" s="1"/>
      <c r="WJS88" s="1"/>
      <c r="WJT88" s="1"/>
      <c r="WJU88" s="1"/>
      <c r="WJV88" s="1"/>
      <c r="WJW88" s="1"/>
      <c r="WJX88" s="1"/>
      <c r="WJY88" s="1"/>
      <c r="WJZ88" s="1"/>
      <c r="WKA88" s="1"/>
      <c r="WKB88" s="1"/>
      <c r="WKC88" s="1"/>
      <c r="WKD88" s="1"/>
      <c r="WKE88" s="1"/>
      <c r="WKF88" s="1"/>
      <c r="WKG88" s="1"/>
      <c r="WKH88" s="1"/>
      <c r="WKI88" s="1"/>
      <c r="WKJ88" s="1"/>
      <c r="WKK88" s="1"/>
      <c r="WKL88" s="1"/>
      <c r="WKM88" s="1"/>
      <c r="WKN88" s="1"/>
      <c r="WKO88" s="1"/>
      <c r="WKP88" s="1"/>
      <c r="WKQ88" s="1"/>
      <c r="WKR88" s="1"/>
      <c r="WKS88" s="1"/>
      <c r="WKT88" s="1"/>
      <c r="WKU88" s="1"/>
      <c r="WKV88" s="1"/>
      <c r="WKW88" s="1"/>
      <c r="WKX88" s="1"/>
      <c r="WKY88" s="1"/>
      <c r="WKZ88" s="1"/>
      <c r="WLA88" s="1"/>
      <c r="WLB88" s="1"/>
      <c r="WLC88" s="1"/>
      <c r="WLD88" s="1"/>
      <c r="WLE88" s="1"/>
      <c r="WLF88" s="1"/>
      <c r="WLG88" s="1"/>
      <c r="WLH88" s="1"/>
      <c r="WLI88" s="1"/>
      <c r="WLJ88" s="1"/>
      <c r="WLK88" s="1"/>
      <c r="WLL88" s="1"/>
      <c r="WLM88" s="1"/>
      <c r="WLN88" s="1"/>
      <c r="WLO88" s="1"/>
      <c r="WLP88" s="1"/>
      <c r="WLQ88" s="1"/>
      <c r="WLR88" s="1"/>
      <c r="WLS88" s="1"/>
      <c r="WLT88" s="1"/>
      <c r="WLU88" s="1"/>
      <c r="WLV88" s="1"/>
      <c r="WLW88" s="1"/>
      <c r="WLX88" s="1"/>
      <c r="WLY88" s="1"/>
      <c r="WLZ88" s="1"/>
      <c r="WMA88" s="1"/>
      <c r="WMB88" s="1"/>
      <c r="WMC88" s="1"/>
      <c r="WMD88" s="1"/>
      <c r="WME88" s="1"/>
      <c r="WMF88" s="1"/>
      <c r="WMG88" s="1"/>
      <c r="WMH88" s="1"/>
      <c r="WMI88" s="1"/>
      <c r="WMJ88" s="1"/>
      <c r="WMK88" s="1"/>
      <c r="WML88" s="1"/>
      <c r="WMM88" s="1"/>
      <c r="WMN88" s="1"/>
      <c r="WMO88" s="1"/>
      <c r="WMP88" s="1"/>
      <c r="WMQ88" s="1"/>
      <c r="WMR88" s="1"/>
      <c r="WMS88" s="1"/>
      <c r="WMT88" s="1"/>
      <c r="WMU88" s="1"/>
      <c r="WMV88" s="1"/>
      <c r="WMW88" s="1"/>
      <c r="WMX88" s="1"/>
      <c r="WMY88" s="1"/>
      <c r="WMZ88" s="1"/>
      <c r="WNA88" s="1"/>
      <c r="WNB88" s="1"/>
      <c r="WNC88" s="1"/>
      <c r="WND88" s="1"/>
      <c r="WNE88" s="1"/>
      <c r="WNF88" s="1"/>
      <c r="WNG88" s="1"/>
      <c r="WNH88" s="1"/>
      <c r="WNI88" s="1"/>
      <c r="WNJ88" s="1"/>
      <c r="WNK88" s="1"/>
      <c r="WNL88" s="1"/>
      <c r="WNM88" s="1"/>
      <c r="WNN88" s="1"/>
      <c r="WNO88" s="1"/>
      <c r="WNP88" s="1"/>
      <c r="WNQ88" s="1"/>
      <c r="WNR88" s="1"/>
      <c r="WNS88" s="1"/>
      <c r="WNT88" s="1"/>
      <c r="WNU88" s="1"/>
      <c r="WNV88" s="1"/>
      <c r="WNW88" s="1"/>
      <c r="WNX88" s="1"/>
      <c r="WNY88" s="1"/>
      <c r="WNZ88" s="1"/>
      <c r="WOA88" s="1"/>
      <c r="WOB88" s="1"/>
      <c r="WOC88" s="1"/>
      <c r="WOD88" s="1"/>
      <c r="WOE88" s="1"/>
      <c r="WOF88" s="1"/>
      <c r="WOG88" s="1"/>
      <c r="WOH88" s="1"/>
      <c r="WOI88" s="1"/>
      <c r="WOJ88" s="1"/>
      <c r="WOK88" s="1"/>
      <c r="WOL88" s="1"/>
      <c r="WOM88" s="1"/>
      <c r="WON88" s="1"/>
      <c r="WOO88" s="1"/>
      <c r="WOP88" s="1"/>
      <c r="WOQ88" s="1"/>
      <c r="WOR88" s="1"/>
      <c r="WOS88" s="1"/>
      <c r="WOT88" s="1"/>
      <c r="WOU88" s="1"/>
      <c r="WOV88" s="1"/>
      <c r="WOW88" s="1"/>
      <c r="WOX88" s="1"/>
      <c r="WOY88" s="1"/>
      <c r="WOZ88" s="1"/>
      <c r="WPA88" s="1"/>
      <c r="WPB88" s="1"/>
      <c r="WPC88" s="1"/>
      <c r="WPD88" s="1"/>
      <c r="WPE88" s="1"/>
      <c r="WPF88" s="1"/>
      <c r="WPG88" s="1"/>
      <c r="WPH88" s="1"/>
      <c r="WPI88" s="1"/>
      <c r="WPJ88" s="1"/>
      <c r="WPK88" s="1"/>
      <c r="WPL88" s="1"/>
      <c r="WPM88" s="1"/>
      <c r="WPN88" s="1"/>
      <c r="WPO88" s="1"/>
      <c r="WPP88" s="1"/>
      <c r="WPQ88" s="1"/>
      <c r="WPR88" s="1"/>
      <c r="WPS88" s="1"/>
      <c r="WPT88" s="1"/>
      <c r="WPU88" s="1"/>
      <c r="WPV88" s="1"/>
      <c r="WPW88" s="1"/>
      <c r="WPX88" s="1"/>
      <c r="WPY88" s="1"/>
      <c r="WPZ88" s="1"/>
      <c r="WQA88" s="1"/>
      <c r="WQB88" s="1"/>
      <c r="WQC88" s="1"/>
      <c r="WQD88" s="1"/>
      <c r="WQE88" s="1"/>
      <c r="WQF88" s="1"/>
      <c r="WQG88" s="1"/>
      <c r="WQH88" s="1"/>
      <c r="WQI88" s="1"/>
      <c r="WQJ88" s="1"/>
      <c r="WQK88" s="1"/>
      <c r="WQL88" s="1"/>
      <c r="WQM88" s="1"/>
      <c r="WQN88" s="1"/>
      <c r="WQO88" s="1"/>
      <c r="WQP88" s="1"/>
      <c r="WQQ88" s="1"/>
      <c r="WQR88" s="1"/>
      <c r="WQS88" s="1"/>
      <c r="WQT88" s="1"/>
      <c r="WQU88" s="1"/>
      <c r="WQV88" s="1"/>
      <c r="WQW88" s="1"/>
      <c r="WQX88" s="1"/>
      <c r="WQY88" s="1"/>
      <c r="WQZ88" s="1"/>
      <c r="WRA88" s="1"/>
      <c r="WRB88" s="1"/>
      <c r="WRC88" s="1"/>
      <c r="WRD88" s="1"/>
      <c r="WRE88" s="1"/>
      <c r="WRF88" s="1"/>
      <c r="WRG88" s="1"/>
      <c r="WRH88" s="1"/>
      <c r="WRI88" s="1"/>
      <c r="WRJ88" s="1"/>
      <c r="WRK88" s="1"/>
      <c r="WRL88" s="1"/>
      <c r="WRM88" s="1"/>
      <c r="WRN88" s="1"/>
      <c r="WRO88" s="1"/>
      <c r="WRP88" s="1"/>
      <c r="WRQ88" s="1"/>
      <c r="WRR88" s="1"/>
      <c r="WRS88" s="1"/>
      <c r="WRT88" s="1"/>
      <c r="WRU88" s="1"/>
      <c r="WRV88" s="1"/>
      <c r="WRW88" s="1"/>
      <c r="WRX88" s="1"/>
      <c r="WRY88" s="1"/>
      <c r="WRZ88" s="1"/>
      <c r="WSA88" s="1"/>
      <c r="WSB88" s="1"/>
      <c r="WSC88" s="1"/>
      <c r="WSD88" s="1"/>
      <c r="WSE88" s="1"/>
      <c r="WSF88" s="1"/>
      <c r="WSG88" s="1"/>
      <c r="WSH88" s="1"/>
      <c r="WSI88" s="1"/>
      <c r="WSJ88" s="1"/>
      <c r="WSK88" s="1"/>
      <c r="WSL88" s="1"/>
      <c r="WSM88" s="1"/>
      <c r="WSN88" s="1"/>
      <c r="WSO88" s="1"/>
      <c r="WSP88" s="1"/>
      <c r="WSQ88" s="1"/>
      <c r="WSR88" s="1"/>
      <c r="WSS88" s="1"/>
      <c r="WST88" s="1"/>
      <c r="WSU88" s="1"/>
      <c r="WSV88" s="1"/>
      <c r="WSW88" s="1"/>
      <c r="WSX88" s="1"/>
      <c r="WSY88" s="1"/>
      <c r="WSZ88" s="1"/>
      <c r="WTA88" s="1"/>
      <c r="WTB88" s="1"/>
      <c r="WTC88" s="1"/>
      <c r="WTD88" s="1"/>
      <c r="WTE88" s="1"/>
      <c r="WTF88" s="1"/>
      <c r="WTG88" s="1"/>
      <c r="WTH88" s="1"/>
      <c r="WTI88" s="1"/>
      <c r="WTJ88" s="1"/>
      <c r="WTK88" s="1"/>
      <c r="WTL88" s="1"/>
      <c r="WTM88" s="1"/>
      <c r="WTN88" s="1"/>
      <c r="WTO88" s="1"/>
      <c r="WTP88" s="1"/>
      <c r="WTQ88" s="1"/>
      <c r="WTR88" s="1"/>
      <c r="WTS88" s="1"/>
      <c r="WTT88" s="1"/>
      <c r="WTU88" s="1"/>
      <c r="WTV88" s="1"/>
      <c r="WTW88" s="1"/>
      <c r="WTX88" s="1"/>
      <c r="WTY88" s="1"/>
      <c r="WTZ88" s="1"/>
      <c r="WUA88" s="1"/>
      <c r="WUB88" s="1"/>
      <c r="WUC88" s="1"/>
      <c r="WUD88" s="1"/>
      <c r="WUE88" s="1"/>
      <c r="WUF88" s="1"/>
      <c r="WUG88" s="1"/>
      <c r="WUH88" s="1"/>
      <c r="WUI88" s="1"/>
      <c r="WUJ88" s="1"/>
      <c r="WUK88" s="1"/>
      <c r="WUL88" s="1"/>
      <c r="WUM88" s="1"/>
      <c r="WUN88" s="1"/>
      <c r="WUO88" s="1"/>
      <c r="WUP88" s="1"/>
      <c r="WUQ88" s="1"/>
      <c r="WUR88" s="1"/>
      <c r="WUS88" s="1"/>
      <c r="WUT88" s="1"/>
      <c r="WUU88" s="1"/>
      <c r="WUV88" s="1"/>
      <c r="WUW88" s="1"/>
      <c r="WUX88" s="1"/>
      <c r="WUY88" s="1"/>
      <c r="WUZ88" s="1"/>
      <c r="WVA88" s="1"/>
      <c r="WVB88" s="1"/>
      <c r="WVC88" s="1"/>
      <c r="WVD88" s="1"/>
      <c r="WVE88" s="1"/>
      <c r="WVF88" s="1"/>
      <c r="WVG88" s="1"/>
      <c r="WVH88" s="1"/>
      <c r="WVI88" s="1"/>
      <c r="WVJ88" s="1"/>
      <c r="WVK88" s="1"/>
      <c r="WVL88" s="1"/>
      <c r="WVM88" s="1"/>
      <c r="WVN88" s="1"/>
      <c r="WVO88" s="1"/>
      <c r="WVP88" s="1"/>
      <c r="WVQ88" s="1"/>
      <c r="WVR88" s="1"/>
      <c r="WVS88" s="1"/>
      <c r="WVT88" s="1"/>
      <c r="WVU88" s="1"/>
      <c r="WVV88" s="1"/>
      <c r="WVW88" s="1"/>
      <c r="WVX88" s="1"/>
      <c r="WVY88" s="1"/>
      <c r="WVZ88" s="1"/>
      <c r="WWA88" s="1"/>
      <c r="WWB88" s="1"/>
      <c r="WWC88" s="1"/>
      <c r="WWD88" s="1"/>
      <c r="WWE88" s="1"/>
      <c r="WWF88" s="1"/>
      <c r="WWG88" s="1"/>
      <c r="WWH88" s="1"/>
      <c r="WWI88" s="1"/>
      <c r="WWJ88" s="1"/>
      <c r="WWK88" s="1"/>
      <c r="WWL88" s="1"/>
      <c r="WWM88" s="1"/>
      <c r="WWN88" s="1"/>
      <c r="WWO88" s="1"/>
      <c r="WWP88" s="1"/>
      <c r="WWQ88" s="1"/>
      <c r="WWR88" s="1"/>
      <c r="WWS88" s="1"/>
      <c r="WWT88" s="1"/>
      <c r="WWU88" s="1"/>
      <c r="WWV88" s="1"/>
      <c r="WWW88" s="1"/>
      <c r="WWX88" s="1"/>
      <c r="WWY88" s="1"/>
      <c r="WWZ88" s="1"/>
      <c r="WXA88" s="1"/>
      <c r="WXB88" s="1"/>
      <c r="WXC88" s="1"/>
      <c r="WXD88" s="1"/>
      <c r="WXE88" s="1"/>
      <c r="WXF88" s="1"/>
      <c r="WXG88" s="1"/>
      <c r="WXH88" s="1"/>
      <c r="WXI88" s="1"/>
      <c r="WXJ88" s="1"/>
      <c r="WXK88" s="1"/>
      <c r="WXL88" s="1"/>
      <c r="WXM88" s="1"/>
      <c r="WXN88" s="1"/>
      <c r="WXO88" s="1"/>
      <c r="WXP88" s="1"/>
      <c r="WXQ88" s="1"/>
      <c r="WXR88" s="1"/>
      <c r="WXS88" s="1"/>
      <c r="WXT88" s="1"/>
      <c r="WXU88" s="1"/>
      <c r="WXV88" s="1"/>
      <c r="WXW88" s="1"/>
      <c r="WXX88" s="1"/>
      <c r="WXY88" s="1"/>
      <c r="WXZ88" s="1"/>
      <c r="WYA88" s="1"/>
      <c r="WYB88" s="1"/>
      <c r="WYC88" s="1"/>
      <c r="WYD88" s="1"/>
      <c r="WYE88" s="1"/>
      <c r="WYF88" s="1"/>
      <c r="WYG88" s="1"/>
      <c r="WYH88" s="1"/>
      <c r="WYI88" s="1"/>
      <c r="WYJ88" s="1"/>
      <c r="WYK88" s="1"/>
      <c r="WYL88" s="1"/>
      <c r="WYM88" s="1"/>
      <c r="WYN88" s="1"/>
      <c r="WYO88" s="1"/>
      <c r="WYP88" s="1"/>
      <c r="WYQ88" s="1"/>
      <c r="WYR88" s="1"/>
      <c r="WYS88" s="1"/>
      <c r="WYT88" s="1"/>
      <c r="WYU88" s="1"/>
      <c r="WYV88" s="1"/>
      <c r="WYW88" s="1"/>
      <c r="WYX88" s="1"/>
      <c r="WYY88" s="1"/>
      <c r="WYZ88" s="1"/>
      <c r="WZA88" s="1"/>
      <c r="WZB88" s="1"/>
      <c r="WZC88" s="1"/>
      <c r="WZD88" s="1"/>
      <c r="WZE88" s="1"/>
      <c r="WZF88" s="1"/>
      <c r="WZG88" s="1"/>
      <c r="WZH88" s="1"/>
      <c r="WZI88" s="1"/>
      <c r="WZJ88" s="1"/>
      <c r="WZK88" s="1"/>
      <c r="WZL88" s="1"/>
      <c r="WZM88" s="1"/>
      <c r="WZN88" s="1"/>
      <c r="WZO88" s="1"/>
      <c r="WZP88" s="1"/>
      <c r="WZQ88" s="1"/>
      <c r="WZR88" s="1"/>
      <c r="WZS88" s="1"/>
      <c r="WZT88" s="1"/>
      <c r="WZU88" s="1"/>
      <c r="WZV88" s="1"/>
      <c r="WZW88" s="1"/>
      <c r="WZX88" s="1"/>
      <c r="WZY88" s="1"/>
      <c r="WZZ88" s="1"/>
      <c r="XAA88" s="1"/>
      <c r="XAB88" s="1"/>
      <c r="XAC88" s="1"/>
      <c r="XAD88" s="1"/>
      <c r="XAE88" s="1"/>
      <c r="XAF88" s="1"/>
      <c r="XAG88" s="1"/>
      <c r="XAH88" s="1"/>
      <c r="XAI88" s="1"/>
      <c r="XAJ88" s="1"/>
      <c r="XAK88" s="1"/>
      <c r="XAL88" s="1"/>
      <c r="XAM88" s="1"/>
      <c r="XAN88" s="1"/>
      <c r="XAO88" s="1"/>
      <c r="XAP88" s="1"/>
      <c r="XAQ88" s="1"/>
      <c r="XAR88" s="1"/>
      <c r="XAS88" s="1"/>
      <c r="XAT88" s="1"/>
      <c r="XAU88" s="1"/>
      <c r="XAV88" s="1"/>
      <c r="XAW88" s="1"/>
      <c r="XAX88" s="1"/>
      <c r="XAY88" s="1"/>
      <c r="XAZ88" s="1"/>
      <c r="XBA88" s="1"/>
      <c r="XBB88" s="1"/>
      <c r="XBC88" s="1"/>
      <c r="XBD88" s="1"/>
      <c r="XBE88" s="1"/>
      <c r="XBF88" s="1"/>
      <c r="XBG88" s="1"/>
      <c r="XBH88" s="1"/>
      <c r="XBI88" s="1"/>
      <c r="XBJ88" s="1"/>
      <c r="XBK88" s="1"/>
      <c r="XBL88" s="1"/>
      <c r="XBM88" s="1"/>
      <c r="XBN88" s="1"/>
      <c r="XBO88" s="1"/>
      <c r="XBP88" s="1"/>
      <c r="XBQ88" s="1"/>
      <c r="XBR88" s="1"/>
      <c r="XBS88" s="1"/>
      <c r="XBT88" s="1"/>
      <c r="XBU88" s="1"/>
      <c r="XBV88" s="1"/>
      <c r="XBW88" s="1"/>
      <c r="XBX88" s="1"/>
      <c r="XBY88" s="1"/>
      <c r="XBZ88" s="1"/>
      <c r="XCA88" s="1"/>
      <c r="XCB88" s="1"/>
      <c r="XCC88" s="1"/>
      <c r="XCD88" s="1"/>
      <c r="XCE88" s="1"/>
      <c r="XCF88" s="1"/>
      <c r="XCG88" s="1"/>
      <c r="XCH88" s="1"/>
      <c r="XCI88" s="1"/>
      <c r="XCJ88" s="1"/>
      <c r="XCK88" s="1"/>
      <c r="XCL88" s="1"/>
      <c r="XCM88" s="1"/>
      <c r="XCN88" s="1"/>
      <c r="XCO88" s="1"/>
      <c r="XCP88" s="1"/>
      <c r="XCQ88" s="1"/>
      <c r="XCR88" s="1"/>
      <c r="XCS88" s="1"/>
      <c r="XCT88" s="1"/>
      <c r="XCU88" s="1"/>
      <c r="XCV88" s="1"/>
      <c r="XCW88" s="1"/>
      <c r="XCX88" s="1"/>
      <c r="XCY88" s="1"/>
      <c r="XCZ88" s="1"/>
      <c r="XDA88" s="1"/>
      <c r="XDB88" s="1"/>
      <c r="XDC88" s="1"/>
      <c r="XDD88" s="1"/>
      <c r="XDE88" s="1"/>
      <c r="XDF88" s="1"/>
      <c r="XDG88" s="1"/>
      <c r="XDH88" s="1"/>
      <c r="XDI88" s="1"/>
      <c r="XDJ88" s="1"/>
      <c r="XDK88" s="1"/>
    </row>
    <row r="89" spans="1:16339" x14ac:dyDescent="0.2">
      <c r="A89" s="123">
        <v>144</v>
      </c>
      <c r="B89" s="2">
        <v>96</v>
      </c>
      <c r="C89" s="149">
        <v>0.66666666666666674</v>
      </c>
      <c r="D89" s="149">
        <f>TBL_FACTOR[[#This Row],[x/Local]]+0.025</f>
        <v>0.69166666666666676</v>
      </c>
      <c r="N89" s="2">
        <v>116</v>
      </c>
      <c r="O89" s="123">
        <f>ROUNDUP(_xlfn.XLOOKUP(N89,TBL_FACTOR[Bill],TBL_FACTOR[x/Local],,-1)*TBL_PD_RATES[[#This Row],[BILL]],1)</f>
        <v>76</v>
      </c>
      <c r="P89" s="123">
        <f>ROUNDUP(((_xlfn.XLOOKUP(TBL_PD_RATES[[#This Row],[BILL]],TBL_FACTOR[Bill],TBL_FACTOR[x/Local],,-1))+_xlfn.XLOOKUP(TBL_PD_RATES[[#Headers],[AHSA]], TBL_MSP[MSP],TBL_MSP[By/Local]))*TBL_PD_RATES[[#This Row],[BILL]],1)</f>
        <v>77.699999999999989</v>
      </c>
      <c r="Q89" s="123">
        <f>ROUNDUP(((_xlfn.XLOOKUP(TBL_PD_RATES[[#This Row],[BILL]],TBL_FACTOR[Bill],TBL_FACTOR[x/Local],,-1))+_xlfn.XLOOKUP(TBL_PD_RATES[[#Headers],[CSU]], TBL_MSP[MSP],TBL_MSP[By/Local]))*TBL_PD_RATES[[#This Row],[BILL]],1)</f>
        <v>76</v>
      </c>
      <c r="R89" s="123">
        <f>ROUNDUP(((_xlfn.XLOOKUP(TBL_PD_RATES[[#This Row],[BILL]],TBL_FACTOR[Bill],TBL_FACTOR[x/Local],,-1))+_xlfn.XLOOKUP(TBL_PD_RATES[[#Headers],[MS]], TBL_MSP[MSP],TBL_MSP[By/Local]))*TBL_PD_RATES[[#This Row],[BILL]],1)</f>
        <v>76</v>
      </c>
      <c r="S89" s="123">
        <f>ROUNDUP(((_xlfn.XLOOKUP(TBL_PD_RATES[[#This Row],[BILL]],TBL_FACTOR[Bill],TBL_FACTOR[x/Local],,-1))+_xlfn.XLOOKUP(TBL_PD_RATES[[#Headers],[RS]], TBL_MSP[MSP],TBL_MSP[By/Local]))*TBL_PD_RATES[[#This Row],[BILL]],1)</f>
        <v>76</v>
      </c>
      <c r="T89" s="123">
        <f>ROUNDUP(((_xlfn.XLOOKUP(TBL_PD_RATES[[#This Row],[BILL]],TBL_FACTOR[Bill],TBL_FACTOR[x/Local],,-1))+_xlfn.XLOOKUP(TBL_PD_RATES[[#Headers],[RS]], TBL_MSP[MSP],TBL_MSP[By/Local]))*TBL_PD_RATES[[#This Row],[BILL]],1)</f>
        <v>76</v>
      </c>
      <c r="V89" s="2">
        <v>116</v>
      </c>
      <c r="W89" s="123">
        <f>ROUNDUP(_xlfn.XLOOKUP(V89,TBL_FACTOR[Bill],TBL_FACTOR[x/Travel],,-1)*TBL_PD_RATES12[[#This Row],[BILL]],1)</f>
        <v>78.899999999999991</v>
      </c>
      <c r="X89" s="123">
        <f>ROUNDUP(((_xlfn.XLOOKUP(TBL_PD_RATES12[[#This Row],[BILL]],TBL_FACTOR[Bill],TBL_FACTOR[x/Travel],,-1))+_xlfn.XLOOKUP(TBL_PD_RATES12[[#Headers],[AHSA]], TBL_MSP[MSP],TBL_MSP[By/Travel]))*TBL_PD_RATES12[[#This Row],[BILL]],1)</f>
        <v>81.8</v>
      </c>
      <c r="Y89" s="123">
        <f>ROUNDUP(((_xlfn.XLOOKUP(TBL_PD_RATES12[[#This Row],[BILL]],TBL_FACTOR[Bill],TBL_FACTOR[x/Travel],,-1))+_xlfn.XLOOKUP(TBL_PD_RATES12[[#Headers],[CSU]], TBL_MSP[MSP],TBL_MSP[By/Travel]))*TBL_PD_RATES12[[#This Row],[BILL]],1)</f>
        <v>78.899999999999991</v>
      </c>
      <c r="Z89" s="123">
        <f>ROUNDUP(((_xlfn.XLOOKUP(TBL_PD_RATES12[[#This Row],[BILL]],TBL_FACTOR[Bill],TBL_FACTOR[x/Travel],,-1))+_xlfn.XLOOKUP(TBL_PD_RATES12[[#Headers],[MS]], TBL_MSP[MSP],TBL_MSP[By/Travel]))*TBL_PD_RATES12[[#This Row],[BILL]],1)</f>
        <v>78.899999999999991</v>
      </c>
      <c r="AA89" s="123">
        <f>ROUNDUP(((_xlfn.XLOOKUP(TBL_PD_RATES12[[#This Row],[BILL]],TBL_FACTOR[Bill],TBL_FACTOR[x/Travel],,-1))+_xlfn.XLOOKUP(TBL_PD_RATES12[[#Headers],[RS]], TBL_MSP[MSP],TBL_MSP[By/Travel]))*TBL_PD_RATES12[[#This Row],[BILL]],1)</f>
        <v>78.899999999999991</v>
      </c>
      <c r="AB89" s="123">
        <f>ROUNDUP(((_xlfn.XLOOKUP(TBL_PD_RATES12[[#This Row],[BILL]],TBL_FACTOR[Bill],TBL_FACTOR[x/Travel],,-1))+_xlfn.XLOOKUP(TBL_PD_RATES12[[#Headers],[RS]], TBL_MSP[MSP],TBL_MSP[By/Travel]))*TBL_PD_RATES12[[#This Row],[BILL]],1)</f>
        <v>78.899999999999991</v>
      </c>
    </row>
    <row r="90" spans="1:16339" x14ac:dyDescent="0.2">
      <c r="A90" s="123">
        <v>145.4</v>
      </c>
      <c r="B90" s="2">
        <v>97</v>
      </c>
      <c r="C90" s="149">
        <v>0.66712517193947729</v>
      </c>
      <c r="D90" s="149">
        <f>TBL_FACTOR[[#This Row],[x/Local]]+0.025</f>
        <v>0.69212517193947731</v>
      </c>
      <c r="N90" s="2">
        <v>117</v>
      </c>
      <c r="O90" s="123">
        <f>ROUNDUP(_xlfn.XLOOKUP(N90,TBL_FACTOR[Bill],TBL_FACTOR[x/Local],,-1)*TBL_PD_RATES[[#This Row],[BILL]],1)</f>
        <v>76.599999999999994</v>
      </c>
      <c r="P90" s="123">
        <f>ROUNDUP(((_xlfn.XLOOKUP(TBL_PD_RATES[[#This Row],[BILL]],TBL_FACTOR[Bill],TBL_FACTOR[x/Local],,-1))+_xlfn.XLOOKUP(TBL_PD_RATES[[#Headers],[AHSA]], TBL_MSP[MSP],TBL_MSP[By/Local]))*TBL_PD_RATES[[#This Row],[BILL]],1)</f>
        <v>78.399999999999991</v>
      </c>
      <c r="Q90" s="123">
        <f>ROUNDUP(((_xlfn.XLOOKUP(TBL_PD_RATES[[#This Row],[BILL]],TBL_FACTOR[Bill],TBL_FACTOR[x/Local],,-1))+_xlfn.XLOOKUP(TBL_PD_RATES[[#Headers],[CSU]], TBL_MSP[MSP],TBL_MSP[By/Local]))*TBL_PD_RATES[[#This Row],[BILL]],1)</f>
        <v>76.599999999999994</v>
      </c>
      <c r="R90" s="123">
        <f>ROUNDUP(((_xlfn.XLOOKUP(TBL_PD_RATES[[#This Row],[BILL]],TBL_FACTOR[Bill],TBL_FACTOR[x/Local],,-1))+_xlfn.XLOOKUP(TBL_PD_RATES[[#Headers],[MS]], TBL_MSP[MSP],TBL_MSP[By/Local]))*TBL_PD_RATES[[#This Row],[BILL]],1)</f>
        <v>76.599999999999994</v>
      </c>
      <c r="S90" s="123">
        <f>ROUNDUP(((_xlfn.XLOOKUP(TBL_PD_RATES[[#This Row],[BILL]],TBL_FACTOR[Bill],TBL_FACTOR[x/Local],,-1))+_xlfn.XLOOKUP(TBL_PD_RATES[[#Headers],[RS]], TBL_MSP[MSP],TBL_MSP[By/Local]))*TBL_PD_RATES[[#This Row],[BILL]],1)</f>
        <v>76.599999999999994</v>
      </c>
      <c r="T90" s="123">
        <f>ROUNDUP(((_xlfn.XLOOKUP(TBL_PD_RATES[[#This Row],[BILL]],TBL_FACTOR[Bill],TBL_FACTOR[x/Local],,-1))+_xlfn.XLOOKUP(TBL_PD_RATES[[#Headers],[RS]], TBL_MSP[MSP],TBL_MSP[By/Local]))*TBL_PD_RATES[[#This Row],[BILL]],1)</f>
        <v>76.599999999999994</v>
      </c>
      <c r="V90" s="2">
        <v>117</v>
      </c>
      <c r="W90" s="123">
        <f>ROUNDUP(_xlfn.XLOOKUP(V90,TBL_FACTOR[Bill],TBL_FACTOR[x/Travel],,-1)*TBL_PD_RATES12[[#This Row],[BILL]],1)</f>
        <v>79.599999999999994</v>
      </c>
      <c r="X90" s="123">
        <f>ROUNDUP(((_xlfn.XLOOKUP(TBL_PD_RATES12[[#This Row],[BILL]],TBL_FACTOR[Bill],TBL_FACTOR[x/Travel],,-1))+_xlfn.XLOOKUP(TBL_PD_RATES12[[#Headers],[AHSA]], TBL_MSP[MSP],TBL_MSP[By/Travel]))*TBL_PD_RATES12[[#This Row],[BILL]],1)</f>
        <v>82.5</v>
      </c>
      <c r="Y90" s="123">
        <f>ROUNDUP(((_xlfn.XLOOKUP(TBL_PD_RATES12[[#This Row],[BILL]],TBL_FACTOR[Bill],TBL_FACTOR[x/Travel],,-1))+_xlfn.XLOOKUP(TBL_PD_RATES12[[#Headers],[CSU]], TBL_MSP[MSP],TBL_MSP[By/Travel]))*TBL_PD_RATES12[[#This Row],[BILL]],1)</f>
        <v>79.599999999999994</v>
      </c>
      <c r="Z90" s="123">
        <f>ROUNDUP(((_xlfn.XLOOKUP(TBL_PD_RATES12[[#This Row],[BILL]],TBL_FACTOR[Bill],TBL_FACTOR[x/Travel],,-1))+_xlfn.XLOOKUP(TBL_PD_RATES12[[#Headers],[MS]], TBL_MSP[MSP],TBL_MSP[By/Travel]))*TBL_PD_RATES12[[#This Row],[BILL]],1)</f>
        <v>79.599999999999994</v>
      </c>
      <c r="AA90" s="123">
        <f>ROUNDUP(((_xlfn.XLOOKUP(TBL_PD_RATES12[[#This Row],[BILL]],TBL_FACTOR[Bill],TBL_FACTOR[x/Travel],,-1))+_xlfn.XLOOKUP(TBL_PD_RATES12[[#Headers],[RS]], TBL_MSP[MSP],TBL_MSP[By/Travel]))*TBL_PD_RATES12[[#This Row],[BILL]],1)</f>
        <v>79.599999999999994</v>
      </c>
      <c r="AB90" s="123">
        <f>ROUNDUP(((_xlfn.XLOOKUP(TBL_PD_RATES12[[#This Row],[BILL]],TBL_FACTOR[Bill],TBL_FACTOR[x/Travel],,-1))+_xlfn.XLOOKUP(TBL_PD_RATES12[[#Headers],[RS]], TBL_MSP[MSP],TBL_MSP[By/Travel]))*TBL_PD_RATES12[[#This Row],[BILL]],1)</f>
        <v>79.599999999999994</v>
      </c>
    </row>
    <row r="91" spans="1:16339" x14ac:dyDescent="0.2">
      <c r="A91" s="123">
        <v>146.80000000000001</v>
      </c>
      <c r="B91" s="2">
        <v>98</v>
      </c>
      <c r="C91" s="149">
        <v>0.66757493188010897</v>
      </c>
      <c r="D91" s="149">
        <f>TBL_FACTOR[[#This Row],[x/Local]]+0.025</f>
        <v>0.69257493188010899</v>
      </c>
      <c r="N91" s="2">
        <v>118</v>
      </c>
      <c r="O91" s="123">
        <f>ROUNDUP(_xlfn.XLOOKUP(N91,TBL_FACTOR[Bill],TBL_FACTOR[x/Local],,-1)*TBL_PD_RATES[[#This Row],[BILL]],1)</f>
        <v>77.3</v>
      </c>
      <c r="P91" s="123">
        <f>ROUNDUP(((_xlfn.XLOOKUP(TBL_PD_RATES[[#This Row],[BILL]],TBL_FACTOR[Bill],TBL_FACTOR[x/Local],,-1))+_xlfn.XLOOKUP(TBL_PD_RATES[[#Headers],[AHSA]], TBL_MSP[MSP],TBL_MSP[By/Local]))*TBL_PD_RATES[[#This Row],[BILL]],1)</f>
        <v>79.099999999999994</v>
      </c>
      <c r="Q91" s="123">
        <f>ROUNDUP(((_xlfn.XLOOKUP(TBL_PD_RATES[[#This Row],[BILL]],TBL_FACTOR[Bill],TBL_FACTOR[x/Local],,-1))+_xlfn.XLOOKUP(TBL_PD_RATES[[#Headers],[CSU]], TBL_MSP[MSP],TBL_MSP[By/Local]))*TBL_PD_RATES[[#This Row],[BILL]],1)</f>
        <v>77.3</v>
      </c>
      <c r="R91" s="123">
        <f>ROUNDUP(((_xlfn.XLOOKUP(TBL_PD_RATES[[#This Row],[BILL]],TBL_FACTOR[Bill],TBL_FACTOR[x/Local],,-1))+_xlfn.XLOOKUP(TBL_PD_RATES[[#Headers],[MS]], TBL_MSP[MSP],TBL_MSP[By/Local]))*TBL_PD_RATES[[#This Row],[BILL]],1)</f>
        <v>77.3</v>
      </c>
      <c r="S91" s="123">
        <f>ROUNDUP(((_xlfn.XLOOKUP(TBL_PD_RATES[[#This Row],[BILL]],TBL_FACTOR[Bill],TBL_FACTOR[x/Local],,-1))+_xlfn.XLOOKUP(TBL_PD_RATES[[#Headers],[RS]], TBL_MSP[MSP],TBL_MSP[By/Local]))*TBL_PD_RATES[[#This Row],[BILL]],1)</f>
        <v>77.3</v>
      </c>
      <c r="T91" s="123">
        <f>ROUNDUP(((_xlfn.XLOOKUP(TBL_PD_RATES[[#This Row],[BILL]],TBL_FACTOR[Bill],TBL_FACTOR[x/Local],,-1))+_xlfn.XLOOKUP(TBL_PD_RATES[[#Headers],[RS]], TBL_MSP[MSP],TBL_MSP[By/Local]))*TBL_PD_RATES[[#This Row],[BILL]],1)</f>
        <v>77.3</v>
      </c>
      <c r="V91" s="2">
        <v>118</v>
      </c>
      <c r="W91" s="123">
        <f>ROUNDUP(_xlfn.XLOOKUP(V91,TBL_FACTOR[Bill],TBL_FACTOR[x/Travel],,-1)*TBL_PD_RATES12[[#This Row],[BILL]],1)</f>
        <v>80.3</v>
      </c>
      <c r="X91" s="123">
        <f>ROUNDUP(((_xlfn.XLOOKUP(TBL_PD_RATES12[[#This Row],[BILL]],TBL_FACTOR[Bill],TBL_FACTOR[x/Travel],,-1))+_xlfn.XLOOKUP(TBL_PD_RATES12[[#Headers],[AHSA]], TBL_MSP[MSP],TBL_MSP[By/Travel]))*TBL_PD_RATES12[[#This Row],[BILL]],1)</f>
        <v>83.199999999999989</v>
      </c>
      <c r="Y91" s="123">
        <f>ROUNDUP(((_xlfn.XLOOKUP(TBL_PD_RATES12[[#This Row],[BILL]],TBL_FACTOR[Bill],TBL_FACTOR[x/Travel],,-1))+_xlfn.XLOOKUP(TBL_PD_RATES12[[#Headers],[CSU]], TBL_MSP[MSP],TBL_MSP[By/Travel]))*TBL_PD_RATES12[[#This Row],[BILL]],1)</f>
        <v>80.3</v>
      </c>
      <c r="Z91" s="123">
        <f>ROUNDUP(((_xlfn.XLOOKUP(TBL_PD_RATES12[[#This Row],[BILL]],TBL_FACTOR[Bill],TBL_FACTOR[x/Travel],,-1))+_xlfn.XLOOKUP(TBL_PD_RATES12[[#Headers],[MS]], TBL_MSP[MSP],TBL_MSP[By/Travel]))*TBL_PD_RATES12[[#This Row],[BILL]],1)</f>
        <v>80.3</v>
      </c>
      <c r="AA91" s="123">
        <f>ROUNDUP(((_xlfn.XLOOKUP(TBL_PD_RATES12[[#This Row],[BILL]],TBL_FACTOR[Bill],TBL_FACTOR[x/Travel],,-1))+_xlfn.XLOOKUP(TBL_PD_RATES12[[#Headers],[RS]], TBL_MSP[MSP],TBL_MSP[By/Travel]))*TBL_PD_RATES12[[#This Row],[BILL]],1)</f>
        <v>80.3</v>
      </c>
      <c r="AB91" s="123">
        <f>ROUNDUP(((_xlfn.XLOOKUP(TBL_PD_RATES12[[#This Row],[BILL]],TBL_FACTOR[Bill],TBL_FACTOR[x/Travel],,-1))+_xlfn.XLOOKUP(TBL_PD_RATES12[[#Headers],[RS]], TBL_MSP[MSP],TBL_MSP[By/Travel]))*TBL_PD_RATES12[[#This Row],[BILL]],1)</f>
        <v>80.3</v>
      </c>
    </row>
    <row r="92" spans="1:16339" x14ac:dyDescent="0.2">
      <c r="A92" s="123">
        <v>148.20000000000002</v>
      </c>
      <c r="B92" s="2">
        <v>99</v>
      </c>
      <c r="C92" s="149">
        <v>0.66801619433198378</v>
      </c>
      <c r="D92" s="149">
        <f>TBL_FACTOR[[#This Row],[x/Local]]+0.025</f>
        <v>0.6930161943319838</v>
      </c>
      <c r="N92" s="2">
        <v>119</v>
      </c>
      <c r="O92" s="123">
        <f>ROUNDUP(_xlfn.XLOOKUP(N92,TBL_FACTOR[Bill],TBL_FACTOR[x/Local],,-1)*TBL_PD_RATES[[#This Row],[BILL]],1)</f>
        <v>78.099999999999994</v>
      </c>
      <c r="P92" s="123">
        <f>ROUNDUP(((_xlfn.XLOOKUP(TBL_PD_RATES[[#This Row],[BILL]],TBL_FACTOR[Bill],TBL_FACTOR[x/Local],,-1))+_xlfn.XLOOKUP(TBL_PD_RATES[[#Headers],[AHSA]], TBL_MSP[MSP],TBL_MSP[By/Local]))*TBL_PD_RATES[[#This Row],[BILL]],1)</f>
        <v>79.899999999999991</v>
      </c>
      <c r="Q92" s="123">
        <f>ROUNDUP(((_xlfn.XLOOKUP(TBL_PD_RATES[[#This Row],[BILL]],TBL_FACTOR[Bill],TBL_FACTOR[x/Local],,-1))+_xlfn.XLOOKUP(TBL_PD_RATES[[#Headers],[CSU]], TBL_MSP[MSP],TBL_MSP[By/Local]))*TBL_PD_RATES[[#This Row],[BILL]],1)</f>
        <v>78.099999999999994</v>
      </c>
      <c r="R92" s="123">
        <f>ROUNDUP(((_xlfn.XLOOKUP(TBL_PD_RATES[[#This Row],[BILL]],TBL_FACTOR[Bill],TBL_FACTOR[x/Local],,-1))+_xlfn.XLOOKUP(TBL_PD_RATES[[#Headers],[MS]], TBL_MSP[MSP],TBL_MSP[By/Local]))*TBL_PD_RATES[[#This Row],[BILL]],1)</f>
        <v>78.099999999999994</v>
      </c>
      <c r="S92" s="123">
        <f>ROUNDUP(((_xlfn.XLOOKUP(TBL_PD_RATES[[#This Row],[BILL]],TBL_FACTOR[Bill],TBL_FACTOR[x/Local],,-1))+_xlfn.XLOOKUP(TBL_PD_RATES[[#Headers],[RS]], TBL_MSP[MSP],TBL_MSP[By/Local]))*TBL_PD_RATES[[#This Row],[BILL]],1)</f>
        <v>78.099999999999994</v>
      </c>
      <c r="T92" s="123">
        <f>ROUNDUP(((_xlfn.XLOOKUP(TBL_PD_RATES[[#This Row],[BILL]],TBL_FACTOR[Bill],TBL_FACTOR[x/Local],,-1))+_xlfn.XLOOKUP(TBL_PD_RATES[[#Headers],[RS]], TBL_MSP[MSP],TBL_MSP[By/Local]))*TBL_PD_RATES[[#This Row],[BILL]],1)</f>
        <v>78.099999999999994</v>
      </c>
      <c r="V92" s="2">
        <v>119</v>
      </c>
      <c r="W92" s="123">
        <f>ROUNDUP(_xlfn.XLOOKUP(V92,TBL_FACTOR[Bill],TBL_FACTOR[x/Travel],,-1)*TBL_PD_RATES12[[#This Row],[BILL]],1)</f>
        <v>81.099999999999994</v>
      </c>
      <c r="X92" s="123">
        <f>ROUNDUP(((_xlfn.XLOOKUP(TBL_PD_RATES12[[#This Row],[BILL]],TBL_FACTOR[Bill],TBL_FACTOR[x/Travel],,-1))+_xlfn.XLOOKUP(TBL_PD_RATES12[[#Headers],[AHSA]], TBL_MSP[MSP],TBL_MSP[By/Travel]))*TBL_PD_RATES12[[#This Row],[BILL]],1)</f>
        <v>84</v>
      </c>
      <c r="Y92" s="123">
        <f>ROUNDUP(((_xlfn.XLOOKUP(TBL_PD_RATES12[[#This Row],[BILL]],TBL_FACTOR[Bill],TBL_FACTOR[x/Travel],,-1))+_xlfn.XLOOKUP(TBL_PD_RATES12[[#Headers],[CSU]], TBL_MSP[MSP],TBL_MSP[By/Travel]))*TBL_PD_RATES12[[#This Row],[BILL]],1)</f>
        <v>81.099999999999994</v>
      </c>
      <c r="Z92" s="123">
        <f>ROUNDUP(((_xlfn.XLOOKUP(TBL_PD_RATES12[[#This Row],[BILL]],TBL_FACTOR[Bill],TBL_FACTOR[x/Travel],,-1))+_xlfn.XLOOKUP(TBL_PD_RATES12[[#Headers],[MS]], TBL_MSP[MSP],TBL_MSP[By/Travel]))*TBL_PD_RATES12[[#This Row],[BILL]],1)</f>
        <v>81.099999999999994</v>
      </c>
      <c r="AA92" s="123">
        <f>ROUNDUP(((_xlfn.XLOOKUP(TBL_PD_RATES12[[#This Row],[BILL]],TBL_FACTOR[Bill],TBL_FACTOR[x/Travel],,-1))+_xlfn.XLOOKUP(TBL_PD_RATES12[[#Headers],[RS]], TBL_MSP[MSP],TBL_MSP[By/Travel]))*TBL_PD_RATES12[[#This Row],[BILL]],1)</f>
        <v>81.099999999999994</v>
      </c>
      <c r="AB92" s="123">
        <f>ROUNDUP(((_xlfn.XLOOKUP(TBL_PD_RATES12[[#This Row],[BILL]],TBL_FACTOR[Bill],TBL_FACTOR[x/Travel],,-1))+_xlfn.XLOOKUP(TBL_PD_RATES12[[#Headers],[RS]], TBL_MSP[MSP],TBL_MSP[By/Travel]))*TBL_PD_RATES12[[#This Row],[BILL]],1)</f>
        <v>81.099999999999994</v>
      </c>
    </row>
    <row r="93" spans="1:16339" s="102" customFormat="1" x14ac:dyDescent="0.2">
      <c r="A93" s="123">
        <v>149.6</v>
      </c>
      <c r="B93" s="2">
        <v>100</v>
      </c>
      <c r="C93" s="149">
        <v>0.66844919786096257</v>
      </c>
      <c r="D93" s="149">
        <f>TBL_FACTOR[[#This Row],[x/Local]]+0.025</f>
        <v>0.6934491978609626</v>
      </c>
      <c r="E93" s="1"/>
      <c r="F93" s="1"/>
      <c r="G93" s="1"/>
      <c r="H93" s="1"/>
      <c r="I93" s="1"/>
      <c r="J93" s="1"/>
      <c r="K93" s="1"/>
      <c r="L93" s="1"/>
      <c r="M93" s="1"/>
      <c r="N93" s="2">
        <v>120</v>
      </c>
      <c r="O93" s="123">
        <f>ROUNDUP(_xlfn.XLOOKUP(N93,TBL_FACTOR[Bill],TBL_FACTOR[x/Local],,-1)*TBL_PD_RATES[[#This Row],[BILL]],1)</f>
        <v>78.699999999999989</v>
      </c>
      <c r="P93" s="123">
        <f>ROUNDUP(((_xlfn.XLOOKUP(TBL_PD_RATES[[#This Row],[BILL]],TBL_FACTOR[Bill],TBL_FACTOR[x/Local],,-1))+_xlfn.XLOOKUP(TBL_PD_RATES[[#Headers],[AHSA]], TBL_MSP[MSP],TBL_MSP[By/Local]))*TBL_PD_RATES[[#This Row],[BILL]],1)</f>
        <v>80.5</v>
      </c>
      <c r="Q93" s="123">
        <f>ROUNDUP(((_xlfn.XLOOKUP(TBL_PD_RATES[[#This Row],[BILL]],TBL_FACTOR[Bill],TBL_FACTOR[x/Local],,-1))+_xlfn.XLOOKUP(TBL_PD_RATES[[#Headers],[CSU]], TBL_MSP[MSP],TBL_MSP[By/Local]))*TBL_PD_RATES[[#This Row],[BILL]],1)</f>
        <v>78.699999999999989</v>
      </c>
      <c r="R93" s="123">
        <f>ROUNDUP(((_xlfn.XLOOKUP(TBL_PD_RATES[[#This Row],[BILL]],TBL_FACTOR[Bill],TBL_FACTOR[x/Local],,-1))+_xlfn.XLOOKUP(TBL_PD_RATES[[#Headers],[MS]], TBL_MSP[MSP],TBL_MSP[By/Local]))*TBL_PD_RATES[[#This Row],[BILL]],1)</f>
        <v>78.699999999999989</v>
      </c>
      <c r="S93" s="123">
        <f>ROUNDUP(((_xlfn.XLOOKUP(TBL_PD_RATES[[#This Row],[BILL]],TBL_FACTOR[Bill],TBL_FACTOR[x/Local],,-1))+_xlfn.XLOOKUP(TBL_PD_RATES[[#Headers],[RS]], TBL_MSP[MSP],TBL_MSP[By/Local]))*TBL_PD_RATES[[#This Row],[BILL]],1)</f>
        <v>78.699999999999989</v>
      </c>
      <c r="T93" s="123">
        <f>ROUNDUP(((_xlfn.XLOOKUP(TBL_PD_RATES[[#This Row],[BILL]],TBL_FACTOR[Bill],TBL_FACTOR[x/Local],,-1))+_xlfn.XLOOKUP(TBL_PD_RATES[[#Headers],[RS]], TBL_MSP[MSP],TBL_MSP[By/Local]))*TBL_PD_RATES[[#This Row],[BILL]],1)</f>
        <v>78.699999999999989</v>
      </c>
      <c r="U93" s="1"/>
      <c r="V93" s="2">
        <v>120</v>
      </c>
      <c r="W93" s="123">
        <f>ROUNDUP(_xlfn.XLOOKUP(V93,TBL_FACTOR[Bill],TBL_FACTOR[x/Travel],,-1)*TBL_PD_RATES12[[#This Row],[BILL]],1)</f>
        <v>81.699999999999989</v>
      </c>
      <c r="X93" s="123">
        <f>ROUNDUP(((_xlfn.XLOOKUP(TBL_PD_RATES12[[#This Row],[BILL]],TBL_FACTOR[Bill],TBL_FACTOR[x/Travel],,-1))+_xlfn.XLOOKUP(TBL_PD_RATES12[[#Headers],[AHSA]], TBL_MSP[MSP],TBL_MSP[By/Travel]))*TBL_PD_RATES12[[#This Row],[BILL]],1)</f>
        <v>84.699999999999989</v>
      </c>
      <c r="Y93" s="123">
        <f>ROUNDUP(((_xlfn.XLOOKUP(TBL_PD_RATES12[[#This Row],[BILL]],TBL_FACTOR[Bill],TBL_FACTOR[x/Travel],,-1))+_xlfn.XLOOKUP(TBL_PD_RATES12[[#Headers],[CSU]], TBL_MSP[MSP],TBL_MSP[By/Travel]))*TBL_PD_RATES12[[#This Row],[BILL]],1)</f>
        <v>81.699999999999989</v>
      </c>
      <c r="Z93" s="123">
        <f>ROUNDUP(((_xlfn.XLOOKUP(TBL_PD_RATES12[[#This Row],[BILL]],TBL_FACTOR[Bill],TBL_FACTOR[x/Travel],,-1))+_xlfn.XLOOKUP(TBL_PD_RATES12[[#Headers],[MS]], TBL_MSP[MSP],TBL_MSP[By/Travel]))*TBL_PD_RATES12[[#This Row],[BILL]],1)</f>
        <v>81.699999999999989</v>
      </c>
      <c r="AA93" s="123">
        <f>ROUNDUP(((_xlfn.XLOOKUP(TBL_PD_RATES12[[#This Row],[BILL]],TBL_FACTOR[Bill],TBL_FACTOR[x/Travel],,-1))+_xlfn.XLOOKUP(TBL_PD_RATES12[[#Headers],[RS]], TBL_MSP[MSP],TBL_MSP[By/Travel]))*TBL_PD_RATES12[[#This Row],[BILL]],1)</f>
        <v>81.699999999999989</v>
      </c>
      <c r="AB93" s="123">
        <f>ROUNDUP(((_xlfn.XLOOKUP(TBL_PD_RATES12[[#This Row],[BILL]],TBL_FACTOR[Bill],TBL_FACTOR[x/Travel],,-1))+_xlfn.XLOOKUP(TBL_PD_RATES12[[#Headers],[RS]], TBL_MSP[MSP],TBL_MSP[By/Travel]))*TBL_PD_RATES12[[#This Row],[BILL]],1)</f>
        <v>81.699999999999989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  <c r="BZZ93" s="1"/>
      <c r="CAA93" s="1"/>
      <c r="CAB93" s="1"/>
      <c r="CAC93" s="1"/>
      <c r="CAD93" s="1"/>
      <c r="CAE93" s="1"/>
      <c r="CAF93" s="1"/>
      <c r="CAG93" s="1"/>
      <c r="CAH93" s="1"/>
      <c r="CAI93" s="1"/>
      <c r="CAJ93" s="1"/>
      <c r="CAK93" s="1"/>
      <c r="CAL93" s="1"/>
      <c r="CAM93" s="1"/>
      <c r="CAN93" s="1"/>
      <c r="CAO93" s="1"/>
      <c r="CAP93" s="1"/>
      <c r="CAQ93" s="1"/>
      <c r="CAR93" s="1"/>
      <c r="CAS93" s="1"/>
      <c r="CAT93" s="1"/>
      <c r="CAU93" s="1"/>
      <c r="CAV93" s="1"/>
      <c r="CAW93" s="1"/>
      <c r="CAX93" s="1"/>
      <c r="CAY93" s="1"/>
      <c r="CAZ93" s="1"/>
      <c r="CBA93" s="1"/>
      <c r="CBB93" s="1"/>
      <c r="CBC93" s="1"/>
      <c r="CBD93" s="1"/>
      <c r="CBE93" s="1"/>
      <c r="CBF93" s="1"/>
      <c r="CBG93" s="1"/>
      <c r="CBH93" s="1"/>
      <c r="CBI93" s="1"/>
      <c r="CBJ93" s="1"/>
      <c r="CBK93" s="1"/>
      <c r="CBL93" s="1"/>
      <c r="CBM93" s="1"/>
      <c r="CBN93" s="1"/>
      <c r="CBO93" s="1"/>
      <c r="CBP93" s="1"/>
      <c r="CBQ93" s="1"/>
      <c r="CBR93" s="1"/>
      <c r="CBS93" s="1"/>
      <c r="CBT93" s="1"/>
      <c r="CBU93" s="1"/>
      <c r="CBV93" s="1"/>
      <c r="CBW93" s="1"/>
      <c r="CBX93" s="1"/>
      <c r="CBY93" s="1"/>
      <c r="CBZ93" s="1"/>
      <c r="CCA93" s="1"/>
      <c r="CCB93" s="1"/>
      <c r="CCC93" s="1"/>
      <c r="CCD93" s="1"/>
      <c r="CCE93" s="1"/>
      <c r="CCF93" s="1"/>
      <c r="CCG93" s="1"/>
      <c r="CCH93" s="1"/>
      <c r="CCI93" s="1"/>
      <c r="CCJ93" s="1"/>
      <c r="CCK93" s="1"/>
      <c r="CCL93" s="1"/>
      <c r="CCM93" s="1"/>
      <c r="CCN93" s="1"/>
      <c r="CCO93" s="1"/>
      <c r="CCP93" s="1"/>
      <c r="CCQ93" s="1"/>
      <c r="CCR93" s="1"/>
      <c r="CCS93" s="1"/>
      <c r="CCT93" s="1"/>
      <c r="CCU93" s="1"/>
      <c r="CCV93" s="1"/>
      <c r="CCW93" s="1"/>
      <c r="CCX93" s="1"/>
      <c r="CCY93" s="1"/>
      <c r="CCZ93" s="1"/>
      <c r="CDA93" s="1"/>
      <c r="CDB93" s="1"/>
      <c r="CDC93" s="1"/>
      <c r="CDD93" s="1"/>
      <c r="CDE93" s="1"/>
      <c r="CDF93" s="1"/>
      <c r="CDG93" s="1"/>
      <c r="CDH93" s="1"/>
      <c r="CDI93" s="1"/>
      <c r="CDJ93" s="1"/>
      <c r="CDK93" s="1"/>
      <c r="CDL93" s="1"/>
      <c r="CDM93" s="1"/>
      <c r="CDN93" s="1"/>
      <c r="CDO93" s="1"/>
      <c r="CDP93" s="1"/>
      <c r="CDQ93" s="1"/>
      <c r="CDR93" s="1"/>
      <c r="CDS93" s="1"/>
      <c r="CDT93" s="1"/>
      <c r="CDU93" s="1"/>
      <c r="CDV93" s="1"/>
      <c r="CDW93" s="1"/>
      <c r="CDX93" s="1"/>
      <c r="CDY93" s="1"/>
      <c r="CDZ93" s="1"/>
      <c r="CEA93" s="1"/>
      <c r="CEB93" s="1"/>
      <c r="CEC93" s="1"/>
      <c r="CED93" s="1"/>
      <c r="CEE93" s="1"/>
      <c r="CEF93" s="1"/>
      <c r="CEG93" s="1"/>
      <c r="CEH93" s="1"/>
      <c r="CEI93" s="1"/>
      <c r="CEJ93" s="1"/>
      <c r="CEK93" s="1"/>
      <c r="CEL93" s="1"/>
      <c r="CEM93" s="1"/>
      <c r="CEN93" s="1"/>
      <c r="CEO93" s="1"/>
      <c r="CEP93" s="1"/>
      <c r="CEQ93" s="1"/>
      <c r="CER93" s="1"/>
      <c r="CES93" s="1"/>
      <c r="CET93" s="1"/>
      <c r="CEU93" s="1"/>
      <c r="CEV93" s="1"/>
      <c r="CEW93" s="1"/>
      <c r="CEX93" s="1"/>
      <c r="CEY93" s="1"/>
      <c r="CEZ93" s="1"/>
      <c r="CFA93" s="1"/>
      <c r="CFB93" s="1"/>
      <c r="CFC93" s="1"/>
      <c r="CFD93" s="1"/>
      <c r="CFE93" s="1"/>
      <c r="CFF93" s="1"/>
      <c r="CFG93" s="1"/>
      <c r="CFH93" s="1"/>
      <c r="CFI93" s="1"/>
      <c r="CFJ93" s="1"/>
      <c r="CFK93" s="1"/>
      <c r="CFL93" s="1"/>
      <c r="CFM93" s="1"/>
      <c r="CFN93" s="1"/>
      <c r="CFO93" s="1"/>
      <c r="CFP93" s="1"/>
      <c r="CFQ93" s="1"/>
      <c r="CFR93" s="1"/>
      <c r="CFS93" s="1"/>
      <c r="CFT93" s="1"/>
      <c r="CFU93" s="1"/>
      <c r="CFV93" s="1"/>
      <c r="CFW93" s="1"/>
      <c r="CFX93" s="1"/>
      <c r="CFY93" s="1"/>
      <c r="CFZ93" s="1"/>
      <c r="CGA93" s="1"/>
      <c r="CGB93" s="1"/>
      <c r="CGC93" s="1"/>
      <c r="CGD93" s="1"/>
      <c r="CGE93" s="1"/>
      <c r="CGF93" s="1"/>
      <c r="CGG93" s="1"/>
      <c r="CGH93" s="1"/>
      <c r="CGI93" s="1"/>
      <c r="CGJ93" s="1"/>
      <c r="CGK93" s="1"/>
      <c r="CGL93" s="1"/>
      <c r="CGM93" s="1"/>
      <c r="CGN93" s="1"/>
      <c r="CGO93" s="1"/>
      <c r="CGP93" s="1"/>
      <c r="CGQ93" s="1"/>
      <c r="CGR93" s="1"/>
      <c r="CGS93" s="1"/>
      <c r="CGT93" s="1"/>
      <c r="CGU93" s="1"/>
      <c r="CGV93" s="1"/>
      <c r="CGW93" s="1"/>
      <c r="CGX93" s="1"/>
      <c r="CGY93" s="1"/>
      <c r="CGZ93" s="1"/>
      <c r="CHA93" s="1"/>
      <c r="CHB93" s="1"/>
      <c r="CHC93" s="1"/>
      <c r="CHD93" s="1"/>
      <c r="CHE93" s="1"/>
      <c r="CHF93" s="1"/>
      <c r="CHG93" s="1"/>
      <c r="CHH93" s="1"/>
      <c r="CHI93" s="1"/>
      <c r="CHJ93" s="1"/>
      <c r="CHK93" s="1"/>
      <c r="CHL93" s="1"/>
      <c r="CHM93" s="1"/>
      <c r="CHN93" s="1"/>
      <c r="CHO93" s="1"/>
      <c r="CHP93" s="1"/>
      <c r="CHQ93" s="1"/>
      <c r="CHR93" s="1"/>
      <c r="CHS93" s="1"/>
      <c r="CHT93" s="1"/>
      <c r="CHU93" s="1"/>
      <c r="CHV93" s="1"/>
      <c r="CHW93" s="1"/>
      <c r="CHX93" s="1"/>
      <c r="CHY93" s="1"/>
      <c r="CHZ93" s="1"/>
      <c r="CIA93" s="1"/>
      <c r="CIB93" s="1"/>
      <c r="CIC93" s="1"/>
      <c r="CID93" s="1"/>
      <c r="CIE93" s="1"/>
      <c r="CIF93" s="1"/>
      <c r="CIG93" s="1"/>
      <c r="CIH93" s="1"/>
      <c r="CII93" s="1"/>
      <c r="CIJ93" s="1"/>
      <c r="CIK93" s="1"/>
      <c r="CIL93" s="1"/>
      <c r="CIM93" s="1"/>
      <c r="CIN93" s="1"/>
      <c r="CIO93" s="1"/>
      <c r="CIP93" s="1"/>
      <c r="CIQ93" s="1"/>
      <c r="CIR93" s="1"/>
      <c r="CIS93" s="1"/>
      <c r="CIT93" s="1"/>
      <c r="CIU93" s="1"/>
      <c r="CIV93" s="1"/>
      <c r="CIW93" s="1"/>
      <c r="CIX93" s="1"/>
      <c r="CIY93" s="1"/>
      <c r="CIZ93" s="1"/>
      <c r="CJA93" s="1"/>
      <c r="CJB93" s="1"/>
      <c r="CJC93" s="1"/>
      <c r="CJD93" s="1"/>
      <c r="CJE93" s="1"/>
      <c r="CJF93" s="1"/>
      <c r="CJG93" s="1"/>
      <c r="CJH93" s="1"/>
      <c r="CJI93" s="1"/>
      <c r="CJJ93" s="1"/>
      <c r="CJK93" s="1"/>
      <c r="CJL93" s="1"/>
      <c r="CJM93" s="1"/>
      <c r="CJN93" s="1"/>
      <c r="CJO93" s="1"/>
      <c r="CJP93" s="1"/>
      <c r="CJQ93" s="1"/>
      <c r="CJR93" s="1"/>
      <c r="CJS93" s="1"/>
      <c r="CJT93" s="1"/>
      <c r="CJU93" s="1"/>
      <c r="CJV93" s="1"/>
      <c r="CJW93" s="1"/>
      <c r="CJX93" s="1"/>
      <c r="CJY93" s="1"/>
      <c r="CJZ93" s="1"/>
      <c r="CKA93" s="1"/>
      <c r="CKB93" s="1"/>
      <c r="CKC93" s="1"/>
      <c r="CKD93" s="1"/>
      <c r="CKE93" s="1"/>
      <c r="CKF93" s="1"/>
      <c r="CKG93" s="1"/>
      <c r="CKH93" s="1"/>
      <c r="CKI93" s="1"/>
      <c r="CKJ93" s="1"/>
      <c r="CKK93" s="1"/>
      <c r="CKL93" s="1"/>
      <c r="CKM93" s="1"/>
      <c r="CKN93" s="1"/>
      <c r="CKO93" s="1"/>
      <c r="CKP93" s="1"/>
      <c r="CKQ93" s="1"/>
      <c r="CKR93" s="1"/>
      <c r="CKS93" s="1"/>
      <c r="CKT93" s="1"/>
      <c r="CKU93" s="1"/>
      <c r="CKV93" s="1"/>
      <c r="CKW93" s="1"/>
      <c r="CKX93" s="1"/>
      <c r="CKY93" s="1"/>
      <c r="CKZ93" s="1"/>
      <c r="CLA93" s="1"/>
      <c r="CLB93" s="1"/>
      <c r="CLC93" s="1"/>
      <c r="CLD93" s="1"/>
      <c r="CLE93" s="1"/>
      <c r="CLF93" s="1"/>
      <c r="CLG93" s="1"/>
      <c r="CLH93" s="1"/>
      <c r="CLI93" s="1"/>
      <c r="CLJ93" s="1"/>
      <c r="CLK93" s="1"/>
      <c r="CLL93" s="1"/>
      <c r="CLM93" s="1"/>
      <c r="CLN93" s="1"/>
      <c r="CLO93" s="1"/>
      <c r="CLP93" s="1"/>
      <c r="CLQ93" s="1"/>
      <c r="CLR93" s="1"/>
      <c r="CLS93" s="1"/>
      <c r="CLT93" s="1"/>
      <c r="CLU93" s="1"/>
      <c r="CLV93" s="1"/>
      <c r="CLW93" s="1"/>
      <c r="CLX93" s="1"/>
      <c r="CLY93" s="1"/>
      <c r="CLZ93" s="1"/>
      <c r="CMA93" s="1"/>
      <c r="CMB93" s="1"/>
      <c r="CMC93" s="1"/>
      <c r="CMD93" s="1"/>
      <c r="CME93" s="1"/>
      <c r="CMF93" s="1"/>
      <c r="CMG93" s="1"/>
      <c r="CMH93" s="1"/>
      <c r="CMI93" s="1"/>
      <c r="CMJ93" s="1"/>
      <c r="CMK93" s="1"/>
      <c r="CML93" s="1"/>
      <c r="CMM93" s="1"/>
      <c r="CMN93" s="1"/>
      <c r="CMO93" s="1"/>
      <c r="CMP93" s="1"/>
      <c r="CMQ93" s="1"/>
      <c r="CMR93" s="1"/>
      <c r="CMS93" s="1"/>
      <c r="CMT93" s="1"/>
      <c r="CMU93" s="1"/>
      <c r="CMV93" s="1"/>
      <c r="CMW93" s="1"/>
      <c r="CMX93" s="1"/>
      <c r="CMY93" s="1"/>
      <c r="CMZ93" s="1"/>
      <c r="CNA93" s="1"/>
      <c r="CNB93" s="1"/>
      <c r="CNC93" s="1"/>
      <c r="CND93" s="1"/>
      <c r="CNE93" s="1"/>
      <c r="CNF93" s="1"/>
      <c r="CNG93" s="1"/>
      <c r="CNH93" s="1"/>
      <c r="CNI93" s="1"/>
      <c r="CNJ93" s="1"/>
      <c r="CNK93" s="1"/>
      <c r="CNL93" s="1"/>
      <c r="CNM93" s="1"/>
      <c r="CNN93" s="1"/>
      <c r="CNO93" s="1"/>
      <c r="CNP93" s="1"/>
      <c r="CNQ93" s="1"/>
      <c r="CNR93" s="1"/>
      <c r="CNS93" s="1"/>
      <c r="CNT93" s="1"/>
      <c r="CNU93" s="1"/>
      <c r="CNV93" s="1"/>
      <c r="CNW93" s="1"/>
      <c r="CNX93" s="1"/>
      <c r="CNY93" s="1"/>
      <c r="CNZ93" s="1"/>
      <c r="COA93" s="1"/>
      <c r="COB93" s="1"/>
      <c r="COC93" s="1"/>
      <c r="COD93" s="1"/>
      <c r="COE93" s="1"/>
      <c r="COF93" s="1"/>
      <c r="COG93" s="1"/>
      <c r="COH93" s="1"/>
      <c r="COI93" s="1"/>
      <c r="COJ93" s="1"/>
      <c r="COK93" s="1"/>
      <c r="COL93" s="1"/>
      <c r="COM93" s="1"/>
      <c r="CON93" s="1"/>
      <c r="COO93" s="1"/>
      <c r="COP93" s="1"/>
      <c r="COQ93" s="1"/>
      <c r="COR93" s="1"/>
      <c r="COS93" s="1"/>
      <c r="COT93" s="1"/>
      <c r="COU93" s="1"/>
      <c r="COV93" s="1"/>
      <c r="COW93" s="1"/>
      <c r="COX93" s="1"/>
      <c r="COY93" s="1"/>
      <c r="COZ93" s="1"/>
      <c r="CPA93" s="1"/>
      <c r="CPB93" s="1"/>
      <c r="CPC93" s="1"/>
      <c r="CPD93" s="1"/>
      <c r="CPE93" s="1"/>
      <c r="CPF93" s="1"/>
      <c r="CPG93" s="1"/>
      <c r="CPH93" s="1"/>
      <c r="CPI93" s="1"/>
      <c r="CPJ93" s="1"/>
      <c r="CPK93" s="1"/>
      <c r="CPL93" s="1"/>
      <c r="CPM93" s="1"/>
      <c r="CPN93" s="1"/>
      <c r="CPO93" s="1"/>
      <c r="CPP93" s="1"/>
      <c r="CPQ93" s="1"/>
      <c r="CPR93" s="1"/>
      <c r="CPS93" s="1"/>
      <c r="CPT93" s="1"/>
      <c r="CPU93" s="1"/>
      <c r="CPV93" s="1"/>
      <c r="CPW93" s="1"/>
      <c r="CPX93" s="1"/>
      <c r="CPY93" s="1"/>
      <c r="CPZ93" s="1"/>
      <c r="CQA93" s="1"/>
      <c r="CQB93" s="1"/>
      <c r="CQC93" s="1"/>
      <c r="CQD93" s="1"/>
      <c r="CQE93" s="1"/>
      <c r="CQF93" s="1"/>
      <c r="CQG93" s="1"/>
      <c r="CQH93" s="1"/>
      <c r="CQI93" s="1"/>
      <c r="CQJ93" s="1"/>
      <c r="CQK93" s="1"/>
      <c r="CQL93" s="1"/>
      <c r="CQM93" s="1"/>
      <c r="CQN93" s="1"/>
      <c r="CQO93" s="1"/>
      <c r="CQP93" s="1"/>
      <c r="CQQ93" s="1"/>
      <c r="CQR93" s="1"/>
      <c r="CQS93" s="1"/>
      <c r="CQT93" s="1"/>
      <c r="CQU93" s="1"/>
      <c r="CQV93" s="1"/>
      <c r="CQW93" s="1"/>
      <c r="CQX93" s="1"/>
      <c r="CQY93" s="1"/>
      <c r="CQZ93" s="1"/>
      <c r="CRA93" s="1"/>
      <c r="CRB93" s="1"/>
      <c r="CRC93" s="1"/>
      <c r="CRD93" s="1"/>
      <c r="CRE93" s="1"/>
      <c r="CRF93" s="1"/>
      <c r="CRG93" s="1"/>
      <c r="CRH93" s="1"/>
      <c r="CRI93" s="1"/>
      <c r="CRJ93" s="1"/>
      <c r="CRK93" s="1"/>
      <c r="CRL93" s="1"/>
      <c r="CRM93" s="1"/>
      <c r="CRN93" s="1"/>
      <c r="CRO93" s="1"/>
      <c r="CRP93" s="1"/>
      <c r="CRQ93" s="1"/>
      <c r="CRR93" s="1"/>
      <c r="CRS93" s="1"/>
      <c r="CRT93" s="1"/>
      <c r="CRU93" s="1"/>
      <c r="CRV93" s="1"/>
      <c r="CRW93" s="1"/>
      <c r="CRX93" s="1"/>
      <c r="CRY93" s="1"/>
      <c r="CRZ93" s="1"/>
      <c r="CSA93" s="1"/>
      <c r="CSB93" s="1"/>
      <c r="CSC93" s="1"/>
      <c r="CSD93" s="1"/>
      <c r="CSE93" s="1"/>
      <c r="CSF93" s="1"/>
      <c r="CSG93" s="1"/>
      <c r="CSH93" s="1"/>
      <c r="CSI93" s="1"/>
      <c r="CSJ93" s="1"/>
      <c r="CSK93" s="1"/>
      <c r="CSL93" s="1"/>
      <c r="CSM93" s="1"/>
      <c r="CSN93" s="1"/>
      <c r="CSO93" s="1"/>
      <c r="CSP93" s="1"/>
      <c r="CSQ93" s="1"/>
      <c r="CSR93" s="1"/>
      <c r="CSS93" s="1"/>
      <c r="CST93" s="1"/>
      <c r="CSU93" s="1"/>
      <c r="CSV93" s="1"/>
      <c r="CSW93" s="1"/>
      <c r="CSX93" s="1"/>
      <c r="CSY93" s="1"/>
      <c r="CSZ93" s="1"/>
      <c r="CTA93" s="1"/>
      <c r="CTB93" s="1"/>
      <c r="CTC93" s="1"/>
      <c r="CTD93" s="1"/>
      <c r="CTE93" s="1"/>
      <c r="CTF93" s="1"/>
      <c r="CTG93" s="1"/>
      <c r="CTH93" s="1"/>
      <c r="CTI93" s="1"/>
      <c r="CTJ93" s="1"/>
      <c r="CTK93" s="1"/>
      <c r="CTL93" s="1"/>
      <c r="CTM93" s="1"/>
      <c r="CTN93" s="1"/>
      <c r="CTO93" s="1"/>
      <c r="CTP93" s="1"/>
      <c r="CTQ93" s="1"/>
      <c r="CTR93" s="1"/>
      <c r="CTS93" s="1"/>
      <c r="CTT93" s="1"/>
      <c r="CTU93" s="1"/>
      <c r="CTV93" s="1"/>
      <c r="CTW93" s="1"/>
      <c r="CTX93" s="1"/>
      <c r="CTY93" s="1"/>
      <c r="CTZ93" s="1"/>
      <c r="CUA93" s="1"/>
      <c r="CUB93" s="1"/>
      <c r="CUC93" s="1"/>
      <c r="CUD93" s="1"/>
      <c r="CUE93" s="1"/>
      <c r="CUF93" s="1"/>
      <c r="CUG93" s="1"/>
      <c r="CUH93" s="1"/>
      <c r="CUI93" s="1"/>
      <c r="CUJ93" s="1"/>
      <c r="CUK93" s="1"/>
      <c r="CUL93" s="1"/>
      <c r="CUM93" s="1"/>
      <c r="CUN93" s="1"/>
      <c r="CUO93" s="1"/>
      <c r="CUP93" s="1"/>
      <c r="CUQ93" s="1"/>
      <c r="CUR93" s="1"/>
      <c r="CUS93" s="1"/>
      <c r="CUT93" s="1"/>
      <c r="CUU93" s="1"/>
      <c r="CUV93" s="1"/>
      <c r="CUW93" s="1"/>
      <c r="CUX93" s="1"/>
      <c r="CUY93" s="1"/>
      <c r="CUZ93" s="1"/>
      <c r="CVA93" s="1"/>
      <c r="CVB93" s="1"/>
      <c r="CVC93" s="1"/>
      <c r="CVD93" s="1"/>
      <c r="CVE93" s="1"/>
      <c r="CVF93" s="1"/>
      <c r="CVG93" s="1"/>
      <c r="CVH93" s="1"/>
      <c r="CVI93" s="1"/>
      <c r="CVJ93" s="1"/>
      <c r="CVK93" s="1"/>
      <c r="CVL93" s="1"/>
      <c r="CVM93" s="1"/>
      <c r="CVN93" s="1"/>
      <c r="CVO93" s="1"/>
      <c r="CVP93" s="1"/>
      <c r="CVQ93" s="1"/>
      <c r="CVR93" s="1"/>
      <c r="CVS93" s="1"/>
      <c r="CVT93" s="1"/>
      <c r="CVU93" s="1"/>
      <c r="CVV93" s="1"/>
      <c r="CVW93" s="1"/>
      <c r="CVX93" s="1"/>
      <c r="CVY93" s="1"/>
      <c r="CVZ93" s="1"/>
      <c r="CWA93" s="1"/>
      <c r="CWB93" s="1"/>
      <c r="CWC93" s="1"/>
      <c r="CWD93" s="1"/>
      <c r="CWE93" s="1"/>
      <c r="CWF93" s="1"/>
      <c r="CWG93" s="1"/>
      <c r="CWH93" s="1"/>
      <c r="CWI93" s="1"/>
      <c r="CWJ93" s="1"/>
      <c r="CWK93" s="1"/>
      <c r="CWL93" s="1"/>
      <c r="CWM93" s="1"/>
      <c r="CWN93" s="1"/>
      <c r="CWO93" s="1"/>
      <c r="CWP93" s="1"/>
      <c r="CWQ93" s="1"/>
      <c r="CWR93" s="1"/>
      <c r="CWS93" s="1"/>
      <c r="CWT93" s="1"/>
      <c r="CWU93" s="1"/>
      <c r="CWV93" s="1"/>
      <c r="CWW93" s="1"/>
      <c r="CWX93" s="1"/>
      <c r="CWY93" s="1"/>
      <c r="CWZ93" s="1"/>
      <c r="CXA93" s="1"/>
      <c r="CXB93" s="1"/>
      <c r="CXC93" s="1"/>
      <c r="CXD93" s="1"/>
      <c r="CXE93" s="1"/>
      <c r="CXF93" s="1"/>
      <c r="CXG93" s="1"/>
      <c r="CXH93" s="1"/>
      <c r="CXI93" s="1"/>
      <c r="CXJ93" s="1"/>
      <c r="CXK93" s="1"/>
      <c r="CXL93" s="1"/>
      <c r="CXM93" s="1"/>
      <c r="CXN93" s="1"/>
      <c r="CXO93" s="1"/>
      <c r="CXP93" s="1"/>
      <c r="CXQ93" s="1"/>
      <c r="CXR93" s="1"/>
      <c r="CXS93" s="1"/>
      <c r="CXT93" s="1"/>
      <c r="CXU93" s="1"/>
      <c r="CXV93" s="1"/>
      <c r="CXW93" s="1"/>
      <c r="CXX93" s="1"/>
      <c r="CXY93" s="1"/>
      <c r="CXZ93" s="1"/>
      <c r="CYA93" s="1"/>
      <c r="CYB93" s="1"/>
      <c r="CYC93" s="1"/>
      <c r="CYD93" s="1"/>
      <c r="CYE93" s="1"/>
      <c r="CYF93" s="1"/>
      <c r="CYG93" s="1"/>
      <c r="CYH93" s="1"/>
      <c r="CYI93" s="1"/>
      <c r="CYJ93" s="1"/>
      <c r="CYK93" s="1"/>
      <c r="CYL93" s="1"/>
      <c r="CYM93" s="1"/>
      <c r="CYN93" s="1"/>
      <c r="CYO93" s="1"/>
      <c r="CYP93" s="1"/>
      <c r="CYQ93" s="1"/>
      <c r="CYR93" s="1"/>
      <c r="CYS93" s="1"/>
      <c r="CYT93" s="1"/>
      <c r="CYU93" s="1"/>
      <c r="CYV93" s="1"/>
      <c r="CYW93" s="1"/>
      <c r="CYX93" s="1"/>
      <c r="CYY93" s="1"/>
      <c r="CYZ93" s="1"/>
      <c r="CZA93" s="1"/>
      <c r="CZB93" s="1"/>
      <c r="CZC93" s="1"/>
      <c r="CZD93" s="1"/>
      <c r="CZE93" s="1"/>
      <c r="CZF93" s="1"/>
      <c r="CZG93" s="1"/>
      <c r="CZH93" s="1"/>
      <c r="CZI93" s="1"/>
      <c r="CZJ93" s="1"/>
      <c r="CZK93" s="1"/>
      <c r="CZL93" s="1"/>
      <c r="CZM93" s="1"/>
      <c r="CZN93" s="1"/>
      <c r="CZO93" s="1"/>
      <c r="CZP93" s="1"/>
      <c r="CZQ93" s="1"/>
      <c r="CZR93" s="1"/>
      <c r="CZS93" s="1"/>
      <c r="CZT93" s="1"/>
      <c r="CZU93" s="1"/>
      <c r="CZV93" s="1"/>
      <c r="CZW93" s="1"/>
      <c r="CZX93" s="1"/>
      <c r="CZY93" s="1"/>
      <c r="CZZ93" s="1"/>
      <c r="DAA93" s="1"/>
      <c r="DAB93" s="1"/>
      <c r="DAC93" s="1"/>
      <c r="DAD93" s="1"/>
      <c r="DAE93" s="1"/>
      <c r="DAF93" s="1"/>
      <c r="DAG93" s="1"/>
      <c r="DAH93" s="1"/>
      <c r="DAI93" s="1"/>
      <c r="DAJ93" s="1"/>
      <c r="DAK93" s="1"/>
      <c r="DAL93" s="1"/>
      <c r="DAM93" s="1"/>
      <c r="DAN93" s="1"/>
      <c r="DAO93" s="1"/>
      <c r="DAP93" s="1"/>
      <c r="DAQ93" s="1"/>
      <c r="DAR93" s="1"/>
      <c r="DAS93" s="1"/>
      <c r="DAT93" s="1"/>
      <c r="DAU93" s="1"/>
      <c r="DAV93" s="1"/>
      <c r="DAW93" s="1"/>
      <c r="DAX93" s="1"/>
      <c r="DAY93" s="1"/>
      <c r="DAZ93" s="1"/>
      <c r="DBA93" s="1"/>
      <c r="DBB93" s="1"/>
      <c r="DBC93" s="1"/>
      <c r="DBD93" s="1"/>
      <c r="DBE93" s="1"/>
      <c r="DBF93" s="1"/>
      <c r="DBG93" s="1"/>
      <c r="DBH93" s="1"/>
      <c r="DBI93" s="1"/>
      <c r="DBJ93" s="1"/>
      <c r="DBK93" s="1"/>
      <c r="DBL93" s="1"/>
      <c r="DBM93" s="1"/>
      <c r="DBN93" s="1"/>
      <c r="DBO93" s="1"/>
      <c r="DBP93" s="1"/>
      <c r="DBQ93" s="1"/>
      <c r="DBR93" s="1"/>
      <c r="DBS93" s="1"/>
      <c r="DBT93" s="1"/>
      <c r="DBU93" s="1"/>
      <c r="DBV93" s="1"/>
      <c r="DBW93" s="1"/>
      <c r="DBX93" s="1"/>
      <c r="DBY93" s="1"/>
      <c r="DBZ93" s="1"/>
      <c r="DCA93" s="1"/>
      <c r="DCB93" s="1"/>
      <c r="DCC93" s="1"/>
      <c r="DCD93" s="1"/>
      <c r="DCE93" s="1"/>
      <c r="DCF93" s="1"/>
      <c r="DCG93" s="1"/>
      <c r="DCH93" s="1"/>
      <c r="DCI93" s="1"/>
      <c r="DCJ93" s="1"/>
      <c r="DCK93" s="1"/>
      <c r="DCL93" s="1"/>
      <c r="DCM93" s="1"/>
      <c r="DCN93" s="1"/>
      <c r="DCO93" s="1"/>
      <c r="DCP93" s="1"/>
      <c r="DCQ93" s="1"/>
      <c r="DCR93" s="1"/>
      <c r="DCS93" s="1"/>
      <c r="DCT93" s="1"/>
      <c r="DCU93" s="1"/>
      <c r="DCV93" s="1"/>
      <c r="DCW93" s="1"/>
      <c r="DCX93" s="1"/>
      <c r="DCY93" s="1"/>
      <c r="DCZ93" s="1"/>
      <c r="DDA93" s="1"/>
      <c r="DDB93" s="1"/>
      <c r="DDC93" s="1"/>
      <c r="DDD93" s="1"/>
      <c r="DDE93" s="1"/>
      <c r="DDF93" s="1"/>
      <c r="DDG93" s="1"/>
      <c r="DDH93" s="1"/>
      <c r="DDI93" s="1"/>
      <c r="DDJ93" s="1"/>
      <c r="DDK93" s="1"/>
      <c r="DDL93" s="1"/>
      <c r="DDM93" s="1"/>
      <c r="DDN93" s="1"/>
      <c r="DDO93" s="1"/>
      <c r="DDP93" s="1"/>
      <c r="DDQ93" s="1"/>
      <c r="DDR93" s="1"/>
      <c r="DDS93" s="1"/>
      <c r="DDT93" s="1"/>
      <c r="DDU93" s="1"/>
      <c r="DDV93" s="1"/>
      <c r="DDW93" s="1"/>
      <c r="DDX93" s="1"/>
      <c r="DDY93" s="1"/>
      <c r="DDZ93" s="1"/>
      <c r="DEA93" s="1"/>
      <c r="DEB93" s="1"/>
      <c r="DEC93" s="1"/>
      <c r="DED93" s="1"/>
      <c r="DEE93" s="1"/>
      <c r="DEF93" s="1"/>
      <c r="DEG93" s="1"/>
      <c r="DEH93" s="1"/>
      <c r="DEI93" s="1"/>
      <c r="DEJ93" s="1"/>
      <c r="DEK93" s="1"/>
      <c r="DEL93" s="1"/>
      <c r="DEM93" s="1"/>
      <c r="DEN93" s="1"/>
      <c r="DEO93" s="1"/>
      <c r="DEP93" s="1"/>
      <c r="DEQ93" s="1"/>
      <c r="DER93" s="1"/>
      <c r="DES93" s="1"/>
      <c r="DET93" s="1"/>
      <c r="DEU93" s="1"/>
      <c r="DEV93" s="1"/>
      <c r="DEW93" s="1"/>
      <c r="DEX93" s="1"/>
      <c r="DEY93" s="1"/>
      <c r="DEZ93" s="1"/>
      <c r="DFA93" s="1"/>
      <c r="DFB93" s="1"/>
      <c r="DFC93" s="1"/>
      <c r="DFD93" s="1"/>
      <c r="DFE93" s="1"/>
      <c r="DFF93" s="1"/>
      <c r="DFG93" s="1"/>
      <c r="DFH93" s="1"/>
      <c r="DFI93" s="1"/>
      <c r="DFJ93" s="1"/>
      <c r="DFK93" s="1"/>
      <c r="DFL93" s="1"/>
      <c r="DFM93" s="1"/>
      <c r="DFN93" s="1"/>
      <c r="DFO93" s="1"/>
      <c r="DFP93" s="1"/>
      <c r="DFQ93" s="1"/>
      <c r="DFR93" s="1"/>
      <c r="DFS93" s="1"/>
      <c r="DFT93" s="1"/>
      <c r="DFU93" s="1"/>
      <c r="DFV93" s="1"/>
      <c r="DFW93" s="1"/>
      <c r="DFX93" s="1"/>
      <c r="DFY93" s="1"/>
      <c r="DFZ93" s="1"/>
      <c r="DGA93" s="1"/>
      <c r="DGB93" s="1"/>
      <c r="DGC93" s="1"/>
      <c r="DGD93" s="1"/>
      <c r="DGE93" s="1"/>
      <c r="DGF93" s="1"/>
      <c r="DGG93" s="1"/>
      <c r="DGH93" s="1"/>
      <c r="DGI93" s="1"/>
      <c r="DGJ93" s="1"/>
      <c r="DGK93" s="1"/>
      <c r="DGL93" s="1"/>
      <c r="DGM93" s="1"/>
      <c r="DGN93" s="1"/>
      <c r="DGO93" s="1"/>
      <c r="DGP93" s="1"/>
      <c r="DGQ93" s="1"/>
      <c r="DGR93" s="1"/>
      <c r="DGS93" s="1"/>
      <c r="DGT93" s="1"/>
      <c r="DGU93" s="1"/>
      <c r="DGV93" s="1"/>
      <c r="DGW93" s="1"/>
      <c r="DGX93" s="1"/>
      <c r="DGY93" s="1"/>
      <c r="DGZ93" s="1"/>
      <c r="DHA93" s="1"/>
      <c r="DHB93" s="1"/>
      <c r="DHC93" s="1"/>
      <c r="DHD93" s="1"/>
      <c r="DHE93" s="1"/>
      <c r="DHF93" s="1"/>
      <c r="DHG93" s="1"/>
      <c r="DHH93" s="1"/>
      <c r="DHI93" s="1"/>
      <c r="DHJ93" s="1"/>
      <c r="DHK93" s="1"/>
      <c r="DHL93" s="1"/>
      <c r="DHM93" s="1"/>
      <c r="DHN93" s="1"/>
      <c r="DHO93" s="1"/>
      <c r="DHP93" s="1"/>
      <c r="DHQ93" s="1"/>
      <c r="DHR93" s="1"/>
      <c r="DHS93" s="1"/>
      <c r="DHT93" s="1"/>
      <c r="DHU93" s="1"/>
      <c r="DHV93" s="1"/>
      <c r="DHW93" s="1"/>
      <c r="DHX93" s="1"/>
      <c r="DHY93" s="1"/>
      <c r="DHZ93" s="1"/>
      <c r="DIA93" s="1"/>
      <c r="DIB93" s="1"/>
      <c r="DIC93" s="1"/>
      <c r="DID93" s="1"/>
      <c r="DIE93" s="1"/>
      <c r="DIF93" s="1"/>
      <c r="DIG93" s="1"/>
      <c r="DIH93" s="1"/>
      <c r="DII93" s="1"/>
      <c r="DIJ93" s="1"/>
      <c r="DIK93" s="1"/>
      <c r="DIL93" s="1"/>
      <c r="DIM93" s="1"/>
      <c r="DIN93" s="1"/>
      <c r="DIO93" s="1"/>
      <c r="DIP93" s="1"/>
      <c r="DIQ93" s="1"/>
      <c r="DIR93" s="1"/>
      <c r="DIS93" s="1"/>
      <c r="DIT93" s="1"/>
      <c r="DIU93" s="1"/>
      <c r="DIV93" s="1"/>
      <c r="DIW93" s="1"/>
      <c r="DIX93" s="1"/>
      <c r="DIY93" s="1"/>
      <c r="DIZ93" s="1"/>
      <c r="DJA93" s="1"/>
      <c r="DJB93" s="1"/>
      <c r="DJC93" s="1"/>
      <c r="DJD93" s="1"/>
      <c r="DJE93" s="1"/>
      <c r="DJF93" s="1"/>
      <c r="DJG93" s="1"/>
      <c r="DJH93" s="1"/>
      <c r="DJI93" s="1"/>
      <c r="DJJ93" s="1"/>
      <c r="DJK93" s="1"/>
      <c r="DJL93" s="1"/>
      <c r="DJM93" s="1"/>
      <c r="DJN93" s="1"/>
      <c r="DJO93" s="1"/>
      <c r="DJP93" s="1"/>
      <c r="DJQ93" s="1"/>
      <c r="DJR93" s="1"/>
      <c r="DJS93" s="1"/>
      <c r="DJT93" s="1"/>
      <c r="DJU93" s="1"/>
      <c r="DJV93" s="1"/>
      <c r="DJW93" s="1"/>
      <c r="DJX93" s="1"/>
      <c r="DJY93" s="1"/>
      <c r="DJZ93" s="1"/>
      <c r="DKA93" s="1"/>
      <c r="DKB93" s="1"/>
      <c r="DKC93" s="1"/>
      <c r="DKD93" s="1"/>
      <c r="DKE93" s="1"/>
      <c r="DKF93" s="1"/>
      <c r="DKG93" s="1"/>
      <c r="DKH93" s="1"/>
      <c r="DKI93" s="1"/>
      <c r="DKJ93" s="1"/>
      <c r="DKK93" s="1"/>
      <c r="DKL93" s="1"/>
      <c r="DKM93" s="1"/>
      <c r="DKN93" s="1"/>
      <c r="DKO93" s="1"/>
      <c r="DKP93" s="1"/>
      <c r="DKQ93" s="1"/>
      <c r="DKR93" s="1"/>
      <c r="DKS93" s="1"/>
      <c r="DKT93" s="1"/>
      <c r="DKU93" s="1"/>
      <c r="DKV93" s="1"/>
      <c r="DKW93" s="1"/>
      <c r="DKX93" s="1"/>
      <c r="DKY93" s="1"/>
      <c r="DKZ93" s="1"/>
      <c r="DLA93" s="1"/>
      <c r="DLB93" s="1"/>
      <c r="DLC93" s="1"/>
      <c r="DLD93" s="1"/>
      <c r="DLE93" s="1"/>
      <c r="DLF93" s="1"/>
      <c r="DLG93" s="1"/>
      <c r="DLH93" s="1"/>
      <c r="DLI93" s="1"/>
      <c r="DLJ93" s="1"/>
      <c r="DLK93" s="1"/>
      <c r="DLL93" s="1"/>
      <c r="DLM93" s="1"/>
      <c r="DLN93" s="1"/>
      <c r="DLO93" s="1"/>
      <c r="DLP93" s="1"/>
      <c r="DLQ93" s="1"/>
      <c r="DLR93" s="1"/>
      <c r="DLS93" s="1"/>
      <c r="DLT93" s="1"/>
      <c r="DLU93" s="1"/>
      <c r="DLV93" s="1"/>
      <c r="DLW93" s="1"/>
      <c r="DLX93" s="1"/>
      <c r="DLY93" s="1"/>
      <c r="DLZ93" s="1"/>
      <c r="DMA93" s="1"/>
      <c r="DMB93" s="1"/>
      <c r="DMC93" s="1"/>
      <c r="DMD93" s="1"/>
      <c r="DME93" s="1"/>
      <c r="DMF93" s="1"/>
      <c r="DMG93" s="1"/>
      <c r="DMH93" s="1"/>
      <c r="DMI93" s="1"/>
      <c r="DMJ93" s="1"/>
      <c r="DMK93" s="1"/>
      <c r="DML93" s="1"/>
      <c r="DMM93" s="1"/>
      <c r="DMN93" s="1"/>
      <c r="DMO93" s="1"/>
      <c r="DMP93" s="1"/>
      <c r="DMQ93" s="1"/>
      <c r="DMR93" s="1"/>
      <c r="DMS93" s="1"/>
      <c r="DMT93" s="1"/>
      <c r="DMU93" s="1"/>
      <c r="DMV93" s="1"/>
      <c r="DMW93" s="1"/>
      <c r="DMX93" s="1"/>
      <c r="DMY93" s="1"/>
      <c r="DMZ93" s="1"/>
      <c r="DNA93" s="1"/>
      <c r="DNB93" s="1"/>
      <c r="DNC93" s="1"/>
      <c r="DND93" s="1"/>
      <c r="DNE93" s="1"/>
      <c r="DNF93" s="1"/>
      <c r="DNG93" s="1"/>
      <c r="DNH93" s="1"/>
      <c r="DNI93" s="1"/>
      <c r="DNJ93" s="1"/>
      <c r="DNK93" s="1"/>
      <c r="DNL93" s="1"/>
      <c r="DNM93" s="1"/>
      <c r="DNN93" s="1"/>
      <c r="DNO93" s="1"/>
      <c r="DNP93" s="1"/>
      <c r="DNQ93" s="1"/>
      <c r="DNR93" s="1"/>
      <c r="DNS93" s="1"/>
      <c r="DNT93" s="1"/>
      <c r="DNU93" s="1"/>
      <c r="DNV93" s="1"/>
      <c r="DNW93" s="1"/>
      <c r="DNX93" s="1"/>
      <c r="DNY93" s="1"/>
      <c r="DNZ93" s="1"/>
      <c r="DOA93" s="1"/>
      <c r="DOB93" s="1"/>
      <c r="DOC93" s="1"/>
      <c r="DOD93" s="1"/>
      <c r="DOE93" s="1"/>
      <c r="DOF93" s="1"/>
      <c r="DOG93" s="1"/>
      <c r="DOH93" s="1"/>
      <c r="DOI93" s="1"/>
      <c r="DOJ93" s="1"/>
      <c r="DOK93" s="1"/>
      <c r="DOL93" s="1"/>
      <c r="DOM93" s="1"/>
      <c r="DON93" s="1"/>
      <c r="DOO93" s="1"/>
      <c r="DOP93" s="1"/>
      <c r="DOQ93" s="1"/>
      <c r="DOR93" s="1"/>
      <c r="DOS93" s="1"/>
      <c r="DOT93" s="1"/>
      <c r="DOU93" s="1"/>
      <c r="DOV93" s="1"/>
      <c r="DOW93" s="1"/>
      <c r="DOX93" s="1"/>
      <c r="DOY93" s="1"/>
      <c r="DOZ93" s="1"/>
      <c r="DPA93" s="1"/>
      <c r="DPB93" s="1"/>
      <c r="DPC93" s="1"/>
      <c r="DPD93" s="1"/>
      <c r="DPE93" s="1"/>
      <c r="DPF93" s="1"/>
      <c r="DPG93" s="1"/>
      <c r="DPH93" s="1"/>
      <c r="DPI93" s="1"/>
      <c r="DPJ93" s="1"/>
      <c r="DPK93" s="1"/>
      <c r="DPL93" s="1"/>
      <c r="DPM93" s="1"/>
      <c r="DPN93" s="1"/>
      <c r="DPO93" s="1"/>
      <c r="DPP93" s="1"/>
      <c r="DPQ93" s="1"/>
      <c r="DPR93" s="1"/>
      <c r="DPS93" s="1"/>
      <c r="DPT93" s="1"/>
      <c r="DPU93" s="1"/>
      <c r="DPV93" s="1"/>
      <c r="DPW93" s="1"/>
      <c r="DPX93" s="1"/>
      <c r="DPY93" s="1"/>
      <c r="DPZ93" s="1"/>
      <c r="DQA93" s="1"/>
      <c r="DQB93" s="1"/>
      <c r="DQC93" s="1"/>
      <c r="DQD93" s="1"/>
      <c r="DQE93" s="1"/>
      <c r="DQF93" s="1"/>
      <c r="DQG93" s="1"/>
      <c r="DQH93" s="1"/>
      <c r="DQI93" s="1"/>
      <c r="DQJ93" s="1"/>
      <c r="DQK93" s="1"/>
      <c r="DQL93" s="1"/>
      <c r="DQM93" s="1"/>
      <c r="DQN93" s="1"/>
      <c r="DQO93" s="1"/>
      <c r="DQP93" s="1"/>
      <c r="DQQ93" s="1"/>
      <c r="DQR93" s="1"/>
      <c r="DQS93" s="1"/>
      <c r="DQT93" s="1"/>
      <c r="DQU93" s="1"/>
      <c r="DQV93" s="1"/>
      <c r="DQW93" s="1"/>
      <c r="DQX93" s="1"/>
      <c r="DQY93" s="1"/>
      <c r="DQZ93" s="1"/>
      <c r="DRA93" s="1"/>
      <c r="DRB93" s="1"/>
      <c r="DRC93" s="1"/>
      <c r="DRD93" s="1"/>
      <c r="DRE93" s="1"/>
      <c r="DRF93" s="1"/>
      <c r="DRG93" s="1"/>
      <c r="DRH93" s="1"/>
      <c r="DRI93" s="1"/>
      <c r="DRJ93" s="1"/>
      <c r="DRK93" s="1"/>
      <c r="DRL93" s="1"/>
      <c r="DRM93" s="1"/>
      <c r="DRN93" s="1"/>
      <c r="DRO93" s="1"/>
      <c r="DRP93" s="1"/>
      <c r="DRQ93" s="1"/>
      <c r="DRR93" s="1"/>
      <c r="DRS93" s="1"/>
      <c r="DRT93" s="1"/>
      <c r="DRU93" s="1"/>
      <c r="DRV93" s="1"/>
      <c r="DRW93" s="1"/>
      <c r="DRX93" s="1"/>
      <c r="DRY93" s="1"/>
      <c r="DRZ93" s="1"/>
      <c r="DSA93" s="1"/>
      <c r="DSB93" s="1"/>
      <c r="DSC93" s="1"/>
      <c r="DSD93" s="1"/>
      <c r="DSE93" s="1"/>
      <c r="DSF93" s="1"/>
      <c r="DSG93" s="1"/>
      <c r="DSH93" s="1"/>
      <c r="DSI93" s="1"/>
      <c r="DSJ93" s="1"/>
      <c r="DSK93" s="1"/>
      <c r="DSL93" s="1"/>
      <c r="DSM93" s="1"/>
      <c r="DSN93" s="1"/>
      <c r="DSO93" s="1"/>
      <c r="DSP93" s="1"/>
      <c r="DSQ93" s="1"/>
      <c r="DSR93" s="1"/>
      <c r="DSS93" s="1"/>
      <c r="DST93" s="1"/>
      <c r="DSU93" s="1"/>
      <c r="DSV93" s="1"/>
      <c r="DSW93" s="1"/>
      <c r="DSX93" s="1"/>
      <c r="DSY93" s="1"/>
      <c r="DSZ93" s="1"/>
      <c r="DTA93" s="1"/>
      <c r="DTB93" s="1"/>
      <c r="DTC93" s="1"/>
      <c r="DTD93" s="1"/>
      <c r="DTE93" s="1"/>
      <c r="DTF93" s="1"/>
      <c r="DTG93" s="1"/>
      <c r="DTH93" s="1"/>
      <c r="DTI93" s="1"/>
      <c r="DTJ93" s="1"/>
      <c r="DTK93" s="1"/>
      <c r="DTL93" s="1"/>
      <c r="DTM93" s="1"/>
      <c r="DTN93" s="1"/>
      <c r="DTO93" s="1"/>
      <c r="DTP93" s="1"/>
      <c r="DTQ93" s="1"/>
      <c r="DTR93" s="1"/>
      <c r="DTS93" s="1"/>
      <c r="DTT93" s="1"/>
      <c r="DTU93" s="1"/>
      <c r="DTV93" s="1"/>
      <c r="DTW93" s="1"/>
      <c r="DTX93" s="1"/>
      <c r="DTY93" s="1"/>
      <c r="DTZ93" s="1"/>
      <c r="DUA93" s="1"/>
      <c r="DUB93" s="1"/>
      <c r="DUC93" s="1"/>
      <c r="DUD93" s="1"/>
      <c r="DUE93" s="1"/>
      <c r="DUF93" s="1"/>
      <c r="DUG93" s="1"/>
      <c r="DUH93" s="1"/>
      <c r="DUI93" s="1"/>
      <c r="DUJ93" s="1"/>
      <c r="DUK93" s="1"/>
      <c r="DUL93" s="1"/>
      <c r="DUM93" s="1"/>
      <c r="DUN93" s="1"/>
      <c r="DUO93" s="1"/>
      <c r="DUP93" s="1"/>
      <c r="DUQ93" s="1"/>
      <c r="DUR93" s="1"/>
      <c r="DUS93" s="1"/>
      <c r="DUT93" s="1"/>
      <c r="DUU93" s="1"/>
      <c r="DUV93" s="1"/>
      <c r="DUW93" s="1"/>
      <c r="DUX93" s="1"/>
      <c r="DUY93" s="1"/>
      <c r="DUZ93" s="1"/>
      <c r="DVA93" s="1"/>
      <c r="DVB93" s="1"/>
      <c r="DVC93" s="1"/>
      <c r="DVD93" s="1"/>
      <c r="DVE93" s="1"/>
      <c r="DVF93" s="1"/>
      <c r="DVG93" s="1"/>
      <c r="DVH93" s="1"/>
      <c r="DVI93" s="1"/>
      <c r="DVJ93" s="1"/>
      <c r="DVK93" s="1"/>
      <c r="DVL93" s="1"/>
      <c r="DVM93" s="1"/>
      <c r="DVN93" s="1"/>
      <c r="DVO93" s="1"/>
      <c r="DVP93" s="1"/>
      <c r="DVQ93" s="1"/>
      <c r="DVR93" s="1"/>
      <c r="DVS93" s="1"/>
      <c r="DVT93" s="1"/>
      <c r="DVU93" s="1"/>
      <c r="DVV93" s="1"/>
      <c r="DVW93" s="1"/>
      <c r="DVX93" s="1"/>
      <c r="DVY93" s="1"/>
      <c r="DVZ93" s="1"/>
      <c r="DWA93" s="1"/>
      <c r="DWB93" s="1"/>
      <c r="DWC93" s="1"/>
      <c r="DWD93" s="1"/>
      <c r="DWE93" s="1"/>
      <c r="DWF93" s="1"/>
      <c r="DWG93" s="1"/>
      <c r="DWH93" s="1"/>
      <c r="DWI93" s="1"/>
      <c r="DWJ93" s="1"/>
      <c r="DWK93" s="1"/>
      <c r="DWL93" s="1"/>
      <c r="DWM93" s="1"/>
      <c r="DWN93" s="1"/>
      <c r="DWO93" s="1"/>
      <c r="DWP93" s="1"/>
      <c r="DWQ93" s="1"/>
      <c r="DWR93" s="1"/>
      <c r="DWS93" s="1"/>
      <c r="DWT93" s="1"/>
      <c r="DWU93" s="1"/>
      <c r="DWV93" s="1"/>
      <c r="DWW93" s="1"/>
      <c r="DWX93" s="1"/>
      <c r="DWY93" s="1"/>
      <c r="DWZ93" s="1"/>
      <c r="DXA93" s="1"/>
      <c r="DXB93" s="1"/>
      <c r="DXC93" s="1"/>
      <c r="DXD93" s="1"/>
      <c r="DXE93" s="1"/>
      <c r="DXF93" s="1"/>
      <c r="DXG93" s="1"/>
      <c r="DXH93" s="1"/>
      <c r="DXI93" s="1"/>
      <c r="DXJ93" s="1"/>
      <c r="DXK93" s="1"/>
      <c r="DXL93" s="1"/>
      <c r="DXM93" s="1"/>
      <c r="DXN93" s="1"/>
      <c r="DXO93" s="1"/>
      <c r="DXP93" s="1"/>
      <c r="DXQ93" s="1"/>
      <c r="DXR93" s="1"/>
      <c r="DXS93" s="1"/>
      <c r="DXT93" s="1"/>
      <c r="DXU93" s="1"/>
      <c r="DXV93" s="1"/>
      <c r="DXW93" s="1"/>
      <c r="DXX93" s="1"/>
      <c r="DXY93" s="1"/>
      <c r="DXZ93" s="1"/>
      <c r="DYA93" s="1"/>
      <c r="DYB93" s="1"/>
      <c r="DYC93" s="1"/>
      <c r="DYD93" s="1"/>
      <c r="DYE93" s="1"/>
      <c r="DYF93" s="1"/>
      <c r="DYG93" s="1"/>
      <c r="DYH93" s="1"/>
      <c r="DYI93" s="1"/>
      <c r="DYJ93" s="1"/>
      <c r="DYK93" s="1"/>
      <c r="DYL93" s="1"/>
      <c r="DYM93" s="1"/>
      <c r="DYN93" s="1"/>
      <c r="DYO93" s="1"/>
      <c r="DYP93" s="1"/>
      <c r="DYQ93" s="1"/>
      <c r="DYR93" s="1"/>
      <c r="DYS93" s="1"/>
      <c r="DYT93" s="1"/>
      <c r="DYU93" s="1"/>
      <c r="DYV93" s="1"/>
      <c r="DYW93" s="1"/>
      <c r="DYX93" s="1"/>
      <c r="DYY93" s="1"/>
      <c r="DYZ93" s="1"/>
      <c r="DZA93" s="1"/>
      <c r="DZB93" s="1"/>
      <c r="DZC93" s="1"/>
      <c r="DZD93" s="1"/>
      <c r="DZE93" s="1"/>
      <c r="DZF93" s="1"/>
      <c r="DZG93" s="1"/>
      <c r="DZH93" s="1"/>
      <c r="DZI93" s="1"/>
      <c r="DZJ93" s="1"/>
      <c r="DZK93" s="1"/>
      <c r="DZL93" s="1"/>
      <c r="DZM93" s="1"/>
      <c r="DZN93" s="1"/>
      <c r="DZO93" s="1"/>
      <c r="DZP93" s="1"/>
      <c r="DZQ93" s="1"/>
      <c r="DZR93" s="1"/>
      <c r="DZS93" s="1"/>
      <c r="DZT93" s="1"/>
      <c r="DZU93" s="1"/>
      <c r="DZV93" s="1"/>
      <c r="DZW93" s="1"/>
      <c r="DZX93" s="1"/>
      <c r="DZY93" s="1"/>
      <c r="DZZ93" s="1"/>
      <c r="EAA93" s="1"/>
      <c r="EAB93" s="1"/>
      <c r="EAC93" s="1"/>
      <c r="EAD93" s="1"/>
      <c r="EAE93" s="1"/>
      <c r="EAF93" s="1"/>
      <c r="EAG93" s="1"/>
      <c r="EAH93" s="1"/>
      <c r="EAI93" s="1"/>
      <c r="EAJ93" s="1"/>
      <c r="EAK93" s="1"/>
      <c r="EAL93" s="1"/>
      <c r="EAM93" s="1"/>
      <c r="EAN93" s="1"/>
      <c r="EAO93" s="1"/>
      <c r="EAP93" s="1"/>
      <c r="EAQ93" s="1"/>
      <c r="EAR93" s="1"/>
      <c r="EAS93" s="1"/>
      <c r="EAT93" s="1"/>
      <c r="EAU93" s="1"/>
      <c r="EAV93" s="1"/>
      <c r="EAW93" s="1"/>
      <c r="EAX93" s="1"/>
      <c r="EAY93" s="1"/>
      <c r="EAZ93" s="1"/>
      <c r="EBA93" s="1"/>
      <c r="EBB93" s="1"/>
      <c r="EBC93" s="1"/>
      <c r="EBD93" s="1"/>
      <c r="EBE93" s="1"/>
      <c r="EBF93" s="1"/>
      <c r="EBG93" s="1"/>
      <c r="EBH93" s="1"/>
      <c r="EBI93" s="1"/>
      <c r="EBJ93" s="1"/>
      <c r="EBK93" s="1"/>
      <c r="EBL93" s="1"/>
      <c r="EBM93" s="1"/>
      <c r="EBN93" s="1"/>
      <c r="EBO93" s="1"/>
      <c r="EBP93" s="1"/>
      <c r="EBQ93" s="1"/>
      <c r="EBR93" s="1"/>
      <c r="EBS93" s="1"/>
      <c r="EBT93" s="1"/>
      <c r="EBU93" s="1"/>
      <c r="EBV93" s="1"/>
      <c r="EBW93" s="1"/>
      <c r="EBX93" s="1"/>
      <c r="EBY93" s="1"/>
      <c r="EBZ93" s="1"/>
      <c r="ECA93" s="1"/>
      <c r="ECB93" s="1"/>
      <c r="ECC93" s="1"/>
      <c r="ECD93" s="1"/>
      <c r="ECE93" s="1"/>
      <c r="ECF93" s="1"/>
      <c r="ECG93" s="1"/>
      <c r="ECH93" s="1"/>
      <c r="ECI93" s="1"/>
      <c r="ECJ93" s="1"/>
      <c r="ECK93" s="1"/>
      <c r="ECL93" s="1"/>
      <c r="ECM93" s="1"/>
      <c r="ECN93" s="1"/>
      <c r="ECO93" s="1"/>
      <c r="ECP93" s="1"/>
      <c r="ECQ93" s="1"/>
      <c r="ECR93" s="1"/>
      <c r="ECS93" s="1"/>
      <c r="ECT93" s="1"/>
      <c r="ECU93" s="1"/>
      <c r="ECV93" s="1"/>
      <c r="ECW93" s="1"/>
      <c r="ECX93" s="1"/>
      <c r="ECY93" s="1"/>
      <c r="ECZ93" s="1"/>
      <c r="EDA93" s="1"/>
      <c r="EDB93" s="1"/>
      <c r="EDC93" s="1"/>
      <c r="EDD93" s="1"/>
      <c r="EDE93" s="1"/>
      <c r="EDF93" s="1"/>
      <c r="EDG93" s="1"/>
      <c r="EDH93" s="1"/>
      <c r="EDI93" s="1"/>
      <c r="EDJ93" s="1"/>
      <c r="EDK93" s="1"/>
      <c r="EDL93" s="1"/>
      <c r="EDM93" s="1"/>
      <c r="EDN93" s="1"/>
      <c r="EDO93" s="1"/>
      <c r="EDP93" s="1"/>
      <c r="EDQ93" s="1"/>
      <c r="EDR93" s="1"/>
      <c r="EDS93" s="1"/>
      <c r="EDT93" s="1"/>
      <c r="EDU93" s="1"/>
      <c r="EDV93" s="1"/>
      <c r="EDW93" s="1"/>
      <c r="EDX93" s="1"/>
      <c r="EDY93" s="1"/>
      <c r="EDZ93" s="1"/>
      <c r="EEA93" s="1"/>
      <c r="EEB93" s="1"/>
      <c r="EEC93" s="1"/>
      <c r="EED93" s="1"/>
      <c r="EEE93" s="1"/>
      <c r="EEF93" s="1"/>
      <c r="EEG93" s="1"/>
      <c r="EEH93" s="1"/>
      <c r="EEI93" s="1"/>
      <c r="EEJ93" s="1"/>
      <c r="EEK93" s="1"/>
      <c r="EEL93" s="1"/>
      <c r="EEM93" s="1"/>
      <c r="EEN93" s="1"/>
      <c r="EEO93" s="1"/>
      <c r="EEP93" s="1"/>
      <c r="EEQ93" s="1"/>
      <c r="EER93" s="1"/>
      <c r="EES93" s="1"/>
      <c r="EET93" s="1"/>
      <c r="EEU93" s="1"/>
      <c r="EEV93" s="1"/>
      <c r="EEW93" s="1"/>
      <c r="EEX93" s="1"/>
      <c r="EEY93" s="1"/>
      <c r="EEZ93" s="1"/>
      <c r="EFA93" s="1"/>
      <c r="EFB93" s="1"/>
      <c r="EFC93" s="1"/>
      <c r="EFD93" s="1"/>
      <c r="EFE93" s="1"/>
      <c r="EFF93" s="1"/>
      <c r="EFG93" s="1"/>
      <c r="EFH93" s="1"/>
      <c r="EFI93" s="1"/>
      <c r="EFJ93" s="1"/>
      <c r="EFK93" s="1"/>
      <c r="EFL93" s="1"/>
      <c r="EFM93" s="1"/>
      <c r="EFN93" s="1"/>
      <c r="EFO93" s="1"/>
      <c r="EFP93" s="1"/>
      <c r="EFQ93" s="1"/>
      <c r="EFR93" s="1"/>
      <c r="EFS93" s="1"/>
      <c r="EFT93" s="1"/>
      <c r="EFU93" s="1"/>
      <c r="EFV93" s="1"/>
      <c r="EFW93" s="1"/>
      <c r="EFX93" s="1"/>
      <c r="EFY93" s="1"/>
      <c r="EFZ93" s="1"/>
      <c r="EGA93" s="1"/>
      <c r="EGB93" s="1"/>
      <c r="EGC93" s="1"/>
      <c r="EGD93" s="1"/>
      <c r="EGE93" s="1"/>
      <c r="EGF93" s="1"/>
      <c r="EGG93" s="1"/>
      <c r="EGH93" s="1"/>
      <c r="EGI93" s="1"/>
      <c r="EGJ93" s="1"/>
      <c r="EGK93" s="1"/>
      <c r="EGL93" s="1"/>
      <c r="EGM93" s="1"/>
      <c r="EGN93" s="1"/>
      <c r="EGO93" s="1"/>
      <c r="EGP93" s="1"/>
      <c r="EGQ93" s="1"/>
      <c r="EGR93" s="1"/>
      <c r="EGS93" s="1"/>
      <c r="EGT93" s="1"/>
      <c r="EGU93" s="1"/>
      <c r="EGV93" s="1"/>
      <c r="EGW93" s="1"/>
      <c r="EGX93" s="1"/>
      <c r="EGY93" s="1"/>
      <c r="EGZ93" s="1"/>
      <c r="EHA93" s="1"/>
      <c r="EHB93" s="1"/>
      <c r="EHC93" s="1"/>
      <c r="EHD93" s="1"/>
      <c r="EHE93" s="1"/>
      <c r="EHF93" s="1"/>
      <c r="EHG93" s="1"/>
      <c r="EHH93" s="1"/>
      <c r="EHI93" s="1"/>
      <c r="EHJ93" s="1"/>
      <c r="EHK93" s="1"/>
      <c r="EHL93" s="1"/>
      <c r="EHM93" s="1"/>
      <c r="EHN93" s="1"/>
      <c r="EHO93" s="1"/>
      <c r="EHP93" s="1"/>
      <c r="EHQ93" s="1"/>
      <c r="EHR93" s="1"/>
      <c r="EHS93" s="1"/>
      <c r="EHT93" s="1"/>
      <c r="EHU93" s="1"/>
      <c r="EHV93" s="1"/>
      <c r="EHW93" s="1"/>
      <c r="EHX93" s="1"/>
      <c r="EHY93" s="1"/>
      <c r="EHZ93" s="1"/>
      <c r="EIA93" s="1"/>
      <c r="EIB93" s="1"/>
      <c r="EIC93" s="1"/>
      <c r="EID93" s="1"/>
      <c r="EIE93" s="1"/>
      <c r="EIF93" s="1"/>
      <c r="EIG93" s="1"/>
      <c r="EIH93" s="1"/>
      <c r="EII93" s="1"/>
      <c r="EIJ93" s="1"/>
      <c r="EIK93" s="1"/>
      <c r="EIL93" s="1"/>
      <c r="EIM93" s="1"/>
      <c r="EIN93" s="1"/>
      <c r="EIO93" s="1"/>
      <c r="EIP93" s="1"/>
      <c r="EIQ93" s="1"/>
      <c r="EIR93" s="1"/>
      <c r="EIS93" s="1"/>
      <c r="EIT93" s="1"/>
      <c r="EIU93" s="1"/>
      <c r="EIV93" s="1"/>
      <c r="EIW93" s="1"/>
      <c r="EIX93" s="1"/>
      <c r="EIY93" s="1"/>
      <c r="EIZ93" s="1"/>
      <c r="EJA93" s="1"/>
      <c r="EJB93" s="1"/>
      <c r="EJC93" s="1"/>
      <c r="EJD93" s="1"/>
      <c r="EJE93" s="1"/>
      <c r="EJF93" s="1"/>
      <c r="EJG93" s="1"/>
      <c r="EJH93" s="1"/>
      <c r="EJI93" s="1"/>
      <c r="EJJ93" s="1"/>
      <c r="EJK93" s="1"/>
      <c r="EJL93" s="1"/>
      <c r="EJM93" s="1"/>
      <c r="EJN93" s="1"/>
      <c r="EJO93" s="1"/>
      <c r="EJP93" s="1"/>
      <c r="EJQ93" s="1"/>
      <c r="EJR93" s="1"/>
      <c r="EJS93" s="1"/>
      <c r="EJT93" s="1"/>
      <c r="EJU93" s="1"/>
      <c r="EJV93" s="1"/>
      <c r="EJW93" s="1"/>
      <c r="EJX93" s="1"/>
      <c r="EJY93" s="1"/>
      <c r="EJZ93" s="1"/>
      <c r="EKA93" s="1"/>
      <c r="EKB93" s="1"/>
      <c r="EKC93" s="1"/>
      <c r="EKD93" s="1"/>
      <c r="EKE93" s="1"/>
      <c r="EKF93" s="1"/>
      <c r="EKG93" s="1"/>
      <c r="EKH93" s="1"/>
      <c r="EKI93" s="1"/>
      <c r="EKJ93" s="1"/>
      <c r="EKK93" s="1"/>
      <c r="EKL93" s="1"/>
      <c r="EKM93" s="1"/>
      <c r="EKN93" s="1"/>
      <c r="EKO93" s="1"/>
      <c r="EKP93" s="1"/>
      <c r="EKQ93" s="1"/>
      <c r="EKR93" s="1"/>
      <c r="EKS93" s="1"/>
      <c r="EKT93" s="1"/>
      <c r="EKU93" s="1"/>
      <c r="EKV93" s="1"/>
      <c r="EKW93" s="1"/>
      <c r="EKX93" s="1"/>
      <c r="EKY93" s="1"/>
      <c r="EKZ93" s="1"/>
      <c r="ELA93" s="1"/>
      <c r="ELB93" s="1"/>
      <c r="ELC93" s="1"/>
      <c r="ELD93" s="1"/>
      <c r="ELE93" s="1"/>
      <c r="ELF93" s="1"/>
      <c r="ELG93" s="1"/>
      <c r="ELH93" s="1"/>
      <c r="ELI93" s="1"/>
      <c r="ELJ93" s="1"/>
      <c r="ELK93" s="1"/>
      <c r="ELL93" s="1"/>
      <c r="ELM93" s="1"/>
      <c r="ELN93" s="1"/>
      <c r="ELO93" s="1"/>
      <c r="ELP93" s="1"/>
      <c r="ELQ93" s="1"/>
      <c r="ELR93" s="1"/>
      <c r="ELS93" s="1"/>
      <c r="ELT93" s="1"/>
      <c r="ELU93" s="1"/>
      <c r="ELV93" s="1"/>
      <c r="ELW93" s="1"/>
      <c r="ELX93" s="1"/>
      <c r="ELY93" s="1"/>
      <c r="ELZ93" s="1"/>
      <c r="EMA93" s="1"/>
      <c r="EMB93" s="1"/>
      <c r="EMC93" s="1"/>
      <c r="EMD93" s="1"/>
      <c r="EME93" s="1"/>
      <c r="EMF93" s="1"/>
      <c r="EMG93" s="1"/>
      <c r="EMH93" s="1"/>
      <c r="EMI93" s="1"/>
      <c r="EMJ93" s="1"/>
      <c r="EMK93" s="1"/>
      <c r="EML93" s="1"/>
      <c r="EMM93" s="1"/>
      <c r="EMN93" s="1"/>
      <c r="EMO93" s="1"/>
      <c r="EMP93" s="1"/>
      <c r="EMQ93" s="1"/>
      <c r="EMR93" s="1"/>
      <c r="EMS93" s="1"/>
      <c r="EMT93" s="1"/>
      <c r="EMU93" s="1"/>
      <c r="EMV93" s="1"/>
      <c r="EMW93" s="1"/>
      <c r="EMX93" s="1"/>
      <c r="EMY93" s="1"/>
      <c r="EMZ93" s="1"/>
      <c r="ENA93" s="1"/>
      <c r="ENB93" s="1"/>
      <c r="ENC93" s="1"/>
      <c r="END93" s="1"/>
      <c r="ENE93" s="1"/>
      <c r="ENF93" s="1"/>
      <c r="ENG93" s="1"/>
      <c r="ENH93" s="1"/>
      <c r="ENI93" s="1"/>
      <c r="ENJ93" s="1"/>
      <c r="ENK93" s="1"/>
      <c r="ENL93" s="1"/>
      <c r="ENM93" s="1"/>
      <c r="ENN93" s="1"/>
      <c r="ENO93" s="1"/>
      <c r="ENP93" s="1"/>
      <c r="ENQ93" s="1"/>
      <c r="ENR93" s="1"/>
      <c r="ENS93" s="1"/>
      <c r="ENT93" s="1"/>
      <c r="ENU93" s="1"/>
      <c r="ENV93" s="1"/>
      <c r="ENW93" s="1"/>
      <c r="ENX93" s="1"/>
      <c r="ENY93" s="1"/>
      <c r="ENZ93" s="1"/>
      <c r="EOA93" s="1"/>
      <c r="EOB93" s="1"/>
      <c r="EOC93" s="1"/>
      <c r="EOD93" s="1"/>
      <c r="EOE93" s="1"/>
      <c r="EOF93" s="1"/>
      <c r="EOG93" s="1"/>
      <c r="EOH93" s="1"/>
      <c r="EOI93" s="1"/>
      <c r="EOJ93" s="1"/>
      <c r="EOK93" s="1"/>
      <c r="EOL93" s="1"/>
      <c r="EOM93" s="1"/>
      <c r="EON93" s="1"/>
      <c r="EOO93" s="1"/>
      <c r="EOP93" s="1"/>
      <c r="EOQ93" s="1"/>
      <c r="EOR93" s="1"/>
      <c r="EOS93" s="1"/>
      <c r="EOT93" s="1"/>
      <c r="EOU93" s="1"/>
      <c r="EOV93" s="1"/>
      <c r="EOW93" s="1"/>
      <c r="EOX93" s="1"/>
      <c r="EOY93" s="1"/>
      <c r="EOZ93" s="1"/>
      <c r="EPA93" s="1"/>
      <c r="EPB93" s="1"/>
      <c r="EPC93" s="1"/>
      <c r="EPD93" s="1"/>
      <c r="EPE93" s="1"/>
      <c r="EPF93" s="1"/>
      <c r="EPG93" s="1"/>
      <c r="EPH93" s="1"/>
      <c r="EPI93" s="1"/>
      <c r="EPJ93" s="1"/>
      <c r="EPK93" s="1"/>
      <c r="EPL93" s="1"/>
      <c r="EPM93" s="1"/>
      <c r="EPN93" s="1"/>
      <c r="EPO93" s="1"/>
      <c r="EPP93" s="1"/>
      <c r="EPQ93" s="1"/>
      <c r="EPR93" s="1"/>
      <c r="EPS93" s="1"/>
      <c r="EPT93" s="1"/>
      <c r="EPU93" s="1"/>
      <c r="EPV93" s="1"/>
      <c r="EPW93" s="1"/>
      <c r="EPX93" s="1"/>
      <c r="EPY93" s="1"/>
      <c r="EPZ93" s="1"/>
      <c r="EQA93" s="1"/>
      <c r="EQB93" s="1"/>
      <c r="EQC93" s="1"/>
      <c r="EQD93" s="1"/>
      <c r="EQE93" s="1"/>
      <c r="EQF93" s="1"/>
      <c r="EQG93" s="1"/>
      <c r="EQH93" s="1"/>
      <c r="EQI93" s="1"/>
      <c r="EQJ93" s="1"/>
      <c r="EQK93" s="1"/>
      <c r="EQL93" s="1"/>
      <c r="EQM93" s="1"/>
      <c r="EQN93" s="1"/>
      <c r="EQO93" s="1"/>
      <c r="EQP93" s="1"/>
      <c r="EQQ93" s="1"/>
      <c r="EQR93" s="1"/>
      <c r="EQS93" s="1"/>
      <c r="EQT93" s="1"/>
      <c r="EQU93" s="1"/>
      <c r="EQV93" s="1"/>
      <c r="EQW93" s="1"/>
      <c r="EQX93" s="1"/>
      <c r="EQY93" s="1"/>
      <c r="EQZ93" s="1"/>
      <c r="ERA93" s="1"/>
      <c r="ERB93" s="1"/>
      <c r="ERC93" s="1"/>
      <c r="ERD93" s="1"/>
      <c r="ERE93" s="1"/>
      <c r="ERF93" s="1"/>
      <c r="ERG93" s="1"/>
      <c r="ERH93" s="1"/>
      <c r="ERI93" s="1"/>
      <c r="ERJ93" s="1"/>
      <c r="ERK93" s="1"/>
      <c r="ERL93" s="1"/>
      <c r="ERM93" s="1"/>
      <c r="ERN93" s="1"/>
      <c r="ERO93" s="1"/>
      <c r="ERP93" s="1"/>
      <c r="ERQ93" s="1"/>
      <c r="ERR93" s="1"/>
      <c r="ERS93" s="1"/>
      <c r="ERT93" s="1"/>
      <c r="ERU93" s="1"/>
      <c r="ERV93" s="1"/>
      <c r="ERW93" s="1"/>
      <c r="ERX93" s="1"/>
      <c r="ERY93" s="1"/>
      <c r="ERZ93" s="1"/>
      <c r="ESA93" s="1"/>
      <c r="ESB93" s="1"/>
      <c r="ESC93" s="1"/>
      <c r="ESD93" s="1"/>
      <c r="ESE93" s="1"/>
      <c r="ESF93" s="1"/>
      <c r="ESG93" s="1"/>
      <c r="ESH93" s="1"/>
      <c r="ESI93" s="1"/>
      <c r="ESJ93" s="1"/>
      <c r="ESK93" s="1"/>
      <c r="ESL93" s="1"/>
      <c r="ESM93" s="1"/>
      <c r="ESN93" s="1"/>
      <c r="ESO93" s="1"/>
      <c r="ESP93" s="1"/>
      <c r="ESQ93" s="1"/>
      <c r="ESR93" s="1"/>
      <c r="ESS93" s="1"/>
      <c r="EST93" s="1"/>
      <c r="ESU93" s="1"/>
      <c r="ESV93" s="1"/>
      <c r="ESW93" s="1"/>
      <c r="ESX93" s="1"/>
      <c r="ESY93" s="1"/>
      <c r="ESZ93" s="1"/>
      <c r="ETA93" s="1"/>
      <c r="ETB93" s="1"/>
      <c r="ETC93" s="1"/>
      <c r="ETD93" s="1"/>
      <c r="ETE93" s="1"/>
      <c r="ETF93" s="1"/>
      <c r="ETG93" s="1"/>
      <c r="ETH93" s="1"/>
      <c r="ETI93" s="1"/>
      <c r="ETJ93" s="1"/>
      <c r="ETK93" s="1"/>
      <c r="ETL93" s="1"/>
      <c r="ETM93" s="1"/>
      <c r="ETN93" s="1"/>
      <c r="ETO93" s="1"/>
      <c r="ETP93" s="1"/>
      <c r="ETQ93" s="1"/>
      <c r="ETR93" s="1"/>
      <c r="ETS93" s="1"/>
      <c r="ETT93" s="1"/>
      <c r="ETU93" s="1"/>
      <c r="ETV93" s="1"/>
      <c r="ETW93" s="1"/>
      <c r="ETX93" s="1"/>
      <c r="ETY93" s="1"/>
      <c r="ETZ93" s="1"/>
      <c r="EUA93" s="1"/>
      <c r="EUB93" s="1"/>
      <c r="EUC93" s="1"/>
      <c r="EUD93" s="1"/>
      <c r="EUE93" s="1"/>
      <c r="EUF93" s="1"/>
      <c r="EUG93" s="1"/>
      <c r="EUH93" s="1"/>
      <c r="EUI93" s="1"/>
      <c r="EUJ93" s="1"/>
      <c r="EUK93" s="1"/>
      <c r="EUL93" s="1"/>
      <c r="EUM93" s="1"/>
      <c r="EUN93" s="1"/>
      <c r="EUO93" s="1"/>
      <c r="EUP93" s="1"/>
      <c r="EUQ93" s="1"/>
      <c r="EUR93" s="1"/>
      <c r="EUS93" s="1"/>
      <c r="EUT93" s="1"/>
      <c r="EUU93" s="1"/>
      <c r="EUV93" s="1"/>
      <c r="EUW93" s="1"/>
      <c r="EUX93" s="1"/>
      <c r="EUY93" s="1"/>
      <c r="EUZ93" s="1"/>
      <c r="EVA93" s="1"/>
      <c r="EVB93" s="1"/>
      <c r="EVC93" s="1"/>
      <c r="EVD93" s="1"/>
      <c r="EVE93" s="1"/>
      <c r="EVF93" s="1"/>
      <c r="EVG93" s="1"/>
      <c r="EVH93" s="1"/>
      <c r="EVI93" s="1"/>
      <c r="EVJ93" s="1"/>
      <c r="EVK93" s="1"/>
      <c r="EVL93" s="1"/>
      <c r="EVM93" s="1"/>
      <c r="EVN93" s="1"/>
      <c r="EVO93" s="1"/>
      <c r="EVP93" s="1"/>
      <c r="EVQ93" s="1"/>
      <c r="EVR93" s="1"/>
      <c r="EVS93" s="1"/>
      <c r="EVT93" s="1"/>
      <c r="EVU93" s="1"/>
      <c r="EVV93" s="1"/>
      <c r="EVW93" s="1"/>
      <c r="EVX93" s="1"/>
      <c r="EVY93" s="1"/>
      <c r="EVZ93" s="1"/>
      <c r="EWA93" s="1"/>
      <c r="EWB93" s="1"/>
      <c r="EWC93" s="1"/>
      <c r="EWD93" s="1"/>
      <c r="EWE93" s="1"/>
      <c r="EWF93" s="1"/>
      <c r="EWG93" s="1"/>
      <c r="EWH93" s="1"/>
      <c r="EWI93" s="1"/>
      <c r="EWJ93" s="1"/>
      <c r="EWK93" s="1"/>
      <c r="EWL93" s="1"/>
      <c r="EWM93" s="1"/>
      <c r="EWN93" s="1"/>
      <c r="EWO93" s="1"/>
      <c r="EWP93" s="1"/>
      <c r="EWQ93" s="1"/>
      <c r="EWR93" s="1"/>
      <c r="EWS93" s="1"/>
      <c r="EWT93" s="1"/>
      <c r="EWU93" s="1"/>
      <c r="EWV93" s="1"/>
      <c r="EWW93" s="1"/>
      <c r="EWX93" s="1"/>
      <c r="EWY93" s="1"/>
      <c r="EWZ93" s="1"/>
      <c r="EXA93" s="1"/>
      <c r="EXB93" s="1"/>
      <c r="EXC93" s="1"/>
      <c r="EXD93" s="1"/>
      <c r="EXE93" s="1"/>
      <c r="EXF93" s="1"/>
      <c r="EXG93" s="1"/>
      <c r="EXH93" s="1"/>
      <c r="EXI93" s="1"/>
      <c r="EXJ93" s="1"/>
      <c r="EXK93" s="1"/>
      <c r="EXL93" s="1"/>
      <c r="EXM93" s="1"/>
      <c r="EXN93" s="1"/>
      <c r="EXO93" s="1"/>
      <c r="EXP93" s="1"/>
      <c r="EXQ93" s="1"/>
      <c r="EXR93" s="1"/>
      <c r="EXS93" s="1"/>
      <c r="EXT93" s="1"/>
      <c r="EXU93" s="1"/>
      <c r="EXV93" s="1"/>
      <c r="EXW93" s="1"/>
      <c r="EXX93" s="1"/>
      <c r="EXY93" s="1"/>
      <c r="EXZ93" s="1"/>
      <c r="EYA93" s="1"/>
      <c r="EYB93" s="1"/>
      <c r="EYC93" s="1"/>
      <c r="EYD93" s="1"/>
      <c r="EYE93" s="1"/>
      <c r="EYF93" s="1"/>
      <c r="EYG93" s="1"/>
      <c r="EYH93" s="1"/>
      <c r="EYI93" s="1"/>
      <c r="EYJ93" s="1"/>
      <c r="EYK93" s="1"/>
      <c r="EYL93" s="1"/>
      <c r="EYM93" s="1"/>
      <c r="EYN93" s="1"/>
      <c r="EYO93" s="1"/>
      <c r="EYP93" s="1"/>
      <c r="EYQ93" s="1"/>
      <c r="EYR93" s="1"/>
      <c r="EYS93" s="1"/>
      <c r="EYT93" s="1"/>
      <c r="EYU93" s="1"/>
      <c r="EYV93" s="1"/>
      <c r="EYW93" s="1"/>
      <c r="EYX93" s="1"/>
      <c r="EYY93" s="1"/>
      <c r="EYZ93" s="1"/>
      <c r="EZA93" s="1"/>
      <c r="EZB93" s="1"/>
      <c r="EZC93" s="1"/>
      <c r="EZD93" s="1"/>
      <c r="EZE93" s="1"/>
      <c r="EZF93" s="1"/>
      <c r="EZG93" s="1"/>
      <c r="EZH93" s="1"/>
      <c r="EZI93" s="1"/>
      <c r="EZJ93" s="1"/>
      <c r="EZK93" s="1"/>
      <c r="EZL93" s="1"/>
      <c r="EZM93" s="1"/>
      <c r="EZN93" s="1"/>
      <c r="EZO93" s="1"/>
      <c r="EZP93" s="1"/>
      <c r="EZQ93" s="1"/>
      <c r="EZR93" s="1"/>
      <c r="EZS93" s="1"/>
      <c r="EZT93" s="1"/>
      <c r="EZU93" s="1"/>
      <c r="EZV93" s="1"/>
      <c r="EZW93" s="1"/>
      <c r="EZX93" s="1"/>
      <c r="EZY93" s="1"/>
      <c r="EZZ93" s="1"/>
      <c r="FAA93" s="1"/>
      <c r="FAB93" s="1"/>
      <c r="FAC93" s="1"/>
      <c r="FAD93" s="1"/>
      <c r="FAE93" s="1"/>
      <c r="FAF93" s="1"/>
      <c r="FAG93" s="1"/>
      <c r="FAH93" s="1"/>
      <c r="FAI93" s="1"/>
      <c r="FAJ93" s="1"/>
      <c r="FAK93" s="1"/>
      <c r="FAL93" s="1"/>
      <c r="FAM93" s="1"/>
      <c r="FAN93" s="1"/>
      <c r="FAO93" s="1"/>
      <c r="FAP93" s="1"/>
      <c r="FAQ93" s="1"/>
      <c r="FAR93" s="1"/>
      <c r="FAS93" s="1"/>
      <c r="FAT93" s="1"/>
      <c r="FAU93" s="1"/>
      <c r="FAV93" s="1"/>
      <c r="FAW93" s="1"/>
      <c r="FAX93" s="1"/>
      <c r="FAY93" s="1"/>
      <c r="FAZ93" s="1"/>
      <c r="FBA93" s="1"/>
      <c r="FBB93" s="1"/>
      <c r="FBC93" s="1"/>
      <c r="FBD93" s="1"/>
      <c r="FBE93" s="1"/>
      <c r="FBF93" s="1"/>
      <c r="FBG93" s="1"/>
      <c r="FBH93" s="1"/>
      <c r="FBI93" s="1"/>
      <c r="FBJ93" s="1"/>
      <c r="FBK93" s="1"/>
      <c r="FBL93" s="1"/>
      <c r="FBM93" s="1"/>
      <c r="FBN93" s="1"/>
      <c r="FBO93" s="1"/>
      <c r="FBP93" s="1"/>
      <c r="FBQ93" s="1"/>
      <c r="FBR93" s="1"/>
      <c r="FBS93" s="1"/>
      <c r="FBT93" s="1"/>
      <c r="FBU93" s="1"/>
      <c r="FBV93" s="1"/>
      <c r="FBW93" s="1"/>
      <c r="FBX93" s="1"/>
      <c r="FBY93" s="1"/>
      <c r="FBZ93" s="1"/>
      <c r="FCA93" s="1"/>
      <c r="FCB93" s="1"/>
      <c r="FCC93" s="1"/>
      <c r="FCD93" s="1"/>
      <c r="FCE93" s="1"/>
      <c r="FCF93" s="1"/>
      <c r="FCG93" s="1"/>
      <c r="FCH93" s="1"/>
      <c r="FCI93" s="1"/>
      <c r="FCJ93" s="1"/>
      <c r="FCK93" s="1"/>
      <c r="FCL93" s="1"/>
      <c r="FCM93" s="1"/>
      <c r="FCN93" s="1"/>
      <c r="FCO93" s="1"/>
      <c r="FCP93" s="1"/>
      <c r="FCQ93" s="1"/>
      <c r="FCR93" s="1"/>
      <c r="FCS93" s="1"/>
      <c r="FCT93" s="1"/>
      <c r="FCU93" s="1"/>
      <c r="FCV93" s="1"/>
      <c r="FCW93" s="1"/>
      <c r="FCX93" s="1"/>
      <c r="FCY93" s="1"/>
      <c r="FCZ93" s="1"/>
      <c r="FDA93" s="1"/>
      <c r="FDB93" s="1"/>
      <c r="FDC93" s="1"/>
      <c r="FDD93" s="1"/>
      <c r="FDE93" s="1"/>
      <c r="FDF93" s="1"/>
      <c r="FDG93" s="1"/>
      <c r="FDH93" s="1"/>
      <c r="FDI93" s="1"/>
      <c r="FDJ93" s="1"/>
      <c r="FDK93" s="1"/>
      <c r="FDL93" s="1"/>
      <c r="FDM93" s="1"/>
      <c r="FDN93" s="1"/>
      <c r="FDO93" s="1"/>
      <c r="FDP93" s="1"/>
      <c r="FDQ93" s="1"/>
      <c r="FDR93" s="1"/>
      <c r="FDS93" s="1"/>
      <c r="FDT93" s="1"/>
      <c r="FDU93" s="1"/>
      <c r="FDV93" s="1"/>
      <c r="FDW93" s="1"/>
      <c r="FDX93" s="1"/>
      <c r="FDY93" s="1"/>
      <c r="FDZ93" s="1"/>
      <c r="FEA93" s="1"/>
      <c r="FEB93" s="1"/>
      <c r="FEC93" s="1"/>
      <c r="FED93" s="1"/>
      <c r="FEE93" s="1"/>
      <c r="FEF93" s="1"/>
      <c r="FEG93" s="1"/>
      <c r="FEH93" s="1"/>
      <c r="FEI93" s="1"/>
      <c r="FEJ93" s="1"/>
      <c r="FEK93" s="1"/>
      <c r="FEL93" s="1"/>
      <c r="FEM93" s="1"/>
      <c r="FEN93" s="1"/>
      <c r="FEO93" s="1"/>
      <c r="FEP93" s="1"/>
      <c r="FEQ93" s="1"/>
      <c r="FER93" s="1"/>
      <c r="FES93" s="1"/>
      <c r="FET93" s="1"/>
      <c r="FEU93" s="1"/>
      <c r="FEV93" s="1"/>
      <c r="FEW93" s="1"/>
      <c r="FEX93" s="1"/>
      <c r="FEY93" s="1"/>
      <c r="FEZ93" s="1"/>
      <c r="FFA93" s="1"/>
      <c r="FFB93" s="1"/>
      <c r="FFC93" s="1"/>
      <c r="FFD93" s="1"/>
      <c r="FFE93" s="1"/>
      <c r="FFF93" s="1"/>
      <c r="FFG93" s="1"/>
      <c r="FFH93" s="1"/>
      <c r="FFI93" s="1"/>
      <c r="FFJ93" s="1"/>
      <c r="FFK93" s="1"/>
      <c r="FFL93" s="1"/>
      <c r="FFM93" s="1"/>
      <c r="FFN93" s="1"/>
      <c r="FFO93" s="1"/>
      <c r="FFP93" s="1"/>
      <c r="FFQ93" s="1"/>
      <c r="FFR93" s="1"/>
      <c r="FFS93" s="1"/>
      <c r="FFT93" s="1"/>
      <c r="FFU93" s="1"/>
      <c r="FFV93" s="1"/>
      <c r="FFW93" s="1"/>
      <c r="FFX93" s="1"/>
      <c r="FFY93" s="1"/>
      <c r="FFZ93" s="1"/>
      <c r="FGA93" s="1"/>
      <c r="FGB93" s="1"/>
      <c r="FGC93" s="1"/>
      <c r="FGD93" s="1"/>
      <c r="FGE93" s="1"/>
      <c r="FGF93" s="1"/>
      <c r="FGG93" s="1"/>
      <c r="FGH93" s="1"/>
      <c r="FGI93" s="1"/>
      <c r="FGJ93" s="1"/>
      <c r="FGK93" s="1"/>
      <c r="FGL93" s="1"/>
      <c r="FGM93" s="1"/>
      <c r="FGN93" s="1"/>
      <c r="FGO93" s="1"/>
      <c r="FGP93" s="1"/>
      <c r="FGQ93" s="1"/>
      <c r="FGR93" s="1"/>
      <c r="FGS93" s="1"/>
      <c r="FGT93" s="1"/>
      <c r="FGU93" s="1"/>
      <c r="FGV93" s="1"/>
      <c r="FGW93" s="1"/>
      <c r="FGX93" s="1"/>
      <c r="FGY93" s="1"/>
      <c r="FGZ93" s="1"/>
      <c r="FHA93" s="1"/>
      <c r="FHB93" s="1"/>
      <c r="FHC93" s="1"/>
      <c r="FHD93" s="1"/>
      <c r="FHE93" s="1"/>
      <c r="FHF93" s="1"/>
      <c r="FHG93" s="1"/>
      <c r="FHH93" s="1"/>
      <c r="FHI93" s="1"/>
      <c r="FHJ93" s="1"/>
      <c r="FHK93" s="1"/>
      <c r="FHL93" s="1"/>
      <c r="FHM93" s="1"/>
      <c r="FHN93" s="1"/>
      <c r="FHO93" s="1"/>
      <c r="FHP93" s="1"/>
      <c r="FHQ93" s="1"/>
      <c r="FHR93" s="1"/>
      <c r="FHS93" s="1"/>
      <c r="FHT93" s="1"/>
      <c r="FHU93" s="1"/>
      <c r="FHV93" s="1"/>
      <c r="FHW93" s="1"/>
      <c r="FHX93" s="1"/>
      <c r="FHY93" s="1"/>
      <c r="FHZ93" s="1"/>
      <c r="FIA93" s="1"/>
      <c r="FIB93" s="1"/>
      <c r="FIC93" s="1"/>
      <c r="FID93" s="1"/>
      <c r="FIE93" s="1"/>
      <c r="FIF93" s="1"/>
      <c r="FIG93" s="1"/>
      <c r="FIH93" s="1"/>
      <c r="FII93" s="1"/>
      <c r="FIJ93" s="1"/>
      <c r="FIK93" s="1"/>
      <c r="FIL93" s="1"/>
      <c r="FIM93" s="1"/>
      <c r="FIN93" s="1"/>
      <c r="FIO93" s="1"/>
      <c r="FIP93" s="1"/>
      <c r="FIQ93" s="1"/>
      <c r="FIR93" s="1"/>
      <c r="FIS93" s="1"/>
      <c r="FIT93" s="1"/>
      <c r="FIU93" s="1"/>
      <c r="FIV93" s="1"/>
      <c r="FIW93" s="1"/>
      <c r="FIX93" s="1"/>
      <c r="FIY93" s="1"/>
      <c r="FIZ93" s="1"/>
      <c r="FJA93" s="1"/>
      <c r="FJB93" s="1"/>
      <c r="FJC93" s="1"/>
      <c r="FJD93" s="1"/>
      <c r="FJE93" s="1"/>
      <c r="FJF93" s="1"/>
      <c r="FJG93" s="1"/>
      <c r="FJH93" s="1"/>
      <c r="FJI93" s="1"/>
      <c r="FJJ93" s="1"/>
      <c r="FJK93" s="1"/>
      <c r="FJL93" s="1"/>
      <c r="FJM93" s="1"/>
      <c r="FJN93" s="1"/>
      <c r="FJO93" s="1"/>
      <c r="FJP93" s="1"/>
      <c r="FJQ93" s="1"/>
      <c r="FJR93" s="1"/>
      <c r="FJS93" s="1"/>
      <c r="FJT93" s="1"/>
      <c r="FJU93" s="1"/>
      <c r="FJV93" s="1"/>
      <c r="FJW93" s="1"/>
      <c r="FJX93" s="1"/>
      <c r="FJY93" s="1"/>
      <c r="FJZ93" s="1"/>
      <c r="FKA93" s="1"/>
      <c r="FKB93" s="1"/>
      <c r="FKC93" s="1"/>
      <c r="FKD93" s="1"/>
      <c r="FKE93" s="1"/>
      <c r="FKF93" s="1"/>
      <c r="FKG93" s="1"/>
      <c r="FKH93" s="1"/>
      <c r="FKI93" s="1"/>
      <c r="FKJ93" s="1"/>
      <c r="FKK93" s="1"/>
      <c r="FKL93" s="1"/>
      <c r="FKM93" s="1"/>
      <c r="FKN93" s="1"/>
      <c r="FKO93" s="1"/>
      <c r="FKP93" s="1"/>
      <c r="FKQ93" s="1"/>
      <c r="FKR93" s="1"/>
      <c r="FKS93" s="1"/>
      <c r="FKT93" s="1"/>
      <c r="FKU93" s="1"/>
      <c r="FKV93" s="1"/>
      <c r="FKW93" s="1"/>
      <c r="FKX93" s="1"/>
      <c r="FKY93" s="1"/>
      <c r="FKZ93" s="1"/>
      <c r="FLA93" s="1"/>
      <c r="FLB93" s="1"/>
      <c r="FLC93" s="1"/>
      <c r="FLD93" s="1"/>
      <c r="FLE93" s="1"/>
      <c r="FLF93" s="1"/>
      <c r="FLG93" s="1"/>
      <c r="FLH93" s="1"/>
      <c r="FLI93" s="1"/>
      <c r="FLJ93" s="1"/>
      <c r="FLK93" s="1"/>
      <c r="FLL93" s="1"/>
      <c r="FLM93" s="1"/>
      <c r="FLN93" s="1"/>
      <c r="FLO93" s="1"/>
      <c r="FLP93" s="1"/>
      <c r="FLQ93" s="1"/>
      <c r="FLR93" s="1"/>
      <c r="FLS93" s="1"/>
      <c r="FLT93" s="1"/>
      <c r="FLU93" s="1"/>
      <c r="FLV93" s="1"/>
      <c r="FLW93" s="1"/>
      <c r="FLX93" s="1"/>
      <c r="FLY93" s="1"/>
      <c r="FLZ93" s="1"/>
      <c r="FMA93" s="1"/>
      <c r="FMB93" s="1"/>
      <c r="FMC93" s="1"/>
      <c r="FMD93" s="1"/>
      <c r="FME93" s="1"/>
      <c r="FMF93" s="1"/>
      <c r="FMG93" s="1"/>
      <c r="FMH93" s="1"/>
      <c r="FMI93" s="1"/>
      <c r="FMJ93" s="1"/>
      <c r="FMK93" s="1"/>
      <c r="FML93" s="1"/>
      <c r="FMM93" s="1"/>
      <c r="FMN93" s="1"/>
      <c r="FMO93" s="1"/>
      <c r="FMP93" s="1"/>
      <c r="FMQ93" s="1"/>
      <c r="FMR93" s="1"/>
      <c r="FMS93" s="1"/>
      <c r="FMT93" s="1"/>
      <c r="FMU93" s="1"/>
      <c r="FMV93" s="1"/>
      <c r="FMW93" s="1"/>
      <c r="FMX93" s="1"/>
      <c r="FMY93" s="1"/>
      <c r="FMZ93" s="1"/>
      <c r="FNA93" s="1"/>
      <c r="FNB93" s="1"/>
      <c r="FNC93" s="1"/>
      <c r="FND93" s="1"/>
      <c r="FNE93" s="1"/>
      <c r="FNF93" s="1"/>
      <c r="FNG93" s="1"/>
      <c r="FNH93" s="1"/>
      <c r="FNI93" s="1"/>
      <c r="FNJ93" s="1"/>
      <c r="FNK93" s="1"/>
      <c r="FNL93" s="1"/>
      <c r="FNM93" s="1"/>
      <c r="FNN93" s="1"/>
      <c r="FNO93" s="1"/>
      <c r="FNP93" s="1"/>
      <c r="FNQ93" s="1"/>
      <c r="FNR93" s="1"/>
      <c r="FNS93" s="1"/>
      <c r="FNT93" s="1"/>
      <c r="FNU93" s="1"/>
      <c r="FNV93" s="1"/>
      <c r="FNW93" s="1"/>
      <c r="FNX93" s="1"/>
      <c r="FNY93" s="1"/>
      <c r="FNZ93" s="1"/>
      <c r="FOA93" s="1"/>
      <c r="FOB93" s="1"/>
      <c r="FOC93" s="1"/>
      <c r="FOD93" s="1"/>
      <c r="FOE93" s="1"/>
      <c r="FOF93" s="1"/>
      <c r="FOG93" s="1"/>
      <c r="FOH93" s="1"/>
      <c r="FOI93" s="1"/>
      <c r="FOJ93" s="1"/>
      <c r="FOK93" s="1"/>
      <c r="FOL93" s="1"/>
      <c r="FOM93" s="1"/>
      <c r="FON93" s="1"/>
      <c r="FOO93" s="1"/>
      <c r="FOP93" s="1"/>
      <c r="FOQ93" s="1"/>
      <c r="FOR93" s="1"/>
      <c r="FOS93" s="1"/>
      <c r="FOT93" s="1"/>
      <c r="FOU93" s="1"/>
      <c r="FOV93" s="1"/>
      <c r="FOW93" s="1"/>
      <c r="FOX93" s="1"/>
      <c r="FOY93" s="1"/>
      <c r="FOZ93" s="1"/>
      <c r="FPA93" s="1"/>
      <c r="FPB93" s="1"/>
      <c r="FPC93" s="1"/>
      <c r="FPD93" s="1"/>
      <c r="FPE93" s="1"/>
      <c r="FPF93" s="1"/>
      <c r="FPG93" s="1"/>
      <c r="FPH93" s="1"/>
      <c r="FPI93" s="1"/>
      <c r="FPJ93" s="1"/>
      <c r="FPK93" s="1"/>
      <c r="FPL93" s="1"/>
      <c r="FPM93" s="1"/>
      <c r="FPN93" s="1"/>
      <c r="FPO93" s="1"/>
      <c r="FPP93" s="1"/>
      <c r="FPQ93" s="1"/>
      <c r="FPR93" s="1"/>
      <c r="FPS93" s="1"/>
      <c r="FPT93" s="1"/>
      <c r="FPU93" s="1"/>
      <c r="FPV93" s="1"/>
      <c r="FPW93" s="1"/>
      <c r="FPX93" s="1"/>
      <c r="FPY93" s="1"/>
      <c r="FPZ93" s="1"/>
      <c r="FQA93" s="1"/>
      <c r="FQB93" s="1"/>
      <c r="FQC93" s="1"/>
      <c r="FQD93" s="1"/>
      <c r="FQE93" s="1"/>
      <c r="FQF93" s="1"/>
      <c r="FQG93" s="1"/>
      <c r="FQH93" s="1"/>
      <c r="FQI93" s="1"/>
      <c r="FQJ93" s="1"/>
      <c r="FQK93" s="1"/>
      <c r="FQL93" s="1"/>
      <c r="FQM93" s="1"/>
      <c r="FQN93" s="1"/>
      <c r="FQO93" s="1"/>
      <c r="FQP93" s="1"/>
      <c r="FQQ93" s="1"/>
      <c r="FQR93" s="1"/>
      <c r="FQS93" s="1"/>
      <c r="FQT93" s="1"/>
      <c r="FQU93" s="1"/>
      <c r="FQV93" s="1"/>
      <c r="FQW93" s="1"/>
      <c r="FQX93" s="1"/>
      <c r="FQY93" s="1"/>
      <c r="FQZ93" s="1"/>
      <c r="FRA93" s="1"/>
      <c r="FRB93" s="1"/>
      <c r="FRC93" s="1"/>
      <c r="FRD93" s="1"/>
      <c r="FRE93" s="1"/>
      <c r="FRF93" s="1"/>
      <c r="FRG93" s="1"/>
      <c r="FRH93" s="1"/>
      <c r="FRI93" s="1"/>
      <c r="FRJ93" s="1"/>
      <c r="FRK93" s="1"/>
      <c r="FRL93" s="1"/>
      <c r="FRM93" s="1"/>
      <c r="FRN93" s="1"/>
      <c r="FRO93" s="1"/>
      <c r="FRP93" s="1"/>
      <c r="FRQ93" s="1"/>
      <c r="FRR93" s="1"/>
      <c r="FRS93" s="1"/>
      <c r="FRT93" s="1"/>
      <c r="FRU93" s="1"/>
      <c r="FRV93" s="1"/>
      <c r="FRW93" s="1"/>
      <c r="FRX93" s="1"/>
      <c r="FRY93" s="1"/>
      <c r="FRZ93" s="1"/>
      <c r="FSA93" s="1"/>
      <c r="FSB93" s="1"/>
      <c r="FSC93" s="1"/>
      <c r="FSD93" s="1"/>
      <c r="FSE93" s="1"/>
      <c r="FSF93" s="1"/>
      <c r="FSG93" s="1"/>
      <c r="FSH93" s="1"/>
      <c r="FSI93" s="1"/>
      <c r="FSJ93" s="1"/>
      <c r="FSK93" s="1"/>
      <c r="FSL93" s="1"/>
      <c r="FSM93" s="1"/>
      <c r="FSN93" s="1"/>
      <c r="FSO93" s="1"/>
      <c r="FSP93" s="1"/>
      <c r="FSQ93" s="1"/>
      <c r="FSR93" s="1"/>
      <c r="FSS93" s="1"/>
      <c r="FST93" s="1"/>
      <c r="FSU93" s="1"/>
      <c r="FSV93" s="1"/>
      <c r="FSW93" s="1"/>
      <c r="FSX93" s="1"/>
      <c r="FSY93" s="1"/>
      <c r="FSZ93" s="1"/>
      <c r="FTA93" s="1"/>
      <c r="FTB93" s="1"/>
      <c r="FTC93" s="1"/>
      <c r="FTD93" s="1"/>
      <c r="FTE93" s="1"/>
      <c r="FTF93" s="1"/>
      <c r="FTG93" s="1"/>
      <c r="FTH93" s="1"/>
      <c r="FTI93" s="1"/>
      <c r="FTJ93" s="1"/>
      <c r="FTK93" s="1"/>
      <c r="FTL93" s="1"/>
      <c r="FTM93" s="1"/>
      <c r="FTN93" s="1"/>
      <c r="FTO93" s="1"/>
      <c r="FTP93" s="1"/>
      <c r="FTQ93" s="1"/>
      <c r="FTR93" s="1"/>
      <c r="FTS93" s="1"/>
      <c r="FTT93" s="1"/>
      <c r="FTU93" s="1"/>
      <c r="FTV93" s="1"/>
      <c r="FTW93" s="1"/>
      <c r="FTX93" s="1"/>
      <c r="FTY93" s="1"/>
      <c r="FTZ93" s="1"/>
      <c r="FUA93" s="1"/>
      <c r="FUB93" s="1"/>
      <c r="FUC93" s="1"/>
      <c r="FUD93" s="1"/>
      <c r="FUE93" s="1"/>
      <c r="FUF93" s="1"/>
      <c r="FUG93" s="1"/>
      <c r="FUH93" s="1"/>
      <c r="FUI93" s="1"/>
      <c r="FUJ93" s="1"/>
      <c r="FUK93" s="1"/>
      <c r="FUL93" s="1"/>
      <c r="FUM93" s="1"/>
      <c r="FUN93" s="1"/>
      <c r="FUO93" s="1"/>
      <c r="FUP93" s="1"/>
      <c r="FUQ93" s="1"/>
      <c r="FUR93" s="1"/>
      <c r="FUS93" s="1"/>
      <c r="FUT93" s="1"/>
      <c r="FUU93" s="1"/>
      <c r="FUV93" s="1"/>
      <c r="FUW93" s="1"/>
      <c r="FUX93" s="1"/>
      <c r="FUY93" s="1"/>
      <c r="FUZ93" s="1"/>
      <c r="FVA93" s="1"/>
      <c r="FVB93" s="1"/>
      <c r="FVC93" s="1"/>
      <c r="FVD93" s="1"/>
      <c r="FVE93" s="1"/>
      <c r="FVF93" s="1"/>
      <c r="FVG93" s="1"/>
      <c r="FVH93" s="1"/>
      <c r="FVI93" s="1"/>
      <c r="FVJ93" s="1"/>
      <c r="FVK93" s="1"/>
      <c r="FVL93" s="1"/>
      <c r="FVM93" s="1"/>
      <c r="FVN93" s="1"/>
      <c r="FVO93" s="1"/>
      <c r="FVP93" s="1"/>
      <c r="FVQ93" s="1"/>
      <c r="FVR93" s="1"/>
      <c r="FVS93" s="1"/>
      <c r="FVT93" s="1"/>
      <c r="FVU93" s="1"/>
      <c r="FVV93" s="1"/>
      <c r="FVW93" s="1"/>
      <c r="FVX93" s="1"/>
      <c r="FVY93" s="1"/>
      <c r="FVZ93" s="1"/>
      <c r="FWA93" s="1"/>
      <c r="FWB93" s="1"/>
      <c r="FWC93" s="1"/>
      <c r="FWD93" s="1"/>
      <c r="FWE93" s="1"/>
      <c r="FWF93" s="1"/>
      <c r="FWG93" s="1"/>
      <c r="FWH93" s="1"/>
      <c r="FWI93" s="1"/>
      <c r="FWJ93" s="1"/>
      <c r="FWK93" s="1"/>
      <c r="FWL93" s="1"/>
      <c r="FWM93" s="1"/>
      <c r="FWN93" s="1"/>
      <c r="FWO93" s="1"/>
      <c r="FWP93" s="1"/>
      <c r="FWQ93" s="1"/>
      <c r="FWR93" s="1"/>
      <c r="FWS93" s="1"/>
      <c r="FWT93" s="1"/>
      <c r="FWU93" s="1"/>
      <c r="FWV93" s="1"/>
      <c r="FWW93" s="1"/>
      <c r="FWX93" s="1"/>
      <c r="FWY93" s="1"/>
      <c r="FWZ93" s="1"/>
      <c r="FXA93" s="1"/>
      <c r="FXB93" s="1"/>
      <c r="FXC93" s="1"/>
      <c r="FXD93" s="1"/>
      <c r="FXE93" s="1"/>
      <c r="FXF93" s="1"/>
      <c r="FXG93" s="1"/>
      <c r="FXH93" s="1"/>
      <c r="FXI93" s="1"/>
      <c r="FXJ93" s="1"/>
      <c r="FXK93" s="1"/>
      <c r="FXL93" s="1"/>
      <c r="FXM93" s="1"/>
      <c r="FXN93" s="1"/>
      <c r="FXO93" s="1"/>
      <c r="FXP93" s="1"/>
      <c r="FXQ93" s="1"/>
      <c r="FXR93" s="1"/>
      <c r="FXS93" s="1"/>
      <c r="FXT93" s="1"/>
      <c r="FXU93" s="1"/>
      <c r="FXV93" s="1"/>
      <c r="FXW93" s="1"/>
      <c r="FXX93" s="1"/>
      <c r="FXY93" s="1"/>
      <c r="FXZ93" s="1"/>
      <c r="FYA93" s="1"/>
      <c r="FYB93" s="1"/>
      <c r="FYC93" s="1"/>
      <c r="FYD93" s="1"/>
      <c r="FYE93" s="1"/>
      <c r="FYF93" s="1"/>
      <c r="FYG93" s="1"/>
      <c r="FYH93" s="1"/>
      <c r="FYI93" s="1"/>
      <c r="FYJ93" s="1"/>
      <c r="FYK93" s="1"/>
      <c r="FYL93" s="1"/>
      <c r="FYM93" s="1"/>
      <c r="FYN93" s="1"/>
      <c r="FYO93" s="1"/>
      <c r="FYP93" s="1"/>
      <c r="FYQ93" s="1"/>
      <c r="FYR93" s="1"/>
      <c r="FYS93" s="1"/>
      <c r="FYT93" s="1"/>
      <c r="FYU93" s="1"/>
      <c r="FYV93" s="1"/>
      <c r="FYW93" s="1"/>
      <c r="FYX93" s="1"/>
      <c r="FYY93" s="1"/>
      <c r="FYZ93" s="1"/>
      <c r="FZA93" s="1"/>
      <c r="FZB93" s="1"/>
      <c r="FZC93" s="1"/>
      <c r="FZD93" s="1"/>
      <c r="FZE93" s="1"/>
      <c r="FZF93" s="1"/>
      <c r="FZG93" s="1"/>
      <c r="FZH93" s="1"/>
      <c r="FZI93" s="1"/>
      <c r="FZJ93" s="1"/>
      <c r="FZK93" s="1"/>
      <c r="FZL93" s="1"/>
      <c r="FZM93" s="1"/>
      <c r="FZN93" s="1"/>
      <c r="FZO93" s="1"/>
      <c r="FZP93" s="1"/>
      <c r="FZQ93" s="1"/>
      <c r="FZR93" s="1"/>
      <c r="FZS93" s="1"/>
      <c r="FZT93" s="1"/>
      <c r="FZU93" s="1"/>
      <c r="FZV93" s="1"/>
      <c r="FZW93" s="1"/>
      <c r="FZX93" s="1"/>
      <c r="FZY93" s="1"/>
      <c r="FZZ93" s="1"/>
      <c r="GAA93" s="1"/>
      <c r="GAB93" s="1"/>
      <c r="GAC93" s="1"/>
      <c r="GAD93" s="1"/>
      <c r="GAE93" s="1"/>
      <c r="GAF93" s="1"/>
      <c r="GAG93" s="1"/>
      <c r="GAH93" s="1"/>
      <c r="GAI93" s="1"/>
      <c r="GAJ93" s="1"/>
      <c r="GAK93" s="1"/>
      <c r="GAL93" s="1"/>
      <c r="GAM93" s="1"/>
      <c r="GAN93" s="1"/>
      <c r="GAO93" s="1"/>
      <c r="GAP93" s="1"/>
      <c r="GAQ93" s="1"/>
      <c r="GAR93" s="1"/>
      <c r="GAS93" s="1"/>
      <c r="GAT93" s="1"/>
      <c r="GAU93" s="1"/>
      <c r="GAV93" s="1"/>
      <c r="GAW93" s="1"/>
      <c r="GAX93" s="1"/>
      <c r="GAY93" s="1"/>
      <c r="GAZ93" s="1"/>
      <c r="GBA93" s="1"/>
      <c r="GBB93" s="1"/>
      <c r="GBC93" s="1"/>
      <c r="GBD93" s="1"/>
      <c r="GBE93" s="1"/>
      <c r="GBF93" s="1"/>
      <c r="GBG93" s="1"/>
      <c r="GBH93" s="1"/>
      <c r="GBI93" s="1"/>
      <c r="GBJ93" s="1"/>
      <c r="GBK93" s="1"/>
      <c r="GBL93" s="1"/>
      <c r="GBM93" s="1"/>
      <c r="GBN93" s="1"/>
      <c r="GBO93" s="1"/>
      <c r="GBP93" s="1"/>
      <c r="GBQ93" s="1"/>
      <c r="GBR93" s="1"/>
      <c r="GBS93" s="1"/>
      <c r="GBT93" s="1"/>
      <c r="GBU93" s="1"/>
      <c r="GBV93" s="1"/>
      <c r="GBW93" s="1"/>
      <c r="GBX93" s="1"/>
      <c r="GBY93" s="1"/>
      <c r="GBZ93" s="1"/>
      <c r="GCA93" s="1"/>
      <c r="GCB93" s="1"/>
      <c r="GCC93" s="1"/>
      <c r="GCD93" s="1"/>
      <c r="GCE93" s="1"/>
      <c r="GCF93" s="1"/>
      <c r="GCG93" s="1"/>
      <c r="GCH93" s="1"/>
      <c r="GCI93" s="1"/>
      <c r="GCJ93" s="1"/>
      <c r="GCK93" s="1"/>
      <c r="GCL93" s="1"/>
      <c r="GCM93" s="1"/>
      <c r="GCN93" s="1"/>
      <c r="GCO93" s="1"/>
      <c r="GCP93" s="1"/>
      <c r="GCQ93" s="1"/>
      <c r="GCR93" s="1"/>
      <c r="GCS93" s="1"/>
      <c r="GCT93" s="1"/>
      <c r="GCU93" s="1"/>
      <c r="GCV93" s="1"/>
      <c r="GCW93" s="1"/>
      <c r="GCX93" s="1"/>
      <c r="GCY93" s="1"/>
      <c r="GCZ93" s="1"/>
      <c r="GDA93" s="1"/>
      <c r="GDB93" s="1"/>
      <c r="GDC93" s="1"/>
      <c r="GDD93" s="1"/>
      <c r="GDE93" s="1"/>
      <c r="GDF93" s="1"/>
      <c r="GDG93" s="1"/>
      <c r="GDH93" s="1"/>
      <c r="GDI93" s="1"/>
      <c r="GDJ93" s="1"/>
      <c r="GDK93" s="1"/>
      <c r="GDL93" s="1"/>
      <c r="GDM93" s="1"/>
      <c r="GDN93" s="1"/>
      <c r="GDO93" s="1"/>
      <c r="GDP93" s="1"/>
      <c r="GDQ93" s="1"/>
      <c r="GDR93" s="1"/>
      <c r="GDS93" s="1"/>
      <c r="GDT93" s="1"/>
      <c r="GDU93" s="1"/>
      <c r="GDV93" s="1"/>
      <c r="GDW93" s="1"/>
      <c r="GDX93" s="1"/>
      <c r="GDY93" s="1"/>
      <c r="GDZ93" s="1"/>
      <c r="GEA93" s="1"/>
      <c r="GEB93" s="1"/>
      <c r="GEC93" s="1"/>
      <c r="GED93" s="1"/>
      <c r="GEE93" s="1"/>
      <c r="GEF93" s="1"/>
      <c r="GEG93" s="1"/>
      <c r="GEH93" s="1"/>
      <c r="GEI93" s="1"/>
      <c r="GEJ93" s="1"/>
      <c r="GEK93" s="1"/>
      <c r="GEL93" s="1"/>
      <c r="GEM93" s="1"/>
      <c r="GEN93" s="1"/>
      <c r="GEO93" s="1"/>
      <c r="GEP93" s="1"/>
      <c r="GEQ93" s="1"/>
      <c r="GER93" s="1"/>
      <c r="GES93" s="1"/>
      <c r="GET93" s="1"/>
      <c r="GEU93" s="1"/>
      <c r="GEV93" s="1"/>
      <c r="GEW93" s="1"/>
      <c r="GEX93" s="1"/>
      <c r="GEY93" s="1"/>
      <c r="GEZ93" s="1"/>
      <c r="GFA93" s="1"/>
      <c r="GFB93" s="1"/>
      <c r="GFC93" s="1"/>
      <c r="GFD93" s="1"/>
      <c r="GFE93" s="1"/>
      <c r="GFF93" s="1"/>
      <c r="GFG93" s="1"/>
      <c r="GFH93" s="1"/>
      <c r="GFI93" s="1"/>
      <c r="GFJ93" s="1"/>
      <c r="GFK93" s="1"/>
      <c r="GFL93" s="1"/>
      <c r="GFM93" s="1"/>
      <c r="GFN93" s="1"/>
      <c r="GFO93" s="1"/>
      <c r="GFP93" s="1"/>
      <c r="GFQ93" s="1"/>
      <c r="GFR93" s="1"/>
      <c r="GFS93" s="1"/>
      <c r="GFT93" s="1"/>
      <c r="GFU93" s="1"/>
      <c r="GFV93" s="1"/>
      <c r="GFW93" s="1"/>
      <c r="GFX93" s="1"/>
      <c r="GFY93" s="1"/>
      <c r="GFZ93" s="1"/>
      <c r="GGA93" s="1"/>
      <c r="GGB93" s="1"/>
      <c r="GGC93" s="1"/>
      <c r="GGD93" s="1"/>
      <c r="GGE93" s="1"/>
      <c r="GGF93" s="1"/>
      <c r="GGG93" s="1"/>
      <c r="GGH93" s="1"/>
      <c r="GGI93" s="1"/>
      <c r="GGJ93" s="1"/>
      <c r="GGK93" s="1"/>
      <c r="GGL93" s="1"/>
      <c r="GGM93" s="1"/>
      <c r="GGN93" s="1"/>
      <c r="GGO93" s="1"/>
      <c r="GGP93" s="1"/>
      <c r="GGQ93" s="1"/>
      <c r="GGR93" s="1"/>
      <c r="GGS93" s="1"/>
      <c r="GGT93" s="1"/>
      <c r="GGU93" s="1"/>
      <c r="GGV93" s="1"/>
      <c r="GGW93" s="1"/>
      <c r="GGX93" s="1"/>
      <c r="GGY93" s="1"/>
      <c r="GGZ93" s="1"/>
      <c r="GHA93" s="1"/>
      <c r="GHB93" s="1"/>
      <c r="GHC93" s="1"/>
      <c r="GHD93" s="1"/>
      <c r="GHE93" s="1"/>
      <c r="GHF93" s="1"/>
      <c r="GHG93" s="1"/>
      <c r="GHH93" s="1"/>
      <c r="GHI93" s="1"/>
      <c r="GHJ93" s="1"/>
      <c r="GHK93" s="1"/>
      <c r="GHL93" s="1"/>
      <c r="GHM93" s="1"/>
      <c r="GHN93" s="1"/>
      <c r="GHO93" s="1"/>
      <c r="GHP93" s="1"/>
      <c r="GHQ93" s="1"/>
      <c r="GHR93" s="1"/>
      <c r="GHS93" s="1"/>
      <c r="GHT93" s="1"/>
      <c r="GHU93" s="1"/>
      <c r="GHV93" s="1"/>
      <c r="GHW93" s="1"/>
      <c r="GHX93" s="1"/>
      <c r="GHY93" s="1"/>
      <c r="GHZ93" s="1"/>
      <c r="GIA93" s="1"/>
      <c r="GIB93" s="1"/>
      <c r="GIC93" s="1"/>
      <c r="GID93" s="1"/>
      <c r="GIE93" s="1"/>
      <c r="GIF93" s="1"/>
      <c r="GIG93" s="1"/>
      <c r="GIH93" s="1"/>
      <c r="GII93" s="1"/>
      <c r="GIJ93" s="1"/>
      <c r="GIK93" s="1"/>
      <c r="GIL93" s="1"/>
      <c r="GIM93" s="1"/>
      <c r="GIN93" s="1"/>
      <c r="GIO93" s="1"/>
      <c r="GIP93" s="1"/>
      <c r="GIQ93" s="1"/>
      <c r="GIR93" s="1"/>
      <c r="GIS93" s="1"/>
      <c r="GIT93" s="1"/>
      <c r="GIU93" s="1"/>
      <c r="GIV93" s="1"/>
      <c r="GIW93" s="1"/>
      <c r="GIX93" s="1"/>
      <c r="GIY93" s="1"/>
      <c r="GIZ93" s="1"/>
      <c r="GJA93" s="1"/>
      <c r="GJB93" s="1"/>
      <c r="GJC93" s="1"/>
      <c r="GJD93" s="1"/>
      <c r="GJE93" s="1"/>
      <c r="GJF93" s="1"/>
      <c r="GJG93" s="1"/>
      <c r="GJH93" s="1"/>
      <c r="GJI93" s="1"/>
      <c r="GJJ93" s="1"/>
      <c r="GJK93" s="1"/>
      <c r="GJL93" s="1"/>
      <c r="GJM93" s="1"/>
      <c r="GJN93" s="1"/>
      <c r="GJO93" s="1"/>
      <c r="GJP93" s="1"/>
      <c r="GJQ93" s="1"/>
      <c r="GJR93" s="1"/>
      <c r="GJS93" s="1"/>
      <c r="GJT93" s="1"/>
      <c r="GJU93" s="1"/>
      <c r="GJV93" s="1"/>
      <c r="GJW93" s="1"/>
      <c r="GJX93" s="1"/>
      <c r="GJY93" s="1"/>
      <c r="GJZ93" s="1"/>
      <c r="GKA93" s="1"/>
      <c r="GKB93" s="1"/>
      <c r="GKC93" s="1"/>
      <c r="GKD93" s="1"/>
      <c r="GKE93" s="1"/>
      <c r="GKF93" s="1"/>
      <c r="GKG93" s="1"/>
      <c r="GKH93" s="1"/>
      <c r="GKI93" s="1"/>
      <c r="GKJ93" s="1"/>
      <c r="GKK93" s="1"/>
      <c r="GKL93" s="1"/>
      <c r="GKM93" s="1"/>
      <c r="GKN93" s="1"/>
      <c r="GKO93" s="1"/>
      <c r="GKP93" s="1"/>
      <c r="GKQ93" s="1"/>
      <c r="GKR93" s="1"/>
      <c r="GKS93" s="1"/>
      <c r="GKT93" s="1"/>
      <c r="GKU93" s="1"/>
      <c r="GKV93" s="1"/>
      <c r="GKW93" s="1"/>
      <c r="GKX93" s="1"/>
      <c r="GKY93" s="1"/>
      <c r="GKZ93" s="1"/>
      <c r="GLA93" s="1"/>
      <c r="GLB93" s="1"/>
      <c r="GLC93" s="1"/>
      <c r="GLD93" s="1"/>
      <c r="GLE93" s="1"/>
      <c r="GLF93" s="1"/>
      <c r="GLG93" s="1"/>
      <c r="GLH93" s="1"/>
      <c r="GLI93" s="1"/>
      <c r="GLJ93" s="1"/>
      <c r="GLK93" s="1"/>
      <c r="GLL93" s="1"/>
      <c r="GLM93" s="1"/>
      <c r="GLN93" s="1"/>
      <c r="GLO93" s="1"/>
      <c r="GLP93" s="1"/>
      <c r="GLQ93" s="1"/>
      <c r="GLR93" s="1"/>
      <c r="GLS93" s="1"/>
      <c r="GLT93" s="1"/>
      <c r="GLU93" s="1"/>
      <c r="GLV93" s="1"/>
      <c r="GLW93" s="1"/>
      <c r="GLX93" s="1"/>
      <c r="GLY93" s="1"/>
      <c r="GLZ93" s="1"/>
      <c r="GMA93" s="1"/>
      <c r="GMB93" s="1"/>
      <c r="GMC93" s="1"/>
      <c r="GMD93" s="1"/>
      <c r="GME93" s="1"/>
      <c r="GMF93" s="1"/>
      <c r="GMG93" s="1"/>
      <c r="GMH93" s="1"/>
      <c r="GMI93" s="1"/>
      <c r="GMJ93" s="1"/>
      <c r="GMK93" s="1"/>
      <c r="GML93" s="1"/>
      <c r="GMM93" s="1"/>
      <c r="GMN93" s="1"/>
      <c r="GMO93" s="1"/>
      <c r="GMP93" s="1"/>
      <c r="GMQ93" s="1"/>
      <c r="GMR93" s="1"/>
      <c r="GMS93" s="1"/>
      <c r="GMT93" s="1"/>
      <c r="GMU93" s="1"/>
      <c r="GMV93" s="1"/>
      <c r="GMW93" s="1"/>
      <c r="GMX93" s="1"/>
      <c r="GMY93" s="1"/>
      <c r="GMZ93" s="1"/>
      <c r="GNA93" s="1"/>
      <c r="GNB93" s="1"/>
      <c r="GNC93" s="1"/>
      <c r="GND93" s="1"/>
      <c r="GNE93" s="1"/>
      <c r="GNF93" s="1"/>
      <c r="GNG93" s="1"/>
      <c r="GNH93" s="1"/>
      <c r="GNI93" s="1"/>
      <c r="GNJ93" s="1"/>
      <c r="GNK93" s="1"/>
      <c r="GNL93" s="1"/>
      <c r="GNM93" s="1"/>
      <c r="GNN93" s="1"/>
      <c r="GNO93" s="1"/>
      <c r="GNP93" s="1"/>
      <c r="GNQ93" s="1"/>
      <c r="GNR93" s="1"/>
      <c r="GNS93" s="1"/>
      <c r="GNT93" s="1"/>
      <c r="GNU93" s="1"/>
      <c r="GNV93" s="1"/>
      <c r="GNW93" s="1"/>
      <c r="GNX93" s="1"/>
      <c r="GNY93" s="1"/>
      <c r="GNZ93" s="1"/>
      <c r="GOA93" s="1"/>
      <c r="GOB93" s="1"/>
      <c r="GOC93" s="1"/>
      <c r="GOD93" s="1"/>
      <c r="GOE93" s="1"/>
      <c r="GOF93" s="1"/>
      <c r="GOG93" s="1"/>
      <c r="GOH93" s="1"/>
      <c r="GOI93" s="1"/>
      <c r="GOJ93" s="1"/>
      <c r="GOK93" s="1"/>
      <c r="GOL93" s="1"/>
      <c r="GOM93" s="1"/>
      <c r="GON93" s="1"/>
      <c r="GOO93" s="1"/>
      <c r="GOP93" s="1"/>
      <c r="GOQ93" s="1"/>
      <c r="GOR93" s="1"/>
      <c r="GOS93" s="1"/>
      <c r="GOT93" s="1"/>
      <c r="GOU93" s="1"/>
      <c r="GOV93" s="1"/>
      <c r="GOW93" s="1"/>
      <c r="GOX93" s="1"/>
      <c r="GOY93" s="1"/>
      <c r="GOZ93" s="1"/>
      <c r="GPA93" s="1"/>
      <c r="GPB93" s="1"/>
      <c r="GPC93" s="1"/>
      <c r="GPD93" s="1"/>
      <c r="GPE93" s="1"/>
      <c r="GPF93" s="1"/>
      <c r="GPG93" s="1"/>
      <c r="GPH93" s="1"/>
      <c r="GPI93" s="1"/>
      <c r="GPJ93" s="1"/>
      <c r="GPK93" s="1"/>
      <c r="GPL93" s="1"/>
      <c r="GPM93" s="1"/>
      <c r="GPN93" s="1"/>
      <c r="GPO93" s="1"/>
      <c r="GPP93" s="1"/>
      <c r="GPQ93" s="1"/>
      <c r="GPR93" s="1"/>
      <c r="GPS93" s="1"/>
      <c r="GPT93" s="1"/>
      <c r="GPU93" s="1"/>
      <c r="GPV93" s="1"/>
      <c r="GPW93" s="1"/>
      <c r="GPX93" s="1"/>
      <c r="GPY93" s="1"/>
      <c r="GPZ93" s="1"/>
      <c r="GQA93" s="1"/>
      <c r="GQB93" s="1"/>
      <c r="GQC93" s="1"/>
      <c r="GQD93" s="1"/>
      <c r="GQE93" s="1"/>
      <c r="GQF93" s="1"/>
      <c r="GQG93" s="1"/>
      <c r="GQH93" s="1"/>
      <c r="GQI93" s="1"/>
      <c r="GQJ93" s="1"/>
      <c r="GQK93" s="1"/>
      <c r="GQL93" s="1"/>
      <c r="GQM93" s="1"/>
      <c r="GQN93" s="1"/>
      <c r="GQO93" s="1"/>
      <c r="GQP93" s="1"/>
      <c r="GQQ93" s="1"/>
      <c r="GQR93" s="1"/>
      <c r="GQS93" s="1"/>
      <c r="GQT93" s="1"/>
      <c r="GQU93" s="1"/>
      <c r="GQV93" s="1"/>
      <c r="GQW93" s="1"/>
      <c r="GQX93" s="1"/>
      <c r="GQY93" s="1"/>
      <c r="GQZ93" s="1"/>
      <c r="GRA93" s="1"/>
      <c r="GRB93" s="1"/>
      <c r="GRC93" s="1"/>
      <c r="GRD93" s="1"/>
      <c r="GRE93" s="1"/>
      <c r="GRF93" s="1"/>
      <c r="GRG93" s="1"/>
      <c r="GRH93" s="1"/>
      <c r="GRI93" s="1"/>
      <c r="GRJ93" s="1"/>
      <c r="GRK93" s="1"/>
      <c r="GRL93" s="1"/>
      <c r="GRM93" s="1"/>
      <c r="GRN93" s="1"/>
      <c r="GRO93" s="1"/>
      <c r="GRP93" s="1"/>
      <c r="GRQ93" s="1"/>
      <c r="GRR93" s="1"/>
      <c r="GRS93" s="1"/>
      <c r="GRT93" s="1"/>
      <c r="GRU93" s="1"/>
      <c r="GRV93" s="1"/>
      <c r="GRW93" s="1"/>
      <c r="GRX93" s="1"/>
      <c r="GRY93" s="1"/>
      <c r="GRZ93" s="1"/>
      <c r="GSA93" s="1"/>
      <c r="GSB93" s="1"/>
      <c r="GSC93" s="1"/>
      <c r="GSD93" s="1"/>
      <c r="GSE93" s="1"/>
      <c r="GSF93" s="1"/>
      <c r="GSG93" s="1"/>
      <c r="GSH93" s="1"/>
      <c r="GSI93" s="1"/>
      <c r="GSJ93" s="1"/>
      <c r="GSK93" s="1"/>
      <c r="GSL93" s="1"/>
      <c r="GSM93" s="1"/>
      <c r="GSN93" s="1"/>
      <c r="GSO93" s="1"/>
      <c r="GSP93" s="1"/>
      <c r="GSQ93" s="1"/>
      <c r="GSR93" s="1"/>
      <c r="GSS93" s="1"/>
      <c r="GST93" s="1"/>
      <c r="GSU93" s="1"/>
      <c r="GSV93" s="1"/>
      <c r="GSW93" s="1"/>
      <c r="GSX93" s="1"/>
      <c r="GSY93" s="1"/>
      <c r="GSZ93" s="1"/>
      <c r="GTA93" s="1"/>
      <c r="GTB93" s="1"/>
      <c r="GTC93" s="1"/>
      <c r="GTD93" s="1"/>
      <c r="GTE93" s="1"/>
      <c r="GTF93" s="1"/>
      <c r="GTG93" s="1"/>
      <c r="GTH93" s="1"/>
      <c r="GTI93" s="1"/>
      <c r="GTJ93" s="1"/>
      <c r="GTK93" s="1"/>
      <c r="GTL93" s="1"/>
      <c r="GTM93" s="1"/>
      <c r="GTN93" s="1"/>
      <c r="GTO93" s="1"/>
      <c r="GTP93" s="1"/>
      <c r="GTQ93" s="1"/>
      <c r="GTR93" s="1"/>
      <c r="GTS93" s="1"/>
      <c r="GTT93" s="1"/>
      <c r="GTU93" s="1"/>
      <c r="GTV93" s="1"/>
      <c r="GTW93" s="1"/>
      <c r="GTX93" s="1"/>
      <c r="GTY93" s="1"/>
      <c r="GTZ93" s="1"/>
      <c r="GUA93" s="1"/>
      <c r="GUB93" s="1"/>
      <c r="GUC93" s="1"/>
      <c r="GUD93" s="1"/>
      <c r="GUE93" s="1"/>
      <c r="GUF93" s="1"/>
      <c r="GUG93" s="1"/>
      <c r="GUH93" s="1"/>
      <c r="GUI93" s="1"/>
      <c r="GUJ93" s="1"/>
      <c r="GUK93" s="1"/>
      <c r="GUL93" s="1"/>
      <c r="GUM93" s="1"/>
      <c r="GUN93" s="1"/>
      <c r="GUO93" s="1"/>
      <c r="GUP93" s="1"/>
      <c r="GUQ93" s="1"/>
      <c r="GUR93" s="1"/>
      <c r="GUS93" s="1"/>
      <c r="GUT93" s="1"/>
      <c r="GUU93" s="1"/>
      <c r="GUV93" s="1"/>
      <c r="GUW93" s="1"/>
      <c r="GUX93" s="1"/>
      <c r="GUY93" s="1"/>
      <c r="GUZ93" s="1"/>
      <c r="GVA93" s="1"/>
      <c r="GVB93" s="1"/>
      <c r="GVC93" s="1"/>
      <c r="GVD93" s="1"/>
      <c r="GVE93" s="1"/>
      <c r="GVF93" s="1"/>
      <c r="GVG93" s="1"/>
      <c r="GVH93" s="1"/>
      <c r="GVI93" s="1"/>
      <c r="GVJ93" s="1"/>
      <c r="GVK93" s="1"/>
      <c r="GVL93" s="1"/>
      <c r="GVM93" s="1"/>
      <c r="GVN93" s="1"/>
      <c r="GVO93" s="1"/>
      <c r="GVP93" s="1"/>
      <c r="GVQ93" s="1"/>
      <c r="GVR93" s="1"/>
      <c r="GVS93" s="1"/>
      <c r="GVT93" s="1"/>
      <c r="GVU93" s="1"/>
      <c r="GVV93" s="1"/>
      <c r="GVW93" s="1"/>
      <c r="GVX93" s="1"/>
      <c r="GVY93" s="1"/>
      <c r="GVZ93" s="1"/>
      <c r="GWA93" s="1"/>
      <c r="GWB93" s="1"/>
      <c r="GWC93" s="1"/>
      <c r="GWD93" s="1"/>
      <c r="GWE93" s="1"/>
      <c r="GWF93" s="1"/>
      <c r="GWG93" s="1"/>
      <c r="GWH93" s="1"/>
      <c r="GWI93" s="1"/>
      <c r="GWJ93" s="1"/>
      <c r="GWK93" s="1"/>
      <c r="GWL93" s="1"/>
      <c r="GWM93" s="1"/>
      <c r="GWN93" s="1"/>
      <c r="GWO93" s="1"/>
      <c r="GWP93" s="1"/>
      <c r="GWQ93" s="1"/>
      <c r="GWR93" s="1"/>
      <c r="GWS93" s="1"/>
      <c r="GWT93" s="1"/>
      <c r="GWU93" s="1"/>
      <c r="GWV93" s="1"/>
      <c r="GWW93" s="1"/>
      <c r="GWX93" s="1"/>
      <c r="GWY93" s="1"/>
      <c r="GWZ93" s="1"/>
      <c r="GXA93" s="1"/>
      <c r="GXB93" s="1"/>
      <c r="GXC93" s="1"/>
      <c r="GXD93" s="1"/>
      <c r="GXE93" s="1"/>
      <c r="GXF93" s="1"/>
      <c r="GXG93" s="1"/>
      <c r="GXH93" s="1"/>
      <c r="GXI93" s="1"/>
      <c r="GXJ93" s="1"/>
      <c r="GXK93" s="1"/>
      <c r="GXL93" s="1"/>
      <c r="GXM93" s="1"/>
      <c r="GXN93" s="1"/>
      <c r="GXO93" s="1"/>
      <c r="GXP93" s="1"/>
      <c r="GXQ93" s="1"/>
      <c r="GXR93" s="1"/>
      <c r="GXS93" s="1"/>
      <c r="GXT93" s="1"/>
      <c r="GXU93" s="1"/>
      <c r="GXV93" s="1"/>
      <c r="GXW93" s="1"/>
      <c r="GXX93" s="1"/>
      <c r="GXY93" s="1"/>
      <c r="GXZ93" s="1"/>
      <c r="GYA93" s="1"/>
      <c r="GYB93" s="1"/>
      <c r="GYC93" s="1"/>
      <c r="GYD93" s="1"/>
      <c r="GYE93" s="1"/>
      <c r="GYF93" s="1"/>
      <c r="GYG93" s="1"/>
      <c r="GYH93" s="1"/>
      <c r="GYI93" s="1"/>
      <c r="GYJ93" s="1"/>
      <c r="GYK93" s="1"/>
      <c r="GYL93" s="1"/>
      <c r="GYM93" s="1"/>
      <c r="GYN93" s="1"/>
      <c r="GYO93" s="1"/>
      <c r="GYP93" s="1"/>
      <c r="GYQ93" s="1"/>
      <c r="GYR93" s="1"/>
      <c r="GYS93" s="1"/>
      <c r="GYT93" s="1"/>
      <c r="GYU93" s="1"/>
      <c r="GYV93" s="1"/>
      <c r="GYW93" s="1"/>
      <c r="GYX93" s="1"/>
      <c r="GYY93" s="1"/>
      <c r="GYZ93" s="1"/>
      <c r="GZA93" s="1"/>
      <c r="GZB93" s="1"/>
      <c r="GZC93" s="1"/>
      <c r="GZD93" s="1"/>
      <c r="GZE93" s="1"/>
      <c r="GZF93" s="1"/>
      <c r="GZG93" s="1"/>
      <c r="GZH93" s="1"/>
      <c r="GZI93" s="1"/>
      <c r="GZJ93" s="1"/>
      <c r="GZK93" s="1"/>
      <c r="GZL93" s="1"/>
      <c r="GZM93" s="1"/>
      <c r="GZN93" s="1"/>
      <c r="GZO93" s="1"/>
      <c r="GZP93" s="1"/>
      <c r="GZQ93" s="1"/>
      <c r="GZR93" s="1"/>
      <c r="GZS93" s="1"/>
      <c r="GZT93" s="1"/>
      <c r="GZU93" s="1"/>
      <c r="GZV93" s="1"/>
      <c r="GZW93" s="1"/>
      <c r="GZX93" s="1"/>
      <c r="GZY93" s="1"/>
      <c r="GZZ93" s="1"/>
      <c r="HAA93" s="1"/>
      <c r="HAB93" s="1"/>
      <c r="HAC93" s="1"/>
      <c r="HAD93" s="1"/>
      <c r="HAE93" s="1"/>
      <c r="HAF93" s="1"/>
      <c r="HAG93" s="1"/>
      <c r="HAH93" s="1"/>
      <c r="HAI93" s="1"/>
      <c r="HAJ93" s="1"/>
      <c r="HAK93" s="1"/>
      <c r="HAL93" s="1"/>
      <c r="HAM93" s="1"/>
      <c r="HAN93" s="1"/>
      <c r="HAO93" s="1"/>
      <c r="HAP93" s="1"/>
      <c r="HAQ93" s="1"/>
      <c r="HAR93" s="1"/>
      <c r="HAS93" s="1"/>
      <c r="HAT93" s="1"/>
      <c r="HAU93" s="1"/>
      <c r="HAV93" s="1"/>
      <c r="HAW93" s="1"/>
      <c r="HAX93" s="1"/>
      <c r="HAY93" s="1"/>
      <c r="HAZ93" s="1"/>
      <c r="HBA93" s="1"/>
      <c r="HBB93" s="1"/>
      <c r="HBC93" s="1"/>
      <c r="HBD93" s="1"/>
      <c r="HBE93" s="1"/>
      <c r="HBF93" s="1"/>
      <c r="HBG93" s="1"/>
      <c r="HBH93" s="1"/>
      <c r="HBI93" s="1"/>
      <c r="HBJ93" s="1"/>
      <c r="HBK93" s="1"/>
      <c r="HBL93" s="1"/>
      <c r="HBM93" s="1"/>
      <c r="HBN93" s="1"/>
      <c r="HBO93" s="1"/>
      <c r="HBP93" s="1"/>
      <c r="HBQ93" s="1"/>
      <c r="HBR93" s="1"/>
      <c r="HBS93" s="1"/>
      <c r="HBT93" s="1"/>
      <c r="HBU93" s="1"/>
      <c r="HBV93" s="1"/>
      <c r="HBW93" s="1"/>
      <c r="HBX93" s="1"/>
      <c r="HBY93" s="1"/>
      <c r="HBZ93" s="1"/>
      <c r="HCA93" s="1"/>
      <c r="HCB93" s="1"/>
      <c r="HCC93" s="1"/>
      <c r="HCD93" s="1"/>
      <c r="HCE93" s="1"/>
      <c r="HCF93" s="1"/>
      <c r="HCG93" s="1"/>
      <c r="HCH93" s="1"/>
      <c r="HCI93" s="1"/>
      <c r="HCJ93" s="1"/>
      <c r="HCK93" s="1"/>
      <c r="HCL93" s="1"/>
      <c r="HCM93" s="1"/>
      <c r="HCN93" s="1"/>
      <c r="HCO93" s="1"/>
      <c r="HCP93" s="1"/>
      <c r="HCQ93" s="1"/>
      <c r="HCR93" s="1"/>
      <c r="HCS93" s="1"/>
      <c r="HCT93" s="1"/>
      <c r="HCU93" s="1"/>
      <c r="HCV93" s="1"/>
      <c r="HCW93" s="1"/>
      <c r="HCX93" s="1"/>
      <c r="HCY93" s="1"/>
      <c r="HCZ93" s="1"/>
      <c r="HDA93" s="1"/>
      <c r="HDB93" s="1"/>
      <c r="HDC93" s="1"/>
      <c r="HDD93" s="1"/>
      <c r="HDE93" s="1"/>
      <c r="HDF93" s="1"/>
      <c r="HDG93" s="1"/>
      <c r="HDH93" s="1"/>
      <c r="HDI93" s="1"/>
      <c r="HDJ93" s="1"/>
      <c r="HDK93" s="1"/>
      <c r="HDL93" s="1"/>
      <c r="HDM93" s="1"/>
      <c r="HDN93" s="1"/>
      <c r="HDO93" s="1"/>
      <c r="HDP93" s="1"/>
      <c r="HDQ93" s="1"/>
      <c r="HDR93" s="1"/>
      <c r="HDS93" s="1"/>
      <c r="HDT93" s="1"/>
      <c r="HDU93" s="1"/>
      <c r="HDV93" s="1"/>
      <c r="HDW93" s="1"/>
      <c r="HDX93" s="1"/>
      <c r="HDY93" s="1"/>
      <c r="HDZ93" s="1"/>
      <c r="HEA93" s="1"/>
      <c r="HEB93" s="1"/>
      <c r="HEC93" s="1"/>
      <c r="HED93" s="1"/>
      <c r="HEE93" s="1"/>
      <c r="HEF93" s="1"/>
      <c r="HEG93" s="1"/>
      <c r="HEH93" s="1"/>
      <c r="HEI93" s="1"/>
      <c r="HEJ93" s="1"/>
      <c r="HEK93" s="1"/>
      <c r="HEL93" s="1"/>
      <c r="HEM93" s="1"/>
      <c r="HEN93" s="1"/>
      <c r="HEO93" s="1"/>
      <c r="HEP93" s="1"/>
      <c r="HEQ93" s="1"/>
      <c r="HER93" s="1"/>
      <c r="HES93" s="1"/>
      <c r="HET93" s="1"/>
      <c r="HEU93" s="1"/>
      <c r="HEV93" s="1"/>
      <c r="HEW93" s="1"/>
      <c r="HEX93" s="1"/>
      <c r="HEY93" s="1"/>
      <c r="HEZ93" s="1"/>
      <c r="HFA93" s="1"/>
      <c r="HFB93" s="1"/>
      <c r="HFC93" s="1"/>
      <c r="HFD93" s="1"/>
      <c r="HFE93" s="1"/>
      <c r="HFF93" s="1"/>
      <c r="HFG93" s="1"/>
      <c r="HFH93" s="1"/>
      <c r="HFI93" s="1"/>
      <c r="HFJ93" s="1"/>
      <c r="HFK93" s="1"/>
      <c r="HFL93" s="1"/>
      <c r="HFM93" s="1"/>
      <c r="HFN93" s="1"/>
      <c r="HFO93" s="1"/>
      <c r="HFP93" s="1"/>
      <c r="HFQ93" s="1"/>
      <c r="HFR93" s="1"/>
      <c r="HFS93" s="1"/>
      <c r="HFT93" s="1"/>
      <c r="HFU93" s="1"/>
      <c r="HFV93" s="1"/>
      <c r="HFW93" s="1"/>
      <c r="HFX93" s="1"/>
      <c r="HFY93" s="1"/>
      <c r="HFZ93" s="1"/>
      <c r="HGA93" s="1"/>
      <c r="HGB93" s="1"/>
      <c r="HGC93" s="1"/>
      <c r="HGD93" s="1"/>
      <c r="HGE93" s="1"/>
      <c r="HGF93" s="1"/>
      <c r="HGG93" s="1"/>
      <c r="HGH93" s="1"/>
      <c r="HGI93" s="1"/>
      <c r="HGJ93" s="1"/>
      <c r="HGK93" s="1"/>
      <c r="HGL93" s="1"/>
      <c r="HGM93" s="1"/>
      <c r="HGN93" s="1"/>
      <c r="HGO93" s="1"/>
      <c r="HGP93" s="1"/>
      <c r="HGQ93" s="1"/>
      <c r="HGR93" s="1"/>
      <c r="HGS93" s="1"/>
      <c r="HGT93" s="1"/>
      <c r="HGU93" s="1"/>
      <c r="HGV93" s="1"/>
      <c r="HGW93" s="1"/>
      <c r="HGX93" s="1"/>
      <c r="HGY93" s="1"/>
      <c r="HGZ93" s="1"/>
      <c r="HHA93" s="1"/>
      <c r="HHB93" s="1"/>
      <c r="HHC93" s="1"/>
      <c r="HHD93" s="1"/>
      <c r="HHE93" s="1"/>
      <c r="HHF93" s="1"/>
      <c r="HHG93" s="1"/>
      <c r="HHH93" s="1"/>
      <c r="HHI93" s="1"/>
      <c r="HHJ93" s="1"/>
      <c r="HHK93" s="1"/>
      <c r="HHL93" s="1"/>
      <c r="HHM93" s="1"/>
      <c r="HHN93" s="1"/>
      <c r="HHO93" s="1"/>
      <c r="HHP93" s="1"/>
      <c r="HHQ93" s="1"/>
      <c r="HHR93" s="1"/>
      <c r="HHS93" s="1"/>
      <c r="HHT93" s="1"/>
      <c r="HHU93" s="1"/>
      <c r="HHV93" s="1"/>
      <c r="HHW93" s="1"/>
      <c r="HHX93" s="1"/>
      <c r="HHY93" s="1"/>
      <c r="HHZ93" s="1"/>
      <c r="HIA93" s="1"/>
      <c r="HIB93" s="1"/>
      <c r="HIC93" s="1"/>
      <c r="HID93" s="1"/>
      <c r="HIE93" s="1"/>
      <c r="HIF93" s="1"/>
      <c r="HIG93" s="1"/>
      <c r="HIH93" s="1"/>
      <c r="HII93" s="1"/>
      <c r="HIJ93" s="1"/>
      <c r="HIK93" s="1"/>
      <c r="HIL93" s="1"/>
      <c r="HIM93" s="1"/>
      <c r="HIN93" s="1"/>
      <c r="HIO93" s="1"/>
      <c r="HIP93" s="1"/>
      <c r="HIQ93" s="1"/>
      <c r="HIR93" s="1"/>
      <c r="HIS93" s="1"/>
      <c r="HIT93" s="1"/>
      <c r="HIU93" s="1"/>
      <c r="HIV93" s="1"/>
      <c r="HIW93" s="1"/>
      <c r="HIX93" s="1"/>
      <c r="HIY93" s="1"/>
      <c r="HIZ93" s="1"/>
      <c r="HJA93" s="1"/>
      <c r="HJB93" s="1"/>
      <c r="HJC93" s="1"/>
      <c r="HJD93" s="1"/>
      <c r="HJE93" s="1"/>
      <c r="HJF93" s="1"/>
      <c r="HJG93" s="1"/>
      <c r="HJH93" s="1"/>
      <c r="HJI93" s="1"/>
      <c r="HJJ93" s="1"/>
      <c r="HJK93" s="1"/>
      <c r="HJL93" s="1"/>
      <c r="HJM93" s="1"/>
      <c r="HJN93" s="1"/>
      <c r="HJO93" s="1"/>
      <c r="HJP93" s="1"/>
      <c r="HJQ93" s="1"/>
      <c r="HJR93" s="1"/>
      <c r="HJS93" s="1"/>
      <c r="HJT93" s="1"/>
      <c r="HJU93" s="1"/>
      <c r="HJV93" s="1"/>
      <c r="HJW93" s="1"/>
      <c r="HJX93" s="1"/>
      <c r="HJY93" s="1"/>
      <c r="HJZ93" s="1"/>
      <c r="HKA93" s="1"/>
      <c r="HKB93" s="1"/>
      <c r="HKC93" s="1"/>
      <c r="HKD93" s="1"/>
      <c r="HKE93" s="1"/>
      <c r="HKF93" s="1"/>
      <c r="HKG93" s="1"/>
      <c r="HKH93" s="1"/>
      <c r="HKI93" s="1"/>
      <c r="HKJ93" s="1"/>
      <c r="HKK93" s="1"/>
      <c r="HKL93" s="1"/>
      <c r="HKM93" s="1"/>
      <c r="HKN93" s="1"/>
      <c r="HKO93" s="1"/>
      <c r="HKP93" s="1"/>
      <c r="HKQ93" s="1"/>
      <c r="HKR93" s="1"/>
      <c r="HKS93" s="1"/>
      <c r="HKT93" s="1"/>
      <c r="HKU93" s="1"/>
      <c r="HKV93" s="1"/>
      <c r="HKW93" s="1"/>
      <c r="HKX93" s="1"/>
      <c r="HKY93" s="1"/>
      <c r="HKZ93" s="1"/>
      <c r="HLA93" s="1"/>
      <c r="HLB93" s="1"/>
      <c r="HLC93" s="1"/>
      <c r="HLD93" s="1"/>
      <c r="HLE93" s="1"/>
      <c r="HLF93" s="1"/>
      <c r="HLG93" s="1"/>
      <c r="HLH93" s="1"/>
      <c r="HLI93" s="1"/>
      <c r="HLJ93" s="1"/>
      <c r="HLK93" s="1"/>
      <c r="HLL93" s="1"/>
      <c r="HLM93" s="1"/>
      <c r="HLN93" s="1"/>
      <c r="HLO93" s="1"/>
      <c r="HLP93" s="1"/>
      <c r="HLQ93" s="1"/>
      <c r="HLR93" s="1"/>
      <c r="HLS93" s="1"/>
      <c r="HLT93" s="1"/>
      <c r="HLU93" s="1"/>
      <c r="HLV93" s="1"/>
      <c r="HLW93" s="1"/>
      <c r="HLX93" s="1"/>
      <c r="HLY93" s="1"/>
      <c r="HLZ93" s="1"/>
      <c r="HMA93" s="1"/>
      <c r="HMB93" s="1"/>
      <c r="HMC93" s="1"/>
      <c r="HMD93" s="1"/>
      <c r="HME93" s="1"/>
      <c r="HMF93" s="1"/>
      <c r="HMG93" s="1"/>
      <c r="HMH93" s="1"/>
      <c r="HMI93" s="1"/>
      <c r="HMJ93" s="1"/>
      <c r="HMK93" s="1"/>
      <c r="HML93" s="1"/>
      <c r="HMM93" s="1"/>
      <c r="HMN93" s="1"/>
      <c r="HMO93" s="1"/>
      <c r="HMP93" s="1"/>
      <c r="HMQ93" s="1"/>
      <c r="HMR93" s="1"/>
      <c r="HMS93" s="1"/>
      <c r="HMT93" s="1"/>
      <c r="HMU93" s="1"/>
      <c r="HMV93" s="1"/>
      <c r="HMW93" s="1"/>
      <c r="HMX93" s="1"/>
      <c r="HMY93" s="1"/>
      <c r="HMZ93" s="1"/>
      <c r="HNA93" s="1"/>
      <c r="HNB93" s="1"/>
      <c r="HNC93" s="1"/>
      <c r="HND93" s="1"/>
      <c r="HNE93" s="1"/>
      <c r="HNF93" s="1"/>
      <c r="HNG93" s="1"/>
      <c r="HNH93" s="1"/>
      <c r="HNI93" s="1"/>
      <c r="HNJ93" s="1"/>
      <c r="HNK93" s="1"/>
      <c r="HNL93" s="1"/>
      <c r="HNM93" s="1"/>
      <c r="HNN93" s="1"/>
      <c r="HNO93" s="1"/>
      <c r="HNP93" s="1"/>
      <c r="HNQ93" s="1"/>
      <c r="HNR93" s="1"/>
      <c r="HNS93" s="1"/>
      <c r="HNT93" s="1"/>
      <c r="HNU93" s="1"/>
      <c r="HNV93" s="1"/>
      <c r="HNW93" s="1"/>
      <c r="HNX93" s="1"/>
      <c r="HNY93" s="1"/>
      <c r="HNZ93" s="1"/>
      <c r="HOA93" s="1"/>
      <c r="HOB93" s="1"/>
      <c r="HOC93" s="1"/>
      <c r="HOD93" s="1"/>
      <c r="HOE93" s="1"/>
      <c r="HOF93" s="1"/>
      <c r="HOG93" s="1"/>
      <c r="HOH93" s="1"/>
      <c r="HOI93" s="1"/>
      <c r="HOJ93" s="1"/>
      <c r="HOK93" s="1"/>
      <c r="HOL93" s="1"/>
      <c r="HOM93" s="1"/>
      <c r="HON93" s="1"/>
      <c r="HOO93" s="1"/>
      <c r="HOP93" s="1"/>
      <c r="HOQ93" s="1"/>
      <c r="HOR93" s="1"/>
      <c r="HOS93" s="1"/>
      <c r="HOT93" s="1"/>
      <c r="HOU93" s="1"/>
      <c r="HOV93" s="1"/>
      <c r="HOW93" s="1"/>
      <c r="HOX93" s="1"/>
      <c r="HOY93" s="1"/>
      <c r="HOZ93" s="1"/>
      <c r="HPA93" s="1"/>
      <c r="HPB93" s="1"/>
      <c r="HPC93" s="1"/>
      <c r="HPD93" s="1"/>
      <c r="HPE93" s="1"/>
      <c r="HPF93" s="1"/>
      <c r="HPG93" s="1"/>
      <c r="HPH93" s="1"/>
      <c r="HPI93" s="1"/>
      <c r="HPJ93" s="1"/>
      <c r="HPK93" s="1"/>
      <c r="HPL93" s="1"/>
      <c r="HPM93" s="1"/>
      <c r="HPN93" s="1"/>
      <c r="HPO93" s="1"/>
      <c r="HPP93" s="1"/>
      <c r="HPQ93" s="1"/>
      <c r="HPR93" s="1"/>
      <c r="HPS93" s="1"/>
      <c r="HPT93" s="1"/>
      <c r="HPU93" s="1"/>
      <c r="HPV93" s="1"/>
      <c r="HPW93" s="1"/>
      <c r="HPX93" s="1"/>
      <c r="HPY93" s="1"/>
      <c r="HPZ93" s="1"/>
      <c r="HQA93" s="1"/>
      <c r="HQB93" s="1"/>
      <c r="HQC93" s="1"/>
      <c r="HQD93" s="1"/>
      <c r="HQE93" s="1"/>
      <c r="HQF93" s="1"/>
      <c r="HQG93" s="1"/>
      <c r="HQH93" s="1"/>
      <c r="HQI93" s="1"/>
      <c r="HQJ93" s="1"/>
      <c r="HQK93" s="1"/>
      <c r="HQL93" s="1"/>
      <c r="HQM93" s="1"/>
      <c r="HQN93" s="1"/>
      <c r="HQO93" s="1"/>
      <c r="HQP93" s="1"/>
      <c r="HQQ93" s="1"/>
      <c r="HQR93" s="1"/>
      <c r="HQS93" s="1"/>
      <c r="HQT93" s="1"/>
      <c r="HQU93" s="1"/>
      <c r="HQV93" s="1"/>
      <c r="HQW93" s="1"/>
      <c r="HQX93" s="1"/>
      <c r="HQY93" s="1"/>
      <c r="HQZ93" s="1"/>
      <c r="HRA93" s="1"/>
      <c r="HRB93" s="1"/>
      <c r="HRC93" s="1"/>
      <c r="HRD93" s="1"/>
      <c r="HRE93" s="1"/>
      <c r="HRF93" s="1"/>
      <c r="HRG93" s="1"/>
      <c r="HRH93" s="1"/>
      <c r="HRI93" s="1"/>
      <c r="HRJ93" s="1"/>
      <c r="HRK93" s="1"/>
      <c r="HRL93" s="1"/>
      <c r="HRM93" s="1"/>
      <c r="HRN93" s="1"/>
      <c r="HRO93" s="1"/>
      <c r="HRP93" s="1"/>
      <c r="HRQ93" s="1"/>
      <c r="HRR93" s="1"/>
      <c r="HRS93" s="1"/>
      <c r="HRT93" s="1"/>
      <c r="HRU93" s="1"/>
      <c r="HRV93" s="1"/>
      <c r="HRW93" s="1"/>
      <c r="HRX93" s="1"/>
      <c r="HRY93" s="1"/>
      <c r="HRZ93" s="1"/>
      <c r="HSA93" s="1"/>
      <c r="HSB93" s="1"/>
      <c r="HSC93" s="1"/>
      <c r="HSD93" s="1"/>
      <c r="HSE93" s="1"/>
      <c r="HSF93" s="1"/>
      <c r="HSG93" s="1"/>
      <c r="HSH93" s="1"/>
      <c r="HSI93" s="1"/>
      <c r="HSJ93" s="1"/>
      <c r="HSK93" s="1"/>
      <c r="HSL93" s="1"/>
      <c r="HSM93" s="1"/>
      <c r="HSN93" s="1"/>
      <c r="HSO93" s="1"/>
      <c r="HSP93" s="1"/>
      <c r="HSQ93" s="1"/>
      <c r="HSR93" s="1"/>
      <c r="HSS93" s="1"/>
      <c r="HST93" s="1"/>
      <c r="HSU93" s="1"/>
      <c r="HSV93" s="1"/>
      <c r="HSW93" s="1"/>
      <c r="HSX93" s="1"/>
      <c r="HSY93" s="1"/>
      <c r="HSZ93" s="1"/>
      <c r="HTA93" s="1"/>
      <c r="HTB93" s="1"/>
      <c r="HTC93" s="1"/>
      <c r="HTD93" s="1"/>
      <c r="HTE93" s="1"/>
      <c r="HTF93" s="1"/>
      <c r="HTG93" s="1"/>
      <c r="HTH93" s="1"/>
      <c r="HTI93" s="1"/>
      <c r="HTJ93" s="1"/>
      <c r="HTK93" s="1"/>
      <c r="HTL93" s="1"/>
      <c r="HTM93" s="1"/>
      <c r="HTN93" s="1"/>
      <c r="HTO93" s="1"/>
      <c r="HTP93" s="1"/>
      <c r="HTQ93" s="1"/>
      <c r="HTR93" s="1"/>
      <c r="HTS93" s="1"/>
      <c r="HTT93" s="1"/>
      <c r="HTU93" s="1"/>
      <c r="HTV93" s="1"/>
      <c r="HTW93" s="1"/>
      <c r="HTX93" s="1"/>
      <c r="HTY93" s="1"/>
      <c r="HTZ93" s="1"/>
      <c r="HUA93" s="1"/>
      <c r="HUB93" s="1"/>
      <c r="HUC93" s="1"/>
      <c r="HUD93" s="1"/>
      <c r="HUE93" s="1"/>
      <c r="HUF93" s="1"/>
      <c r="HUG93" s="1"/>
      <c r="HUH93" s="1"/>
      <c r="HUI93" s="1"/>
      <c r="HUJ93" s="1"/>
      <c r="HUK93" s="1"/>
      <c r="HUL93" s="1"/>
      <c r="HUM93" s="1"/>
      <c r="HUN93" s="1"/>
      <c r="HUO93" s="1"/>
      <c r="HUP93" s="1"/>
      <c r="HUQ93" s="1"/>
      <c r="HUR93" s="1"/>
      <c r="HUS93" s="1"/>
      <c r="HUT93" s="1"/>
      <c r="HUU93" s="1"/>
      <c r="HUV93" s="1"/>
      <c r="HUW93" s="1"/>
      <c r="HUX93" s="1"/>
      <c r="HUY93" s="1"/>
      <c r="HUZ93" s="1"/>
      <c r="HVA93" s="1"/>
      <c r="HVB93" s="1"/>
      <c r="HVC93" s="1"/>
      <c r="HVD93" s="1"/>
      <c r="HVE93" s="1"/>
      <c r="HVF93" s="1"/>
      <c r="HVG93" s="1"/>
      <c r="HVH93" s="1"/>
      <c r="HVI93" s="1"/>
      <c r="HVJ93" s="1"/>
      <c r="HVK93" s="1"/>
      <c r="HVL93" s="1"/>
      <c r="HVM93" s="1"/>
      <c r="HVN93" s="1"/>
      <c r="HVO93" s="1"/>
      <c r="HVP93" s="1"/>
      <c r="HVQ93" s="1"/>
      <c r="HVR93" s="1"/>
      <c r="HVS93" s="1"/>
      <c r="HVT93" s="1"/>
      <c r="HVU93" s="1"/>
      <c r="HVV93" s="1"/>
      <c r="HVW93" s="1"/>
      <c r="HVX93" s="1"/>
      <c r="HVY93" s="1"/>
      <c r="HVZ93" s="1"/>
      <c r="HWA93" s="1"/>
      <c r="HWB93" s="1"/>
      <c r="HWC93" s="1"/>
      <c r="HWD93" s="1"/>
      <c r="HWE93" s="1"/>
      <c r="HWF93" s="1"/>
      <c r="HWG93" s="1"/>
      <c r="HWH93" s="1"/>
      <c r="HWI93" s="1"/>
      <c r="HWJ93" s="1"/>
      <c r="HWK93" s="1"/>
      <c r="HWL93" s="1"/>
      <c r="HWM93" s="1"/>
      <c r="HWN93" s="1"/>
      <c r="HWO93" s="1"/>
      <c r="HWP93" s="1"/>
      <c r="HWQ93" s="1"/>
      <c r="HWR93" s="1"/>
      <c r="HWS93" s="1"/>
      <c r="HWT93" s="1"/>
      <c r="HWU93" s="1"/>
      <c r="HWV93" s="1"/>
      <c r="HWW93" s="1"/>
      <c r="HWX93" s="1"/>
      <c r="HWY93" s="1"/>
      <c r="HWZ93" s="1"/>
      <c r="HXA93" s="1"/>
      <c r="HXB93" s="1"/>
      <c r="HXC93" s="1"/>
      <c r="HXD93" s="1"/>
      <c r="HXE93" s="1"/>
      <c r="HXF93" s="1"/>
      <c r="HXG93" s="1"/>
      <c r="HXH93" s="1"/>
      <c r="HXI93" s="1"/>
      <c r="HXJ93" s="1"/>
      <c r="HXK93" s="1"/>
      <c r="HXL93" s="1"/>
      <c r="HXM93" s="1"/>
      <c r="HXN93" s="1"/>
      <c r="HXO93" s="1"/>
      <c r="HXP93" s="1"/>
      <c r="HXQ93" s="1"/>
      <c r="HXR93" s="1"/>
      <c r="HXS93" s="1"/>
      <c r="HXT93" s="1"/>
      <c r="HXU93" s="1"/>
      <c r="HXV93" s="1"/>
      <c r="HXW93" s="1"/>
      <c r="HXX93" s="1"/>
      <c r="HXY93" s="1"/>
      <c r="HXZ93" s="1"/>
      <c r="HYA93" s="1"/>
      <c r="HYB93" s="1"/>
      <c r="HYC93" s="1"/>
      <c r="HYD93" s="1"/>
      <c r="HYE93" s="1"/>
      <c r="HYF93" s="1"/>
      <c r="HYG93" s="1"/>
      <c r="HYH93" s="1"/>
      <c r="HYI93" s="1"/>
      <c r="HYJ93" s="1"/>
      <c r="HYK93" s="1"/>
      <c r="HYL93" s="1"/>
      <c r="HYM93" s="1"/>
      <c r="HYN93" s="1"/>
      <c r="HYO93" s="1"/>
      <c r="HYP93" s="1"/>
      <c r="HYQ93" s="1"/>
      <c r="HYR93" s="1"/>
      <c r="HYS93" s="1"/>
      <c r="HYT93" s="1"/>
      <c r="HYU93" s="1"/>
      <c r="HYV93" s="1"/>
      <c r="HYW93" s="1"/>
      <c r="HYX93" s="1"/>
      <c r="HYY93" s="1"/>
      <c r="HYZ93" s="1"/>
      <c r="HZA93" s="1"/>
      <c r="HZB93" s="1"/>
      <c r="HZC93" s="1"/>
      <c r="HZD93" s="1"/>
      <c r="HZE93" s="1"/>
      <c r="HZF93" s="1"/>
      <c r="HZG93" s="1"/>
      <c r="HZH93" s="1"/>
      <c r="HZI93" s="1"/>
      <c r="HZJ93" s="1"/>
      <c r="HZK93" s="1"/>
      <c r="HZL93" s="1"/>
      <c r="HZM93" s="1"/>
      <c r="HZN93" s="1"/>
      <c r="HZO93" s="1"/>
      <c r="HZP93" s="1"/>
      <c r="HZQ93" s="1"/>
      <c r="HZR93" s="1"/>
      <c r="HZS93" s="1"/>
      <c r="HZT93" s="1"/>
      <c r="HZU93" s="1"/>
      <c r="HZV93" s="1"/>
      <c r="HZW93" s="1"/>
      <c r="HZX93" s="1"/>
      <c r="HZY93" s="1"/>
      <c r="HZZ93" s="1"/>
      <c r="IAA93" s="1"/>
      <c r="IAB93" s="1"/>
      <c r="IAC93" s="1"/>
      <c r="IAD93" s="1"/>
      <c r="IAE93" s="1"/>
      <c r="IAF93" s="1"/>
      <c r="IAG93" s="1"/>
      <c r="IAH93" s="1"/>
      <c r="IAI93" s="1"/>
      <c r="IAJ93" s="1"/>
      <c r="IAK93" s="1"/>
      <c r="IAL93" s="1"/>
      <c r="IAM93" s="1"/>
      <c r="IAN93" s="1"/>
      <c r="IAO93" s="1"/>
      <c r="IAP93" s="1"/>
      <c r="IAQ93" s="1"/>
      <c r="IAR93" s="1"/>
      <c r="IAS93" s="1"/>
      <c r="IAT93" s="1"/>
      <c r="IAU93" s="1"/>
      <c r="IAV93" s="1"/>
      <c r="IAW93" s="1"/>
      <c r="IAX93" s="1"/>
      <c r="IAY93" s="1"/>
      <c r="IAZ93" s="1"/>
      <c r="IBA93" s="1"/>
      <c r="IBB93" s="1"/>
      <c r="IBC93" s="1"/>
      <c r="IBD93" s="1"/>
      <c r="IBE93" s="1"/>
      <c r="IBF93" s="1"/>
      <c r="IBG93" s="1"/>
      <c r="IBH93" s="1"/>
      <c r="IBI93" s="1"/>
      <c r="IBJ93" s="1"/>
      <c r="IBK93" s="1"/>
      <c r="IBL93" s="1"/>
      <c r="IBM93" s="1"/>
      <c r="IBN93" s="1"/>
      <c r="IBO93" s="1"/>
      <c r="IBP93" s="1"/>
      <c r="IBQ93" s="1"/>
      <c r="IBR93" s="1"/>
      <c r="IBS93" s="1"/>
      <c r="IBT93" s="1"/>
      <c r="IBU93" s="1"/>
      <c r="IBV93" s="1"/>
      <c r="IBW93" s="1"/>
      <c r="IBX93" s="1"/>
      <c r="IBY93" s="1"/>
      <c r="IBZ93" s="1"/>
      <c r="ICA93" s="1"/>
      <c r="ICB93" s="1"/>
      <c r="ICC93" s="1"/>
      <c r="ICD93" s="1"/>
      <c r="ICE93" s="1"/>
      <c r="ICF93" s="1"/>
      <c r="ICG93" s="1"/>
      <c r="ICH93" s="1"/>
      <c r="ICI93" s="1"/>
      <c r="ICJ93" s="1"/>
      <c r="ICK93" s="1"/>
      <c r="ICL93" s="1"/>
      <c r="ICM93" s="1"/>
      <c r="ICN93" s="1"/>
      <c r="ICO93" s="1"/>
      <c r="ICP93" s="1"/>
      <c r="ICQ93" s="1"/>
      <c r="ICR93" s="1"/>
      <c r="ICS93" s="1"/>
      <c r="ICT93" s="1"/>
      <c r="ICU93" s="1"/>
      <c r="ICV93" s="1"/>
      <c r="ICW93" s="1"/>
      <c r="ICX93" s="1"/>
      <c r="ICY93" s="1"/>
      <c r="ICZ93" s="1"/>
      <c r="IDA93" s="1"/>
      <c r="IDB93" s="1"/>
      <c r="IDC93" s="1"/>
      <c r="IDD93" s="1"/>
      <c r="IDE93" s="1"/>
      <c r="IDF93" s="1"/>
      <c r="IDG93" s="1"/>
      <c r="IDH93" s="1"/>
      <c r="IDI93" s="1"/>
      <c r="IDJ93" s="1"/>
      <c r="IDK93" s="1"/>
      <c r="IDL93" s="1"/>
      <c r="IDM93" s="1"/>
      <c r="IDN93" s="1"/>
      <c r="IDO93" s="1"/>
      <c r="IDP93" s="1"/>
      <c r="IDQ93" s="1"/>
      <c r="IDR93" s="1"/>
      <c r="IDS93" s="1"/>
      <c r="IDT93" s="1"/>
      <c r="IDU93" s="1"/>
      <c r="IDV93" s="1"/>
      <c r="IDW93" s="1"/>
      <c r="IDX93" s="1"/>
      <c r="IDY93" s="1"/>
      <c r="IDZ93" s="1"/>
      <c r="IEA93" s="1"/>
      <c r="IEB93" s="1"/>
      <c r="IEC93" s="1"/>
      <c r="IED93" s="1"/>
      <c r="IEE93" s="1"/>
      <c r="IEF93" s="1"/>
      <c r="IEG93" s="1"/>
      <c r="IEH93" s="1"/>
      <c r="IEI93" s="1"/>
      <c r="IEJ93" s="1"/>
      <c r="IEK93" s="1"/>
      <c r="IEL93" s="1"/>
      <c r="IEM93" s="1"/>
      <c r="IEN93" s="1"/>
      <c r="IEO93" s="1"/>
      <c r="IEP93" s="1"/>
      <c r="IEQ93" s="1"/>
      <c r="IER93" s="1"/>
      <c r="IES93" s="1"/>
      <c r="IET93" s="1"/>
      <c r="IEU93" s="1"/>
      <c r="IEV93" s="1"/>
      <c r="IEW93" s="1"/>
      <c r="IEX93" s="1"/>
      <c r="IEY93" s="1"/>
      <c r="IEZ93" s="1"/>
      <c r="IFA93" s="1"/>
      <c r="IFB93" s="1"/>
      <c r="IFC93" s="1"/>
      <c r="IFD93" s="1"/>
      <c r="IFE93" s="1"/>
      <c r="IFF93" s="1"/>
      <c r="IFG93" s="1"/>
      <c r="IFH93" s="1"/>
      <c r="IFI93" s="1"/>
      <c r="IFJ93" s="1"/>
      <c r="IFK93" s="1"/>
      <c r="IFL93" s="1"/>
      <c r="IFM93" s="1"/>
      <c r="IFN93" s="1"/>
      <c r="IFO93" s="1"/>
      <c r="IFP93" s="1"/>
      <c r="IFQ93" s="1"/>
      <c r="IFR93" s="1"/>
      <c r="IFS93" s="1"/>
      <c r="IFT93" s="1"/>
      <c r="IFU93" s="1"/>
      <c r="IFV93" s="1"/>
      <c r="IFW93" s="1"/>
      <c r="IFX93" s="1"/>
      <c r="IFY93" s="1"/>
      <c r="IFZ93" s="1"/>
      <c r="IGA93" s="1"/>
      <c r="IGB93" s="1"/>
      <c r="IGC93" s="1"/>
      <c r="IGD93" s="1"/>
      <c r="IGE93" s="1"/>
      <c r="IGF93" s="1"/>
      <c r="IGG93" s="1"/>
      <c r="IGH93" s="1"/>
      <c r="IGI93" s="1"/>
      <c r="IGJ93" s="1"/>
      <c r="IGK93" s="1"/>
      <c r="IGL93" s="1"/>
      <c r="IGM93" s="1"/>
      <c r="IGN93" s="1"/>
      <c r="IGO93" s="1"/>
      <c r="IGP93" s="1"/>
      <c r="IGQ93" s="1"/>
      <c r="IGR93" s="1"/>
      <c r="IGS93" s="1"/>
      <c r="IGT93" s="1"/>
      <c r="IGU93" s="1"/>
      <c r="IGV93" s="1"/>
      <c r="IGW93" s="1"/>
      <c r="IGX93" s="1"/>
      <c r="IGY93" s="1"/>
      <c r="IGZ93" s="1"/>
      <c r="IHA93" s="1"/>
      <c r="IHB93" s="1"/>
      <c r="IHC93" s="1"/>
      <c r="IHD93" s="1"/>
      <c r="IHE93" s="1"/>
      <c r="IHF93" s="1"/>
      <c r="IHG93" s="1"/>
      <c r="IHH93" s="1"/>
      <c r="IHI93" s="1"/>
      <c r="IHJ93" s="1"/>
      <c r="IHK93" s="1"/>
      <c r="IHL93" s="1"/>
      <c r="IHM93" s="1"/>
      <c r="IHN93" s="1"/>
      <c r="IHO93" s="1"/>
      <c r="IHP93" s="1"/>
      <c r="IHQ93" s="1"/>
      <c r="IHR93" s="1"/>
      <c r="IHS93" s="1"/>
      <c r="IHT93" s="1"/>
      <c r="IHU93" s="1"/>
      <c r="IHV93" s="1"/>
      <c r="IHW93" s="1"/>
      <c r="IHX93" s="1"/>
      <c r="IHY93" s="1"/>
      <c r="IHZ93" s="1"/>
      <c r="IIA93" s="1"/>
      <c r="IIB93" s="1"/>
      <c r="IIC93" s="1"/>
      <c r="IID93" s="1"/>
      <c r="IIE93" s="1"/>
      <c r="IIF93" s="1"/>
      <c r="IIG93" s="1"/>
      <c r="IIH93" s="1"/>
      <c r="III93" s="1"/>
      <c r="IIJ93" s="1"/>
      <c r="IIK93" s="1"/>
      <c r="IIL93" s="1"/>
      <c r="IIM93" s="1"/>
      <c r="IIN93" s="1"/>
      <c r="IIO93" s="1"/>
      <c r="IIP93" s="1"/>
      <c r="IIQ93" s="1"/>
      <c r="IIR93" s="1"/>
      <c r="IIS93" s="1"/>
      <c r="IIT93" s="1"/>
      <c r="IIU93" s="1"/>
      <c r="IIV93" s="1"/>
      <c r="IIW93" s="1"/>
      <c r="IIX93" s="1"/>
      <c r="IIY93" s="1"/>
      <c r="IIZ93" s="1"/>
      <c r="IJA93" s="1"/>
      <c r="IJB93" s="1"/>
      <c r="IJC93" s="1"/>
      <c r="IJD93" s="1"/>
      <c r="IJE93" s="1"/>
      <c r="IJF93" s="1"/>
      <c r="IJG93" s="1"/>
      <c r="IJH93" s="1"/>
      <c r="IJI93" s="1"/>
      <c r="IJJ93" s="1"/>
      <c r="IJK93" s="1"/>
      <c r="IJL93" s="1"/>
      <c r="IJM93" s="1"/>
      <c r="IJN93" s="1"/>
      <c r="IJO93" s="1"/>
      <c r="IJP93" s="1"/>
      <c r="IJQ93" s="1"/>
      <c r="IJR93" s="1"/>
      <c r="IJS93" s="1"/>
      <c r="IJT93" s="1"/>
      <c r="IJU93" s="1"/>
      <c r="IJV93" s="1"/>
      <c r="IJW93" s="1"/>
      <c r="IJX93" s="1"/>
      <c r="IJY93" s="1"/>
      <c r="IJZ93" s="1"/>
      <c r="IKA93" s="1"/>
      <c r="IKB93" s="1"/>
      <c r="IKC93" s="1"/>
      <c r="IKD93" s="1"/>
      <c r="IKE93" s="1"/>
      <c r="IKF93" s="1"/>
      <c r="IKG93" s="1"/>
      <c r="IKH93" s="1"/>
      <c r="IKI93" s="1"/>
      <c r="IKJ93" s="1"/>
      <c r="IKK93" s="1"/>
      <c r="IKL93" s="1"/>
      <c r="IKM93" s="1"/>
      <c r="IKN93" s="1"/>
      <c r="IKO93" s="1"/>
      <c r="IKP93" s="1"/>
      <c r="IKQ93" s="1"/>
      <c r="IKR93" s="1"/>
      <c r="IKS93" s="1"/>
      <c r="IKT93" s="1"/>
      <c r="IKU93" s="1"/>
      <c r="IKV93" s="1"/>
      <c r="IKW93" s="1"/>
      <c r="IKX93" s="1"/>
      <c r="IKY93" s="1"/>
      <c r="IKZ93" s="1"/>
      <c r="ILA93" s="1"/>
      <c r="ILB93" s="1"/>
      <c r="ILC93" s="1"/>
      <c r="ILD93" s="1"/>
      <c r="ILE93" s="1"/>
      <c r="ILF93" s="1"/>
      <c r="ILG93" s="1"/>
      <c r="ILH93" s="1"/>
      <c r="ILI93" s="1"/>
      <c r="ILJ93" s="1"/>
      <c r="ILK93" s="1"/>
      <c r="ILL93" s="1"/>
      <c r="ILM93" s="1"/>
      <c r="ILN93" s="1"/>
      <c r="ILO93" s="1"/>
      <c r="ILP93" s="1"/>
      <c r="ILQ93" s="1"/>
      <c r="ILR93" s="1"/>
      <c r="ILS93" s="1"/>
      <c r="ILT93" s="1"/>
      <c r="ILU93" s="1"/>
      <c r="ILV93" s="1"/>
      <c r="ILW93" s="1"/>
      <c r="ILX93" s="1"/>
      <c r="ILY93" s="1"/>
      <c r="ILZ93" s="1"/>
      <c r="IMA93" s="1"/>
      <c r="IMB93" s="1"/>
      <c r="IMC93" s="1"/>
      <c r="IMD93" s="1"/>
      <c r="IME93" s="1"/>
      <c r="IMF93" s="1"/>
      <c r="IMG93" s="1"/>
      <c r="IMH93" s="1"/>
      <c r="IMI93" s="1"/>
      <c r="IMJ93" s="1"/>
      <c r="IMK93" s="1"/>
      <c r="IML93" s="1"/>
      <c r="IMM93" s="1"/>
      <c r="IMN93" s="1"/>
      <c r="IMO93" s="1"/>
      <c r="IMP93" s="1"/>
      <c r="IMQ93" s="1"/>
      <c r="IMR93" s="1"/>
      <c r="IMS93" s="1"/>
      <c r="IMT93" s="1"/>
      <c r="IMU93" s="1"/>
      <c r="IMV93" s="1"/>
      <c r="IMW93" s="1"/>
      <c r="IMX93" s="1"/>
      <c r="IMY93" s="1"/>
      <c r="IMZ93" s="1"/>
      <c r="INA93" s="1"/>
      <c r="INB93" s="1"/>
      <c r="INC93" s="1"/>
      <c r="IND93" s="1"/>
      <c r="INE93" s="1"/>
      <c r="INF93" s="1"/>
      <c r="ING93" s="1"/>
      <c r="INH93" s="1"/>
      <c r="INI93" s="1"/>
      <c r="INJ93" s="1"/>
      <c r="INK93" s="1"/>
      <c r="INL93" s="1"/>
      <c r="INM93" s="1"/>
      <c r="INN93" s="1"/>
      <c r="INO93" s="1"/>
      <c r="INP93" s="1"/>
      <c r="INQ93" s="1"/>
      <c r="INR93" s="1"/>
      <c r="INS93" s="1"/>
      <c r="INT93" s="1"/>
      <c r="INU93" s="1"/>
      <c r="INV93" s="1"/>
      <c r="INW93" s="1"/>
      <c r="INX93" s="1"/>
      <c r="INY93" s="1"/>
      <c r="INZ93" s="1"/>
      <c r="IOA93" s="1"/>
      <c r="IOB93" s="1"/>
      <c r="IOC93" s="1"/>
      <c r="IOD93" s="1"/>
      <c r="IOE93" s="1"/>
      <c r="IOF93" s="1"/>
      <c r="IOG93" s="1"/>
      <c r="IOH93" s="1"/>
      <c r="IOI93" s="1"/>
      <c r="IOJ93" s="1"/>
      <c r="IOK93" s="1"/>
      <c r="IOL93" s="1"/>
      <c r="IOM93" s="1"/>
      <c r="ION93" s="1"/>
      <c r="IOO93" s="1"/>
      <c r="IOP93" s="1"/>
      <c r="IOQ93" s="1"/>
      <c r="IOR93" s="1"/>
      <c r="IOS93" s="1"/>
      <c r="IOT93" s="1"/>
      <c r="IOU93" s="1"/>
      <c r="IOV93" s="1"/>
      <c r="IOW93" s="1"/>
      <c r="IOX93" s="1"/>
      <c r="IOY93" s="1"/>
      <c r="IOZ93" s="1"/>
      <c r="IPA93" s="1"/>
      <c r="IPB93" s="1"/>
      <c r="IPC93" s="1"/>
      <c r="IPD93" s="1"/>
      <c r="IPE93" s="1"/>
      <c r="IPF93" s="1"/>
      <c r="IPG93" s="1"/>
      <c r="IPH93" s="1"/>
      <c r="IPI93" s="1"/>
      <c r="IPJ93" s="1"/>
      <c r="IPK93" s="1"/>
      <c r="IPL93" s="1"/>
      <c r="IPM93" s="1"/>
      <c r="IPN93" s="1"/>
      <c r="IPO93" s="1"/>
      <c r="IPP93" s="1"/>
      <c r="IPQ93" s="1"/>
      <c r="IPR93" s="1"/>
      <c r="IPS93" s="1"/>
      <c r="IPT93" s="1"/>
      <c r="IPU93" s="1"/>
      <c r="IPV93" s="1"/>
      <c r="IPW93" s="1"/>
      <c r="IPX93" s="1"/>
      <c r="IPY93" s="1"/>
      <c r="IPZ93" s="1"/>
      <c r="IQA93" s="1"/>
      <c r="IQB93" s="1"/>
      <c r="IQC93" s="1"/>
      <c r="IQD93" s="1"/>
      <c r="IQE93" s="1"/>
      <c r="IQF93" s="1"/>
      <c r="IQG93" s="1"/>
      <c r="IQH93" s="1"/>
      <c r="IQI93" s="1"/>
      <c r="IQJ93" s="1"/>
      <c r="IQK93" s="1"/>
      <c r="IQL93" s="1"/>
      <c r="IQM93" s="1"/>
      <c r="IQN93" s="1"/>
      <c r="IQO93" s="1"/>
      <c r="IQP93" s="1"/>
      <c r="IQQ93" s="1"/>
      <c r="IQR93" s="1"/>
      <c r="IQS93" s="1"/>
      <c r="IQT93" s="1"/>
      <c r="IQU93" s="1"/>
      <c r="IQV93" s="1"/>
      <c r="IQW93" s="1"/>
      <c r="IQX93" s="1"/>
      <c r="IQY93" s="1"/>
      <c r="IQZ93" s="1"/>
      <c r="IRA93" s="1"/>
      <c r="IRB93" s="1"/>
      <c r="IRC93" s="1"/>
      <c r="IRD93" s="1"/>
      <c r="IRE93" s="1"/>
      <c r="IRF93" s="1"/>
      <c r="IRG93" s="1"/>
      <c r="IRH93" s="1"/>
      <c r="IRI93" s="1"/>
      <c r="IRJ93" s="1"/>
      <c r="IRK93" s="1"/>
      <c r="IRL93" s="1"/>
      <c r="IRM93" s="1"/>
      <c r="IRN93" s="1"/>
      <c r="IRO93" s="1"/>
      <c r="IRP93" s="1"/>
      <c r="IRQ93" s="1"/>
      <c r="IRR93" s="1"/>
      <c r="IRS93" s="1"/>
      <c r="IRT93" s="1"/>
      <c r="IRU93" s="1"/>
      <c r="IRV93" s="1"/>
      <c r="IRW93" s="1"/>
      <c r="IRX93" s="1"/>
      <c r="IRY93" s="1"/>
      <c r="IRZ93" s="1"/>
      <c r="ISA93" s="1"/>
      <c r="ISB93" s="1"/>
      <c r="ISC93" s="1"/>
      <c r="ISD93" s="1"/>
      <c r="ISE93" s="1"/>
      <c r="ISF93" s="1"/>
      <c r="ISG93" s="1"/>
      <c r="ISH93" s="1"/>
      <c r="ISI93" s="1"/>
      <c r="ISJ93" s="1"/>
      <c r="ISK93" s="1"/>
      <c r="ISL93" s="1"/>
      <c r="ISM93" s="1"/>
      <c r="ISN93" s="1"/>
      <c r="ISO93" s="1"/>
      <c r="ISP93" s="1"/>
      <c r="ISQ93" s="1"/>
      <c r="ISR93" s="1"/>
      <c r="ISS93" s="1"/>
      <c r="IST93" s="1"/>
      <c r="ISU93" s="1"/>
      <c r="ISV93" s="1"/>
      <c r="ISW93" s="1"/>
      <c r="ISX93" s="1"/>
      <c r="ISY93" s="1"/>
      <c r="ISZ93" s="1"/>
      <c r="ITA93" s="1"/>
      <c r="ITB93" s="1"/>
      <c r="ITC93" s="1"/>
      <c r="ITD93" s="1"/>
      <c r="ITE93" s="1"/>
      <c r="ITF93" s="1"/>
      <c r="ITG93" s="1"/>
      <c r="ITH93" s="1"/>
      <c r="ITI93" s="1"/>
      <c r="ITJ93" s="1"/>
      <c r="ITK93" s="1"/>
      <c r="ITL93" s="1"/>
      <c r="ITM93" s="1"/>
      <c r="ITN93" s="1"/>
      <c r="ITO93" s="1"/>
      <c r="ITP93" s="1"/>
      <c r="ITQ93" s="1"/>
      <c r="ITR93" s="1"/>
      <c r="ITS93" s="1"/>
      <c r="ITT93" s="1"/>
      <c r="ITU93" s="1"/>
      <c r="ITV93" s="1"/>
      <c r="ITW93" s="1"/>
      <c r="ITX93" s="1"/>
      <c r="ITY93" s="1"/>
      <c r="ITZ93" s="1"/>
      <c r="IUA93" s="1"/>
      <c r="IUB93" s="1"/>
      <c r="IUC93" s="1"/>
      <c r="IUD93" s="1"/>
      <c r="IUE93" s="1"/>
      <c r="IUF93" s="1"/>
      <c r="IUG93" s="1"/>
      <c r="IUH93" s="1"/>
      <c r="IUI93" s="1"/>
      <c r="IUJ93" s="1"/>
      <c r="IUK93" s="1"/>
      <c r="IUL93" s="1"/>
      <c r="IUM93" s="1"/>
      <c r="IUN93" s="1"/>
      <c r="IUO93" s="1"/>
      <c r="IUP93" s="1"/>
      <c r="IUQ93" s="1"/>
      <c r="IUR93" s="1"/>
      <c r="IUS93" s="1"/>
      <c r="IUT93" s="1"/>
      <c r="IUU93" s="1"/>
      <c r="IUV93" s="1"/>
      <c r="IUW93" s="1"/>
      <c r="IUX93" s="1"/>
      <c r="IUY93" s="1"/>
      <c r="IUZ93" s="1"/>
      <c r="IVA93" s="1"/>
      <c r="IVB93" s="1"/>
      <c r="IVC93" s="1"/>
      <c r="IVD93" s="1"/>
      <c r="IVE93" s="1"/>
      <c r="IVF93" s="1"/>
      <c r="IVG93" s="1"/>
      <c r="IVH93" s="1"/>
      <c r="IVI93" s="1"/>
      <c r="IVJ93" s="1"/>
      <c r="IVK93" s="1"/>
      <c r="IVL93" s="1"/>
      <c r="IVM93" s="1"/>
      <c r="IVN93" s="1"/>
      <c r="IVO93" s="1"/>
      <c r="IVP93" s="1"/>
      <c r="IVQ93" s="1"/>
      <c r="IVR93" s="1"/>
      <c r="IVS93" s="1"/>
      <c r="IVT93" s="1"/>
      <c r="IVU93" s="1"/>
      <c r="IVV93" s="1"/>
      <c r="IVW93" s="1"/>
      <c r="IVX93" s="1"/>
      <c r="IVY93" s="1"/>
      <c r="IVZ93" s="1"/>
      <c r="IWA93" s="1"/>
      <c r="IWB93" s="1"/>
      <c r="IWC93" s="1"/>
      <c r="IWD93" s="1"/>
      <c r="IWE93" s="1"/>
      <c r="IWF93" s="1"/>
      <c r="IWG93" s="1"/>
      <c r="IWH93" s="1"/>
      <c r="IWI93" s="1"/>
      <c r="IWJ93" s="1"/>
      <c r="IWK93" s="1"/>
      <c r="IWL93" s="1"/>
      <c r="IWM93" s="1"/>
      <c r="IWN93" s="1"/>
      <c r="IWO93" s="1"/>
      <c r="IWP93" s="1"/>
      <c r="IWQ93" s="1"/>
      <c r="IWR93" s="1"/>
      <c r="IWS93" s="1"/>
      <c r="IWT93" s="1"/>
      <c r="IWU93" s="1"/>
      <c r="IWV93" s="1"/>
      <c r="IWW93" s="1"/>
      <c r="IWX93" s="1"/>
      <c r="IWY93" s="1"/>
      <c r="IWZ93" s="1"/>
      <c r="IXA93" s="1"/>
      <c r="IXB93" s="1"/>
      <c r="IXC93" s="1"/>
      <c r="IXD93" s="1"/>
      <c r="IXE93" s="1"/>
      <c r="IXF93" s="1"/>
      <c r="IXG93" s="1"/>
      <c r="IXH93" s="1"/>
      <c r="IXI93" s="1"/>
      <c r="IXJ93" s="1"/>
      <c r="IXK93" s="1"/>
      <c r="IXL93" s="1"/>
      <c r="IXM93" s="1"/>
      <c r="IXN93" s="1"/>
      <c r="IXO93" s="1"/>
      <c r="IXP93" s="1"/>
      <c r="IXQ93" s="1"/>
      <c r="IXR93" s="1"/>
      <c r="IXS93" s="1"/>
      <c r="IXT93" s="1"/>
      <c r="IXU93" s="1"/>
      <c r="IXV93" s="1"/>
      <c r="IXW93" s="1"/>
      <c r="IXX93" s="1"/>
      <c r="IXY93" s="1"/>
      <c r="IXZ93" s="1"/>
      <c r="IYA93" s="1"/>
      <c r="IYB93" s="1"/>
      <c r="IYC93" s="1"/>
      <c r="IYD93" s="1"/>
      <c r="IYE93" s="1"/>
      <c r="IYF93" s="1"/>
      <c r="IYG93" s="1"/>
      <c r="IYH93" s="1"/>
      <c r="IYI93" s="1"/>
      <c r="IYJ93" s="1"/>
      <c r="IYK93" s="1"/>
      <c r="IYL93" s="1"/>
      <c r="IYM93" s="1"/>
      <c r="IYN93" s="1"/>
      <c r="IYO93" s="1"/>
      <c r="IYP93" s="1"/>
      <c r="IYQ93" s="1"/>
      <c r="IYR93" s="1"/>
      <c r="IYS93" s="1"/>
      <c r="IYT93" s="1"/>
      <c r="IYU93" s="1"/>
      <c r="IYV93" s="1"/>
      <c r="IYW93" s="1"/>
      <c r="IYX93" s="1"/>
      <c r="IYY93" s="1"/>
      <c r="IYZ93" s="1"/>
      <c r="IZA93" s="1"/>
      <c r="IZB93" s="1"/>
      <c r="IZC93" s="1"/>
      <c r="IZD93" s="1"/>
      <c r="IZE93" s="1"/>
      <c r="IZF93" s="1"/>
      <c r="IZG93" s="1"/>
      <c r="IZH93" s="1"/>
      <c r="IZI93" s="1"/>
      <c r="IZJ93" s="1"/>
      <c r="IZK93" s="1"/>
      <c r="IZL93" s="1"/>
      <c r="IZM93" s="1"/>
      <c r="IZN93" s="1"/>
      <c r="IZO93" s="1"/>
      <c r="IZP93" s="1"/>
      <c r="IZQ93" s="1"/>
      <c r="IZR93" s="1"/>
      <c r="IZS93" s="1"/>
      <c r="IZT93" s="1"/>
      <c r="IZU93" s="1"/>
      <c r="IZV93" s="1"/>
      <c r="IZW93" s="1"/>
      <c r="IZX93" s="1"/>
      <c r="IZY93" s="1"/>
      <c r="IZZ93" s="1"/>
      <c r="JAA93" s="1"/>
      <c r="JAB93" s="1"/>
      <c r="JAC93" s="1"/>
      <c r="JAD93" s="1"/>
      <c r="JAE93" s="1"/>
      <c r="JAF93" s="1"/>
      <c r="JAG93" s="1"/>
      <c r="JAH93" s="1"/>
      <c r="JAI93" s="1"/>
      <c r="JAJ93" s="1"/>
      <c r="JAK93" s="1"/>
      <c r="JAL93" s="1"/>
      <c r="JAM93" s="1"/>
      <c r="JAN93" s="1"/>
      <c r="JAO93" s="1"/>
      <c r="JAP93" s="1"/>
      <c r="JAQ93" s="1"/>
      <c r="JAR93" s="1"/>
      <c r="JAS93" s="1"/>
      <c r="JAT93" s="1"/>
      <c r="JAU93" s="1"/>
      <c r="JAV93" s="1"/>
      <c r="JAW93" s="1"/>
      <c r="JAX93" s="1"/>
      <c r="JAY93" s="1"/>
      <c r="JAZ93" s="1"/>
      <c r="JBA93" s="1"/>
      <c r="JBB93" s="1"/>
      <c r="JBC93" s="1"/>
      <c r="JBD93" s="1"/>
      <c r="JBE93" s="1"/>
      <c r="JBF93" s="1"/>
      <c r="JBG93" s="1"/>
      <c r="JBH93" s="1"/>
      <c r="JBI93" s="1"/>
      <c r="JBJ93" s="1"/>
      <c r="JBK93" s="1"/>
      <c r="JBL93" s="1"/>
      <c r="JBM93" s="1"/>
      <c r="JBN93" s="1"/>
      <c r="JBO93" s="1"/>
      <c r="JBP93" s="1"/>
      <c r="JBQ93" s="1"/>
      <c r="JBR93" s="1"/>
      <c r="JBS93" s="1"/>
      <c r="JBT93" s="1"/>
      <c r="JBU93" s="1"/>
      <c r="JBV93" s="1"/>
      <c r="JBW93" s="1"/>
      <c r="JBX93" s="1"/>
      <c r="JBY93" s="1"/>
      <c r="JBZ93" s="1"/>
      <c r="JCA93" s="1"/>
      <c r="JCB93" s="1"/>
      <c r="JCC93" s="1"/>
      <c r="JCD93" s="1"/>
      <c r="JCE93" s="1"/>
      <c r="JCF93" s="1"/>
      <c r="JCG93" s="1"/>
      <c r="JCH93" s="1"/>
      <c r="JCI93" s="1"/>
      <c r="JCJ93" s="1"/>
      <c r="JCK93" s="1"/>
      <c r="JCL93" s="1"/>
      <c r="JCM93" s="1"/>
      <c r="JCN93" s="1"/>
      <c r="JCO93" s="1"/>
      <c r="JCP93" s="1"/>
      <c r="JCQ93" s="1"/>
      <c r="JCR93" s="1"/>
      <c r="JCS93" s="1"/>
      <c r="JCT93" s="1"/>
      <c r="JCU93" s="1"/>
      <c r="JCV93" s="1"/>
      <c r="JCW93" s="1"/>
      <c r="JCX93" s="1"/>
      <c r="JCY93" s="1"/>
      <c r="JCZ93" s="1"/>
      <c r="JDA93" s="1"/>
      <c r="JDB93" s="1"/>
      <c r="JDC93" s="1"/>
      <c r="JDD93" s="1"/>
      <c r="JDE93" s="1"/>
      <c r="JDF93" s="1"/>
      <c r="JDG93" s="1"/>
      <c r="JDH93" s="1"/>
      <c r="JDI93" s="1"/>
      <c r="JDJ93" s="1"/>
      <c r="JDK93" s="1"/>
      <c r="JDL93" s="1"/>
      <c r="JDM93" s="1"/>
      <c r="JDN93" s="1"/>
      <c r="JDO93" s="1"/>
      <c r="JDP93" s="1"/>
      <c r="JDQ93" s="1"/>
      <c r="JDR93" s="1"/>
      <c r="JDS93" s="1"/>
      <c r="JDT93" s="1"/>
      <c r="JDU93" s="1"/>
      <c r="JDV93" s="1"/>
      <c r="JDW93" s="1"/>
      <c r="JDX93" s="1"/>
      <c r="JDY93" s="1"/>
      <c r="JDZ93" s="1"/>
      <c r="JEA93" s="1"/>
      <c r="JEB93" s="1"/>
      <c r="JEC93" s="1"/>
      <c r="JED93" s="1"/>
      <c r="JEE93" s="1"/>
      <c r="JEF93" s="1"/>
      <c r="JEG93" s="1"/>
      <c r="JEH93" s="1"/>
      <c r="JEI93" s="1"/>
      <c r="JEJ93" s="1"/>
      <c r="JEK93" s="1"/>
      <c r="JEL93" s="1"/>
      <c r="JEM93" s="1"/>
      <c r="JEN93" s="1"/>
      <c r="JEO93" s="1"/>
      <c r="JEP93" s="1"/>
      <c r="JEQ93" s="1"/>
      <c r="JER93" s="1"/>
      <c r="JES93" s="1"/>
      <c r="JET93" s="1"/>
      <c r="JEU93" s="1"/>
      <c r="JEV93" s="1"/>
      <c r="JEW93" s="1"/>
      <c r="JEX93" s="1"/>
      <c r="JEY93" s="1"/>
      <c r="JEZ93" s="1"/>
      <c r="JFA93" s="1"/>
      <c r="JFB93" s="1"/>
      <c r="JFC93" s="1"/>
      <c r="JFD93" s="1"/>
      <c r="JFE93" s="1"/>
      <c r="JFF93" s="1"/>
      <c r="JFG93" s="1"/>
      <c r="JFH93" s="1"/>
      <c r="JFI93" s="1"/>
      <c r="JFJ93" s="1"/>
      <c r="JFK93" s="1"/>
      <c r="JFL93" s="1"/>
      <c r="JFM93" s="1"/>
      <c r="JFN93" s="1"/>
      <c r="JFO93" s="1"/>
      <c r="JFP93" s="1"/>
      <c r="JFQ93" s="1"/>
      <c r="JFR93" s="1"/>
      <c r="JFS93" s="1"/>
      <c r="JFT93" s="1"/>
      <c r="JFU93" s="1"/>
      <c r="JFV93" s="1"/>
      <c r="JFW93" s="1"/>
      <c r="JFX93" s="1"/>
      <c r="JFY93" s="1"/>
      <c r="JFZ93" s="1"/>
      <c r="JGA93" s="1"/>
      <c r="JGB93" s="1"/>
      <c r="JGC93" s="1"/>
      <c r="JGD93" s="1"/>
      <c r="JGE93" s="1"/>
      <c r="JGF93" s="1"/>
      <c r="JGG93" s="1"/>
      <c r="JGH93" s="1"/>
      <c r="JGI93" s="1"/>
      <c r="JGJ93" s="1"/>
      <c r="JGK93" s="1"/>
      <c r="JGL93" s="1"/>
      <c r="JGM93" s="1"/>
      <c r="JGN93" s="1"/>
      <c r="JGO93" s="1"/>
      <c r="JGP93" s="1"/>
      <c r="JGQ93" s="1"/>
      <c r="JGR93" s="1"/>
      <c r="JGS93" s="1"/>
      <c r="JGT93" s="1"/>
      <c r="JGU93" s="1"/>
      <c r="JGV93" s="1"/>
      <c r="JGW93" s="1"/>
      <c r="JGX93" s="1"/>
      <c r="JGY93" s="1"/>
      <c r="JGZ93" s="1"/>
      <c r="JHA93" s="1"/>
      <c r="JHB93" s="1"/>
      <c r="JHC93" s="1"/>
      <c r="JHD93" s="1"/>
      <c r="JHE93" s="1"/>
      <c r="JHF93" s="1"/>
      <c r="JHG93" s="1"/>
      <c r="JHH93" s="1"/>
      <c r="JHI93" s="1"/>
      <c r="JHJ93" s="1"/>
      <c r="JHK93" s="1"/>
      <c r="JHL93" s="1"/>
      <c r="JHM93" s="1"/>
      <c r="JHN93" s="1"/>
      <c r="JHO93" s="1"/>
      <c r="JHP93" s="1"/>
      <c r="JHQ93" s="1"/>
      <c r="JHR93" s="1"/>
      <c r="JHS93" s="1"/>
      <c r="JHT93" s="1"/>
      <c r="JHU93" s="1"/>
      <c r="JHV93" s="1"/>
      <c r="JHW93" s="1"/>
      <c r="JHX93" s="1"/>
      <c r="JHY93" s="1"/>
      <c r="JHZ93" s="1"/>
      <c r="JIA93" s="1"/>
      <c r="JIB93" s="1"/>
      <c r="JIC93" s="1"/>
      <c r="JID93" s="1"/>
      <c r="JIE93" s="1"/>
      <c r="JIF93" s="1"/>
      <c r="JIG93" s="1"/>
      <c r="JIH93" s="1"/>
      <c r="JII93" s="1"/>
      <c r="JIJ93" s="1"/>
      <c r="JIK93" s="1"/>
      <c r="JIL93" s="1"/>
      <c r="JIM93" s="1"/>
      <c r="JIN93" s="1"/>
      <c r="JIO93" s="1"/>
      <c r="JIP93" s="1"/>
      <c r="JIQ93" s="1"/>
      <c r="JIR93" s="1"/>
      <c r="JIS93" s="1"/>
      <c r="JIT93" s="1"/>
      <c r="JIU93" s="1"/>
      <c r="JIV93" s="1"/>
      <c r="JIW93" s="1"/>
      <c r="JIX93" s="1"/>
      <c r="JIY93" s="1"/>
      <c r="JIZ93" s="1"/>
      <c r="JJA93" s="1"/>
      <c r="JJB93" s="1"/>
      <c r="JJC93" s="1"/>
      <c r="JJD93" s="1"/>
      <c r="JJE93" s="1"/>
      <c r="JJF93" s="1"/>
      <c r="JJG93" s="1"/>
      <c r="JJH93" s="1"/>
      <c r="JJI93" s="1"/>
      <c r="JJJ93" s="1"/>
      <c r="JJK93" s="1"/>
      <c r="JJL93" s="1"/>
      <c r="JJM93" s="1"/>
      <c r="JJN93" s="1"/>
      <c r="JJO93" s="1"/>
      <c r="JJP93" s="1"/>
      <c r="JJQ93" s="1"/>
      <c r="JJR93" s="1"/>
      <c r="JJS93" s="1"/>
      <c r="JJT93" s="1"/>
      <c r="JJU93" s="1"/>
      <c r="JJV93" s="1"/>
      <c r="JJW93" s="1"/>
      <c r="JJX93" s="1"/>
      <c r="JJY93" s="1"/>
      <c r="JJZ93" s="1"/>
      <c r="JKA93" s="1"/>
      <c r="JKB93" s="1"/>
      <c r="JKC93" s="1"/>
      <c r="JKD93" s="1"/>
      <c r="JKE93" s="1"/>
      <c r="JKF93" s="1"/>
      <c r="JKG93" s="1"/>
      <c r="JKH93" s="1"/>
      <c r="JKI93" s="1"/>
      <c r="JKJ93" s="1"/>
      <c r="JKK93" s="1"/>
      <c r="JKL93" s="1"/>
      <c r="JKM93" s="1"/>
      <c r="JKN93" s="1"/>
      <c r="JKO93" s="1"/>
      <c r="JKP93" s="1"/>
      <c r="JKQ93" s="1"/>
      <c r="JKR93" s="1"/>
      <c r="JKS93" s="1"/>
      <c r="JKT93" s="1"/>
      <c r="JKU93" s="1"/>
      <c r="JKV93" s="1"/>
      <c r="JKW93" s="1"/>
      <c r="JKX93" s="1"/>
      <c r="JKY93" s="1"/>
      <c r="JKZ93" s="1"/>
      <c r="JLA93" s="1"/>
      <c r="JLB93" s="1"/>
      <c r="JLC93" s="1"/>
      <c r="JLD93" s="1"/>
      <c r="JLE93" s="1"/>
      <c r="JLF93" s="1"/>
      <c r="JLG93" s="1"/>
      <c r="JLH93" s="1"/>
      <c r="JLI93" s="1"/>
      <c r="JLJ93" s="1"/>
      <c r="JLK93" s="1"/>
      <c r="JLL93" s="1"/>
      <c r="JLM93" s="1"/>
      <c r="JLN93" s="1"/>
      <c r="JLO93" s="1"/>
      <c r="JLP93" s="1"/>
      <c r="JLQ93" s="1"/>
      <c r="JLR93" s="1"/>
      <c r="JLS93" s="1"/>
      <c r="JLT93" s="1"/>
      <c r="JLU93" s="1"/>
      <c r="JLV93" s="1"/>
      <c r="JLW93" s="1"/>
      <c r="JLX93" s="1"/>
      <c r="JLY93" s="1"/>
      <c r="JLZ93" s="1"/>
      <c r="JMA93" s="1"/>
      <c r="JMB93" s="1"/>
      <c r="JMC93" s="1"/>
      <c r="JMD93" s="1"/>
      <c r="JME93" s="1"/>
      <c r="JMF93" s="1"/>
      <c r="JMG93" s="1"/>
      <c r="JMH93" s="1"/>
      <c r="JMI93" s="1"/>
      <c r="JMJ93" s="1"/>
      <c r="JMK93" s="1"/>
      <c r="JML93" s="1"/>
      <c r="JMM93" s="1"/>
      <c r="JMN93" s="1"/>
      <c r="JMO93" s="1"/>
      <c r="JMP93" s="1"/>
      <c r="JMQ93" s="1"/>
      <c r="JMR93" s="1"/>
      <c r="JMS93" s="1"/>
      <c r="JMT93" s="1"/>
      <c r="JMU93" s="1"/>
      <c r="JMV93" s="1"/>
      <c r="JMW93" s="1"/>
      <c r="JMX93" s="1"/>
      <c r="JMY93" s="1"/>
      <c r="JMZ93" s="1"/>
      <c r="JNA93" s="1"/>
      <c r="JNB93" s="1"/>
      <c r="JNC93" s="1"/>
      <c r="JND93" s="1"/>
      <c r="JNE93" s="1"/>
      <c r="JNF93" s="1"/>
      <c r="JNG93" s="1"/>
      <c r="JNH93" s="1"/>
      <c r="JNI93" s="1"/>
      <c r="JNJ93" s="1"/>
      <c r="JNK93" s="1"/>
      <c r="JNL93" s="1"/>
      <c r="JNM93" s="1"/>
      <c r="JNN93" s="1"/>
      <c r="JNO93" s="1"/>
      <c r="JNP93" s="1"/>
      <c r="JNQ93" s="1"/>
      <c r="JNR93" s="1"/>
      <c r="JNS93" s="1"/>
      <c r="JNT93" s="1"/>
      <c r="JNU93" s="1"/>
      <c r="JNV93" s="1"/>
      <c r="JNW93" s="1"/>
      <c r="JNX93" s="1"/>
      <c r="JNY93" s="1"/>
      <c r="JNZ93" s="1"/>
      <c r="JOA93" s="1"/>
      <c r="JOB93" s="1"/>
      <c r="JOC93" s="1"/>
      <c r="JOD93" s="1"/>
      <c r="JOE93" s="1"/>
      <c r="JOF93" s="1"/>
      <c r="JOG93" s="1"/>
      <c r="JOH93" s="1"/>
      <c r="JOI93" s="1"/>
      <c r="JOJ93" s="1"/>
      <c r="JOK93" s="1"/>
      <c r="JOL93" s="1"/>
      <c r="JOM93" s="1"/>
      <c r="JON93" s="1"/>
      <c r="JOO93" s="1"/>
      <c r="JOP93" s="1"/>
      <c r="JOQ93" s="1"/>
      <c r="JOR93" s="1"/>
      <c r="JOS93" s="1"/>
      <c r="JOT93" s="1"/>
      <c r="JOU93" s="1"/>
      <c r="JOV93" s="1"/>
      <c r="JOW93" s="1"/>
      <c r="JOX93" s="1"/>
      <c r="JOY93" s="1"/>
      <c r="JOZ93" s="1"/>
      <c r="JPA93" s="1"/>
      <c r="JPB93" s="1"/>
      <c r="JPC93" s="1"/>
      <c r="JPD93" s="1"/>
      <c r="JPE93" s="1"/>
      <c r="JPF93" s="1"/>
      <c r="JPG93" s="1"/>
      <c r="JPH93" s="1"/>
      <c r="JPI93" s="1"/>
      <c r="JPJ93" s="1"/>
      <c r="JPK93" s="1"/>
      <c r="JPL93" s="1"/>
      <c r="JPM93" s="1"/>
      <c r="JPN93" s="1"/>
      <c r="JPO93" s="1"/>
      <c r="JPP93" s="1"/>
      <c r="JPQ93" s="1"/>
      <c r="JPR93" s="1"/>
      <c r="JPS93" s="1"/>
      <c r="JPT93" s="1"/>
      <c r="JPU93" s="1"/>
      <c r="JPV93" s="1"/>
      <c r="JPW93" s="1"/>
      <c r="JPX93" s="1"/>
      <c r="JPY93" s="1"/>
      <c r="JPZ93" s="1"/>
      <c r="JQA93" s="1"/>
      <c r="JQB93" s="1"/>
      <c r="JQC93" s="1"/>
      <c r="JQD93" s="1"/>
      <c r="JQE93" s="1"/>
      <c r="JQF93" s="1"/>
      <c r="JQG93" s="1"/>
      <c r="JQH93" s="1"/>
      <c r="JQI93" s="1"/>
      <c r="JQJ93" s="1"/>
      <c r="JQK93" s="1"/>
      <c r="JQL93" s="1"/>
      <c r="JQM93" s="1"/>
      <c r="JQN93" s="1"/>
      <c r="JQO93" s="1"/>
      <c r="JQP93" s="1"/>
      <c r="JQQ93" s="1"/>
      <c r="JQR93" s="1"/>
      <c r="JQS93" s="1"/>
      <c r="JQT93" s="1"/>
      <c r="JQU93" s="1"/>
      <c r="JQV93" s="1"/>
      <c r="JQW93" s="1"/>
      <c r="JQX93" s="1"/>
      <c r="JQY93" s="1"/>
      <c r="JQZ93" s="1"/>
      <c r="JRA93" s="1"/>
      <c r="JRB93" s="1"/>
      <c r="JRC93" s="1"/>
      <c r="JRD93" s="1"/>
      <c r="JRE93" s="1"/>
      <c r="JRF93" s="1"/>
      <c r="JRG93" s="1"/>
      <c r="JRH93" s="1"/>
      <c r="JRI93" s="1"/>
      <c r="JRJ93" s="1"/>
      <c r="JRK93" s="1"/>
      <c r="JRL93" s="1"/>
      <c r="JRM93" s="1"/>
      <c r="JRN93" s="1"/>
      <c r="JRO93" s="1"/>
      <c r="JRP93" s="1"/>
      <c r="JRQ93" s="1"/>
      <c r="JRR93" s="1"/>
      <c r="JRS93" s="1"/>
      <c r="JRT93" s="1"/>
      <c r="JRU93" s="1"/>
      <c r="JRV93" s="1"/>
      <c r="JRW93" s="1"/>
      <c r="JRX93" s="1"/>
      <c r="JRY93" s="1"/>
      <c r="JRZ93" s="1"/>
      <c r="JSA93" s="1"/>
      <c r="JSB93" s="1"/>
      <c r="JSC93" s="1"/>
      <c r="JSD93" s="1"/>
      <c r="JSE93" s="1"/>
      <c r="JSF93" s="1"/>
      <c r="JSG93" s="1"/>
      <c r="JSH93" s="1"/>
      <c r="JSI93" s="1"/>
      <c r="JSJ93" s="1"/>
      <c r="JSK93" s="1"/>
      <c r="JSL93" s="1"/>
      <c r="JSM93" s="1"/>
      <c r="JSN93" s="1"/>
      <c r="JSO93" s="1"/>
      <c r="JSP93" s="1"/>
      <c r="JSQ93" s="1"/>
      <c r="JSR93" s="1"/>
      <c r="JSS93" s="1"/>
      <c r="JST93" s="1"/>
      <c r="JSU93" s="1"/>
      <c r="JSV93" s="1"/>
      <c r="JSW93" s="1"/>
      <c r="JSX93" s="1"/>
      <c r="JSY93" s="1"/>
      <c r="JSZ93" s="1"/>
      <c r="JTA93" s="1"/>
      <c r="JTB93" s="1"/>
      <c r="JTC93" s="1"/>
      <c r="JTD93" s="1"/>
      <c r="JTE93" s="1"/>
      <c r="JTF93" s="1"/>
      <c r="JTG93" s="1"/>
      <c r="JTH93" s="1"/>
      <c r="JTI93" s="1"/>
      <c r="JTJ93" s="1"/>
      <c r="JTK93" s="1"/>
      <c r="JTL93" s="1"/>
      <c r="JTM93" s="1"/>
      <c r="JTN93" s="1"/>
      <c r="JTO93" s="1"/>
      <c r="JTP93" s="1"/>
      <c r="JTQ93" s="1"/>
      <c r="JTR93" s="1"/>
      <c r="JTS93" s="1"/>
      <c r="JTT93" s="1"/>
      <c r="JTU93" s="1"/>
      <c r="JTV93" s="1"/>
      <c r="JTW93" s="1"/>
      <c r="JTX93" s="1"/>
      <c r="JTY93" s="1"/>
      <c r="JTZ93" s="1"/>
      <c r="JUA93" s="1"/>
      <c r="JUB93" s="1"/>
      <c r="JUC93" s="1"/>
      <c r="JUD93" s="1"/>
      <c r="JUE93" s="1"/>
      <c r="JUF93" s="1"/>
      <c r="JUG93" s="1"/>
      <c r="JUH93" s="1"/>
      <c r="JUI93" s="1"/>
      <c r="JUJ93" s="1"/>
      <c r="JUK93" s="1"/>
      <c r="JUL93" s="1"/>
      <c r="JUM93" s="1"/>
      <c r="JUN93" s="1"/>
      <c r="JUO93" s="1"/>
      <c r="JUP93" s="1"/>
      <c r="JUQ93" s="1"/>
      <c r="JUR93" s="1"/>
      <c r="JUS93" s="1"/>
      <c r="JUT93" s="1"/>
      <c r="JUU93" s="1"/>
      <c r="JUV93" s="1"/>
      <c r="JUW93" s="1"/>
      <c r="JUX93" s="1"/>
      <c r="JUY93" s="1"/>
      <c r="JUZ93" s="1"/>
      <c r="JVA93" s="1"/>
      <c r="JVB93" s="1"/>
      <c r="JVC93" s="1"/>
      <c r="JVD93" s="1"/>
      <c r="JVE93" s="1"/>
      <c r="JVF93" s="1"/>
      <c r="JVG93" s="1"/>
      <c r="JVH93" s="1"/>
      <c r="JVI93" s="1"/>
      <c r="JVJ93" s="1"/>
      <c r="JVK93" s="1"/>
      <c r="JVL93" s="1"/>
      <c r="JVM93" s="1"/>
      <c r="JVN93" s="1"/>
      <c r="JVO93" s="1"/>
      <c r="JVP93" s="1"/>
      <c r="JVQ93" s="1"/>
      <c r="JVR93" s="1"/>
      <c r="JVS93" s="1"/>
      <c r="JVT93" s="1"/>
      <c r="JVU93" s="1"/>
      <c r="JVV93" s="1"/>
      <c r="JVW93" s="1"/>
      <c r="JVX93" s="1"/>
      <c r="JVY93" s="1"/>
      <c r="JVZ93" s="1"/>
      <c r="JWA93" s="1"/>
      <c r="JWB93" s="1"/>
      <c r="JWC93" s="1"/>
      <c r="JWD93" s="1"/>
      <c r="JWE93" s="1"/>
      <c r="JWF93" s="1"/>
      <c r="JWG93" s="1"/>
      <c r="JWH93" s="1"/>
      <c r="JWI93" s="1"/>
      <c r="JWJ93" s="1"/>
      <c r="JWK93" s="1"/>
      <c r="JWL93" s="1"/>
      <c r="JWM93" s="1"/>
      <c r="JWN93" s="1"/>
      <c r="JWO93" s="1"/>
      <c r="JWP93" s="1"/>
      <c r="JWQ93" s="1"/>
      <c r="JWR93" s="1"/>
      <c r="JWS93" s="1"/>
      <c r="JWT93" s="1"/>
      <c r="JWU93" s="1"/>
      <c r="JWV93" s="1"/>
      <c r="JWW93" s="1"/>
      <c r="JWX93" s="1"/>
      <c r="JWY93" s="1"/>
      <c r="JWZ93" s="1"/>
      <c r="JXA93" s="1"/>
      <c r="JXB93" s="1"/>
      <c r="JXC93" s="1"/>
      <c r="JXD93" s="1"/>
      <c r="JXE93" s="1"/>
      <c r="JXF93" s="1"/>
      <c r="JXG93" s="1"/>
      <c r="JXH93" s="1"/>
      <c r="JXI93" s="1"/>
      <c r="JXJ93" s="1"/>
      <c r="JXK93" s="1"/>
      <c r="JXL93" s="1"/>
      <c r="JXM93" s="1"/>
      <c r="JXN93" s="1"/>
      <c r="JXO93" s="1"/>
      <c r="JXP93" s="1"/>
      <c r="JXQ93" s="1"/>
      <c r="JXR93" s="1"/>
      <c r="JXS93" s="1"/>
      <c r="JXT93" s="1"/>
      <c r="JXU93" s="1"/>
      <c r="JXV93" s="1"/>
      <c r="JXW93" s="1"/>
      <c r="JXX93" s="1"/>
      <c r="JXY93" s="1"/>
      <c r="JXZ93" s="1"/>
      <c r="JYA93" s="1"/>
      <c r="JYB93" s="1"/>
      <c r="JYC93" s="1"/>
      <c r="JYD93" s="1"/>
      <c r="JYE93" s="1"/>
      <c r="JYF93" s="1"/>
      <c r="JYG93" s="1"/>
      <c r="JYH93" s="1"/>
      <c r="JYI93" s="1"/>
      <c r="JYJ93" s="1"/>
      <c r="JYK93" s="1"/>
      <c r="JYL93" s="1"/>
      <c r="JYM93" s="1"/>
      <c r="JYN93" s="1"/>
      <c r="JYO93" s="1"/>
      <c r="JYP93" s="1"/>
      <c r="JYQ93" s="1"/>
      <c r="JYR93" s="1"/>
      <c r="JYS93" s="1"/>
      <c r="JYT93" s="1"/>
      <c r="JYU93" s="1"/>
      <c r="JYV93" s="1"/>
      <c r="JYW93" s="1"/>
      <c r="JYX93" s="1"/>
      <c r="JYY93" s="1"/>
      <c r="JYZ93" s="1"/>
      <c r="JZA93" s="1"/>
      <c r="JZB93" s="1"/>
      <c r="JZC93" s="1"/>
      <c r="JZD93" s="1"/>
      <c r="JZE93" s="1"/>
      <c r="JZF93" s="1"/>
      <c r="JZG93" s="1"/>
      <c r="JZH93" s="1"/>
      <c r="JZI93" s="1"/>
      <c r="JZJ93" s="1"/>
      <c r="JZK93" s="1"/>
      <c r="JZL93" s="1"/>
      <c r="JZM93" s="1"/>
      <c r="JZN93" s="1"/>
      <c r="JZO93" s="1"/>
      <c r="JZP93" s="1"/>
      <c r="JZQ93" s="1"/>
      <c r="JZR93" s="1"/>
      <c r="JZS93" s="1"/>
      <c r="JZT93" s="1"/>
      <c r="JZU93" s="1"/>
      <c r="JZV93" s="1"/>
      <c r="JZW93" s="1"/>
      <c r="JZX93" s="1"/>
      <c r="JZY93" s="1"/>
      <c r="JZZ93" s="1"/>
      <c r="KAA93" s="1"/>
      <c r="KAB93" s="1"/>
      <c r="KAC93" s="1"/>
      <c r="KAD93" s="1"/>
      <c r="KAE93" s="1"/>
      <c r="KAF93" s="1"/>
      <c r="KAG93" s="1"/>
      <c r="KAH93" s="1"/>
      <c r="KAI93" s="1"/>
      <c r="KAJ93" s="1"/>
      <c r="KAK93" s="1"/>
      <c r="KAL93" s="1"/>
      <c r="KAM93" s="1"/>
      <c r="KAN93" s="1"/>
      <c r="KAO93" s="1"/>
      <c r="KAP93" s="1"/>
      <c r="KAQ93" s="1"/>
      <c r="KAR93" s="1"/>
      <c r="KAS93" s="1"/>
      <c r="KAT93" s="1"/>
      <c r="KAU93" s="1"/>
      <c r="KAV93" s="1"/>
      <c r="KAW93" s="1"/>
      <c r="KAX93" s="1"/>
      <c r="KAY93" s="1"/>
      <c r="KAZ93" s="1"/>
      <c r="KBA93" s="1"/>
      <c r="KBB93" s="1"/>
      <c r="KBC93" s="1"/>
      <c r="KBD93" s="1"/>
      <c r="KBE93" s="1"/>
      <c r="KBF93" s="1"/>
      <c r="KBG93" s="1"/>
      <c r="KBH93" s="1"/>
      <c r="KBI93" s="1"/>
      <c r="KBJ93" s="1"/>
      <c r="KBK93" s="1"/>
      <c r="KBL93" s="1"/>
      <c r="KBM93" s="1"/>
      <c r="KBN93" s="1"/>
      <c r="KBO93" s="1"/>
      <c r="KBP93" s="1"/>
      <c r="KBQ93" s="1"/>
      <c r="KBR93" s="1"/>
      <c r="KBS93" s="1"/>
      <c r="KBT93" s="1"/>
      <c r="KBU93" s="1"/>
      <c r="KBV93" s="1"/>
      <c r="KBW93" s="1"/>
      <c r="KBX93" s="1"/>
      <c r="KBY93" s="1"/>
      <c r="KBZ93" s="1"/>
      <c r="KCA93" s="1"/>
      <c r="KCB93" s="1"/>
      <c r="KCC93" s="1"/>
      <c r="KCD93" s="1"/>
      <c r="KCE93" s="1"/>
      <c r="KCF93" s="1"/>
      <c r="KCG93" s="1"/>
      <c r="KCH93" s="1"/>
      <c r="KCI93" s="1"/>
      <c r="KCJ93" s="1"/>
      <c r="KCK93" s="1"/>
      <c r="KCL93" s="1"/>
      <c r="KCM93" s="1"/>
      <c r="KCN93" s="1"/>
      <c r="KCO93" s="1"/>
      <c r="KCP93" s="1"/>
      <c r="KCQ93" s="1"/>
      <c r="KCR93" s="1"/>
      <c r="KCS93" s="1"/>
      <c r="KCT93" s="1"/>
      <c r="KCU93" s="1"/>
      <c r="KCV93" s="1"/>
      <c r="KCW93" s="1"/>
      <c r="KCX93" s="1"/>
      <c r="KCY93" s="1"/>
      <c r="KCZ93" s="1"/>
      <c r="KDA93" s="1"/>
      <c r="KDB93" s="1"/>
      <c r="KDC93" s="1"/>
      <c r="KDD93" s="1"/>
      <c r="KDE93" s="1"/>
      <c r="KDF93" s="1"/>
      <c r="KDG93" s="1"/>
      <c r="KDH93" s="1"/>
      <c r="KDI93" s="1"/>
      <c r="KDJ93" s="1"/>
      <c r="KDK93" s="1"/>
      <c r="KDL93" s="1"/>
      <c r="KDM93" s="1"/>
      <c r="KDN93" s="1"/>
      <c r="KDO93" s="1"/>
      <c r="KDP93" s="1"/>
      <c r="KDQ93" s="1"/>
      <c r="KDR93" s="1"/>
      <c r="KDS93" s="1"/>
      <c r="KDT93" s="1"/>
      <c r="KDU93" s="1"/>
      <c r="KDV93" s="1"/>
      <c r="KDW93" s="1"/>
      <c r="KDX93" s="1"/>
      <c r="KDY93" s="1"/>
      <c r="KDZ93" s="1"/>
      <c r="KEA93" s="1"/>
      <c r="KEB93" s="1"/>
      <c r="KEC93" s="1"/>
      <c r="KED93" s="1"/>
      <c r="KEE93" s="1"/>
      <c r="KEF93" s="1"/>
      <c r="KEG93" s="1"/>
      <c r="KEH93" s="1"/>
      <c r="KEI93" s="1"/>
      <c r="KEJ93" s="1"/>
      <c r="KEK93" s="1"/>
      <c r="KEL93" s="1"/>
      <c r="KEM93" s="1"/>
      <c r="KEN93" s="1"/>
      <c r="KEO93" s="1"/>
      <c r="KEP93" s="1"/>
      <c r="KEQ93" s="1"/>
      <c r="KER93" s="1"/>
      <c r="KES93" s="1"/>
      <c r="KET93" s="1"/>
      <c r="KEU93" s="1"/>
      <c r="KEV93" s="1"/>
      <c r="KEW93" s="1"/>
      <c r="KEX93" s="1"/>
      <c r="KEY93" s="1"/>
      <c r="KEZ93" s="1"/>
      <c r="KFA93" s="1"/>
      <c r="KFB93" s="1"/>
      <c r="KFC93" s="1"/>
      <c r="KFD93" s="1"/>
      <c r="KFE93" s="1"/>
      <c r="KFF93" s="1"/>
      <c r="KFG93" s="1"/>
      <c r="KFH93" s="1"/>
      <c r="KFI93" s="1"/>
      <c r="KFJ93" s="1"/>
      <c r="KFK93" s="1"/>
      <c r="KFL93" s="1"/>
      <c r="KFM93" s="1"/>
      <c r="KFN93" s="1"/>
      <c r="KFO93" s="1"/>
      <c r="KFP93" s="1"/>
      <c r="KFQ93" s="1"/>
      <c r="KFR93" s="1"/>
      <c r="KFS93" s="1"/>
      <c r="KFT93" s="1"/>
      <c r="KFU93" s="1"/>
      <c r="KFV93" s="1"/>
      <c r="KFW93" s="1"/>
      <c r="KFX93" s="1"/>
      <c r="KFY93" s="1"/>
      <c r="KFZ93" s="1"/>
      <c r="KGA93" s="1"/>
      <c r="KGB93" s="1"/>
      <c r="KGC93" s="1"/>
      <c r="KGD93" s="1"/>
      <c r="KGE93" s="1"/>
      <c r="KGF93" s="1"/>
      <c r="KGG93" s="1"/>
      <c r="KGH93" s="1"/>
      <c r="KGI93" s="1"/>
      <c r="KGJ93" s="1"/>
      <c r="KGK93" s="1"/>
      <c r="KGL93" s="1"/>
      <c r="KGM93" s="1"/>
      <c r="KGN93" s="1"/>
      <c r="KGO93" s="1"/>
      <c r="KGP93" s="1"/>
      <c r="KGQ93" s="1"/>
      <c r="KGR93" s="1"/>
      <c r="KGS93" s="1"/>
      <c r="KGT93" s="1"/>
      <c r="KGU93" s="1"/>
      <c r="KGV93" s="1"/>
      <c r="KGW93" s="1"/>
      <c r="KGX93" s="1"/>
      <c r="KGY93" s="1"/>
      <c r="KGZ93" s="1"/>
      <c r="KHA93" s="1"/>
      <c r="KHB93" s="1"/>
      <c r="KHC93" s="1"/>
      <c r="KHD93" s="1"/>
      <c r="KHE93" s="1"/>
      <c r="KHF93" s="1"/>
      <c r="KHG93" s="1"/>
      <c r="KHH93" s="1"/>
      <c r="KHI93" s="1"/>
      <c r="KHJ93" s="1"/>
      <c r="KHK93" s="1"/>
      <c r="KHL93" s="1"/>
      <c r="KHM93" s="1"/>
      <c r="KHN93" s="1"/>
      <c r="KHO93" s="1"/>
      <c r="KHP93" s="1"/>
      <c r="KHQ93" s="1"/>
      <c r="KHR93" s="1"/>
      <c r="KHS93" s="1"/>
      <c r="KHT93" s="1"/>
      <c r="KHU93" s="1"/>
      <c r="KHV93" s="1"/>
      <c r="KHW93" s="1"/>
      <c r="KHX93" s="1"/>
      <c r="KHY93" s="1"/>
      <c r="KHZ93" s="1"/>
      <c r="KIA93" s="1"/>
      <c r="KIB93" s="1"/>
      <c r="KIC93" s="1"/>
      <c r="KID93" s="1"/>
      <c r="KIE93" s="1"/>
      <c r="KIF93" s="1"/>
      <c r="KIG93" s="1"/>
      <c r="KIH93" s="1"/>
      <c r="KII93" s="1"/>
      <c r="KIJ93" s="1"/>
      <c r="KIK93" s="1"/>
      <c r="KIL93" s="1"/>
      <c r="KIM93" s="1"/>
      <c r="KIN93" s="1"/>
      <c r="KIO93" s="1"/>
      <c r="KIP93" s="1"/>
      <c r="KIQ93" s="1"/>
      <c r="KIR93" s="1"/>
      <c r="KIS93" s="1"/>
      <c r="KIT93" s="1"/>
      <c r="KIU93" s="1"/>
      <c r="KIV93" s="1"/>
      <c r="KIW93" s="1"/>
      <c r="KIX93" s="1"/>
      <c r="KIY93" s="1"/>
      <c r="KIZ93" s="1"/>
      <c r="KJA93" s="1"/>
      <c r="KJB93" s="1"/>
      <c r="KJC93" s="1"/>
      <c r="KJD93" s="1"/>
      <c r="KJE93" s="1"/>
      <c r="KJF93" s="1"/>
      <c r="KJG93" s="1"/>
      <c r="KJH93" s="1"/>
      <c r="KJI93" s="1"/>
      <c r="KJJ93" s="1"/>
      <c r="KJK93" s="1"/>
      <c r="KJL93" s="1"/>
      <c r="KJM93" s="1"/>
      <c r="KJN93" s="1"/>
      <c r="KJO93" s="1"/>
      <c r="KJP93" s="1"/>
      <c r="KJQ93" s="1"/>
      <c r="KJR93" s="1"/>
      <c r="KJS93" s="1"/>
      <c r="KJT93" s="1"/>
      <c r="KJU93" s="1"/>
      <c r="KJV93" s="1"/>
      <c r="KJW93" s="1"/>
      <c r="KJX93" s="1"/>
      <c r="KJY93" s="1"/>
      <c r="KJZ93" s="1"/>
      <c r="KKA93" s="1"/>
      <c r="KKB93" s="1"/>
      <c r="KKC93" s="1"/>
      <c r="KKD93" s="1"/>
      <c r="KKE93" s="1"/>
      <c r="KKF93" s="1"/>
      <c r="KKG93" s="1"/>
      <c r="KKH93" s="1"/>
      <c r="KKI93" s="1"/>
      <c r="KKJ93" s="1"/>
      <c r="KKK93" s="1"/>
      <c r="KKL93" s="1"/>
      <c r="KKM93" s="1"/>
      <c r="KKN93" s="1"/>
      <c r="KKO93" s="1"/>
      <c r="KKP93" s="1"/>
      <c r="KKQ93" s="1"/>
      <c r="KKR93" s="1"/>
      <c r="KKS93" s="1"/>
      <c r="KKT93" s="1"/>
      <c r="KKU93" s="1"/>
      <c r="KKV93" s="1"/>
      <c r="KKW93" s="1"/>
      <c r="KKX93" s="1"/>
      <c r="KKY93" s="1"/>
      <c r="KKZ93" s="1"/>
      <c r="KLA93" s="1"/>
      <c r="KLB93" s="1"/>
      <c r="KLC93" s="1"/>
      <c r="KLD93" s="1"/>
      <c r="KLE93" s="1"/>
      <c r="KLF93" s="1"/>
      <c r="KLG93" s="1"/>
      <c r="KLH93" s="1"/>
      <c r="KLI93" s="1"/>
      <c r="KLJ93" s="1"/>
      <c r="KLK93" s="1"/>
      <c r="KLL93" s="1"/>
      <c r="KLM93" s="1"/>
      <c r="KLN93" s="1"/>
      <c r="KLO93" s="1"/>
      <c r="KLP93" s="1"/>
      <c r="KLQ93" s="1"/>
      <c r="KLR93" s="1"/>
      <c r="KLS93" s="1"/>
      <c r="KLT93" s="1"/>
      <c r="KLU93" s="1"/>
      <c r="KLV93" s="1"/>
      <c r="KLW93" s="1"/>
      <c r="KLX93" s="1"/>
      <c r="KLY93" s="1"/>
      <c r="KLZ93" s="1"/>
      <c r="KMA93" s="1"/>
      <c r="KMB93" s="1"/>
      <c r="KMC93" s="1"/>
      <c r="KMD93" s="1"/>
      <c r="KME93" s="1"/>
      <c r="KMF93" s="1"/>
      <c r="KMG93" s="1"/>
      <c r="KMH93" s="1"/>
      <c r="KMI93" s="1"/>
      <c r="KMJ93" s="1"/>
      <c r="KMK93" s="1"/>
      <c r="KML93" s="1"/>
      <c r="KMM93" s="1"/>
      <c r="KMN93" s="1"/>
      <c r="KMO93" s="1"/>
      <c r="KMP93" s="1"/>
      <c r="KMQ93" s="1"/>
      <c r="KMR93" s="1"/>
      <c r="KMS93" s="1"/>
      <c r="KMT93" s="1"/>
      <c r="KMU93" s="1"/>
      <c r="KMV93" s="1"/>
      <c r="KMW93" s="1"/>
      <c r="KMX93" s="1"/>
      <c r="KMY93" s="1"/>
      <c r="KMZ93" s="1"/>
      <c r="KNA93" s="1"/>
      <c r="KNB93" s="1"/>
      <c r="KNC93" s="1"/>
      <c r="KND93" s="1"/>
      <c r="KNE93" s="1"/>
      <c r="KNF93" s="1"/>
      <c r="KNG93" s="1"/>
      <c r="KNH93" s="1"/>
      <c r="KNI93" s="1"/>
      <c r="KNJ93" s="1"/>
      <c r="KNK93" s="1"/>
      <c r="KNL93" s="1"/>
      <c r="KNM93" s="1"/>
      <c r="KNN93" s="1"/>
      <c r="KNO93" s="1"/>
      <c r="KNP93" s="1"/>
      <c r="KNQ93" s="1"/>
      <c r="KNR93" s="1"/>
      <c r="KNS93" s="1"/>
      <c r="KNT93" s="1"/>
      <c r="KNU93" s="1"/>
      <c r="KNV93" s="1"/>
      <c r="KNW93" s="1"/>
      <c r="KNX93" s="1"/>
      <c r="KNY93" s="1"/>
      <c r="KNZ93" s="1"/>
      <c r="KOA93" s="1"/>
      <c r="KOB93" s="1"/>
      <c r="KOC93" s="1"/>
      <c r="KOD93" s="1"/>
      <c r="KOE93" s="1"/>
      <c r="KOF93" s="1"/>
      <c r="KOG93" s="1"/>
      <c r="KOH93" s="1"/>
      <c r="KOI93" s="1"/>
      <c r="KOJ93" s="1"/>
      <c r="KOK93" s="1"/>
      <c r="KOL93" s="1"/>
      <c r="KOM93" s="1"/>
      <c r="KON93" s="1"/>
      <c r="KOO93" s="1"/>
      <c r="KOP93" s="1"/>
      <c r="KOQ93" s="1"/>
      <c r="KOR93" s="1"/>
      <c r="KOS93" s="1"/>
      <c r="KOT93" s="1"/>
      <c r="KOU93" s="1"/>
      <c r="KOV93" s="1"/>
      <c r="KOW93" s="1"/>
      <c r="KOX93" s="1"/>
      <c r="KOY93" s="1"/>
      <c r="KOZ93" s="1"/>
      <c r="KPA93" s="1"/>
      <c r="KPB93" s="1"/>
      <c r="KPC93" s="1"/>
      <c r="KPD93" s="1"/>
      <c r="KPE93" s="1"/>
      <c r="KPF93" s="1"/>
      <c r="KPG93" s="1"/>
      <c r="KPH93" s="1"/>
      <c r="KPI93" s="1"/>
      <c r="KPJ93" s="1"/>
      <c r="KPK93" s="1"/>
      <c r="KPL93" s="1"/>
      <c r="KPM93" s="1"/>
      <c r="KPN93" s="1"/>
      <c r="KPO93" s="1"/>
      <c r="KPP93" s="1"/>
      <c r="KPQ93" s="1"/>
      <c r="KPR93" s="1"/>
      <c r="KPS93" s="1"/>
      <c r="KPT93" s="1"/>
      <c r="KPU93" s="1"/>
      <c r="KPV93" s="1"/>
      <c r="KPW93" s="1"/>
      <c r="KPX93" s="1"/>
      <c r="KPY93" s="1"/>
      <c r="KPZ93" s="1"/>
      <c r="KQA93" s="1"/>
      <c r="KQB93" s="1"/>
      <c r="KQC93" s="1"/>
      <c r="KQD93" s="1"/>
      <c r="KQE93" s="1"/>
      <c r="KQF93" s="1"/>
      <c r="KQG93" s="1"/>
      <c r="KQH93" s="1"/>
      <c r="KQI93" s="1"/>
      <c r="KQJ93" s="1"/>
      <c r="KQK93" s="1"/>
      <c r="KQL93" s="1"/>
      <c r="KQM93" s="1"/>
      <c r="KQN93" s="1"/>
      <c r="KQO93" s="1"/>
      <c r="KQP93" s="1"/>
      <c r="KQQ93" s="1"/>
      <c r="KQR93" s="1"/>
      <c r="KQS93" s="1"/>
      <c r="KQT93" s="1"/>
      <c r="KQU93" s="1"/>
      <c r="KQV93" s="1"/>
      <c r="KQW93" s="1"/>
      <c r="KQX93" s="1"/>
      <c r="KQY93" s="1"/>
      <c r="KQZ93" s="1"/>
      <c r="KRA93" s="1"/>
      <c r="KRB93" s="1"/>
      <c r="KRC93" s="1"/>
      <c r="KRD93" s="1"/>
      <c r="KRE93" s="1"/>
      <c r="KRF93" s="1"/>
      <c r="KRG93" s="1"/>
      <c r="KRH93" s="1"/>
      <c r="KRI93" s="1"/>
      <c r="KRJ93" s="1"/>
      <c r="KRK93" s="1"/>
      <c r="KRL93" s="1"/>
      <c r="KRM93" s="1"/>
      <c r="KRN93" s="1"/>
      <c r="KRO93" s="1"/>
      <c r="KRP93" s="1"/>
      <c r="KRQ93" s="1"/>
      <c r="KRR93" s="1"/>
      <c r="KRS93" s="1"/>
      <c r="KRT93" s="1"/>
      <c r="KRU93" s="1"/>
      <c r="KRV93" s="1"/>
      <c r="KRW93" s="1"/>
      <c r="KRX93" s="1"/>
      <c r="KRY93" s="1"/>
      <c r="KRZ93" s="1"/>
      <c r="KSA93" s="1"/>
      <c r="KSB93" s="1"/>
      <c r="KSC93" s="1"/>
      <c r="KSD93" s="1"/>
      <c r="KSE93" s="1"/>
      <c r="KSF93" s="1"/>
      <c r="KSG93" s="1"/>
      <c r="KSH93" s="1"/>
      <c r="KSI93" s="1"/>
      <c r="KSJ93" s="1"/>
      <c r="KSK93" s="1"/>
      <c r="KSL93" s="1"/>
      <c r="KSM93" s="1"/>
      <c r="KSN93" s="1"/>
      <c r="KSO93" s="1"/>
      <c r="KSP93" s="1"/>
      <c r="KSQ93" s="1"/>
      <c r="KSR93" s="1"/>
      <c r="KSS93" s="1"/>
      <c r="KST93" s="1"/>
      <c r="KSU93" s="1"/>
      <c r="KSV93" s="1"/>
      <c r="KSW93" s="1"/>
      <c r="KSX93" s="1"/>
      <c r="KSY93" s="1"/>
      <c r="KSZ93" s="1"/>
      <c r="KTA93" s="1"/>
      <c r="KTB93" s="1"/>
      <c r="KTC93" s="1"/>
      <c r="KTD93" s="1"/>
      <c r="KTE93" s="1"/>
      <c r="KTF93" s="1"/>
      <c r="KTG93" s="1"/>
      <c r="KTH93" s="1"/>
      <c r="KTI93" s="1"/>
      <c r="KTJ93" s="1"/>
      <c r="KTK93" s="1"/>
      <c r="KTL93" s="1"/>
      <c r="KTM93" s="1"/>
      <c r="KTN93" s="1"/>
      <c r="KTO93" s="1"/>
      <c r="KTP93" s="1"/>
      <c r="KTQ93" s="1"/>
      <c r="KTR93" s="1"/>
      <c r="KTS93" s="1"/>
      <c r="KTT93" s="1"/>
      <c r="KTU93" s="1"/>
      <c r="KTV93" s="1"/>
      <c r="KTW93" s="1"/>
      <c r="KTX93" s="1"/>
      <c r="KTY93" s="1"/>
      <c r="KTZ93" s="1"/>
      <c r="KUA93" s="1"/>
      <c r="KUB93" s="1"/>
      <c r="KUC93" s="1"/>
      <c r="KUD93" s="1"/>
      <c r="KUE93" s="1"/>
      <c r="KUF93" s="1"/>
      <c r="KUG93" s="1"/>
      <c r="KUH93" s="1"/>
      <c r="KUI93" s="1"/>
      <c r="KUJ93" s="1"/>
      <c r="KUK93" s="1"/>
      <c r="KUL93" s="1"/>
      <c r="KUM93" s="1"/>
      <c r="KUN93" s="1"/>
      <c r="KUO93" s="1"/>
      <c r="KUP93" s="1"/>
      <c r="KUQ93" s="1"/>
      <c r="KUR93" s="1"/>
      <c r="KUS93" s="1"/>
      <c r="KUT93" s="1"/>
      <c r="KUU93" s="1"/>
      <c r="KUV93" s="1"/>
      <c r="KUW93" s="1"/>
      <c r="KUX93" s="1"/>
      <c r="KUY93" s="1"/>
      <c r="KUZ93" s="1"/>
      <c r="KVA93" s="1"/>
      <c r="KVB93" s="1"/>
      <c r="KVC93" s="1"/>
      <c r="KVD93" s="1"/>
      <c r="KVE93" s="1"/>
      <c r="KVF93" s="1"/>
      <c r="KVG93" s="1"/>
      <c r="KVH93" s="1"/>
      <c r="KVI93" s="1"/>
      <c r="KVJ93" s="1"/>
      <c r="KVK93" s="1"/>
      <c r="KVL93" s="1"/>
      <c r="KVM93" s="1"/>
      <c r="KVN93" s="1"/>
      <c r="KVO93" s="1"/>
      <c r="KVP93" s="1"/>
      <c r="KVQ93" s="1"/>
      <c r="KVR93" s="1"/>
      <c r="KVS93" s="1"/>
      <c r="KVT93" s="1"/>
      <c r="KVU93" s="1"/>
      <c r="KVV93" s="1"/>
      <c r="KVW93" s="1"/>
      <c r="KVX93" s="1"/>
      <c r="KVY93" s="1"/>
      <c r="KVZ93" s="1"/>
      <c r="KWA93" s="1"/>
      <c r="KWB93" s="1"/>
      <c r="KWC93" s="1"/>
      <c r="KWD93" s="1"/>
      <c r="KWE93" s="1"/>
      <c r="KWF93" s="1"/>
      <c r="KWG93" s="1"/>
      <c r="KWH93" s="1"/>
      <c r="KWI93" s="1"/>
      <c r="KWJ93" s="1"/>
      <c r="KWK93" s="1"/>
      <c r="KWL93" s="1"/>
      <c r="KWM93" s="1"/>
      <c r="KWN93" s="1"/>
      <c r="KWO93" s="1"/>
      <c r="KWP93" s="1"/>
      <c r="KWQ93" s="1"/>
      <c r="KWR93" s="1"/>
      <c r="KWS93" s="1"/>
      <c r="KWT93" s="1"/>
      <c r="KWU93" s="1"/>
      <c r="KWV93" s="1"/>
      <c r="KWW93" s="1"/>
      <c r="KWX93" s="1"/>
      <c r="KWY93" s="1"/>
      <c r="KWZ93" s="1"/>
      <c r="KXA93" s="1"/>
      <c r="KXB93" s="1"/>
      <c r="KXC93" s="1"/>
      <c r="KXD93" s="1"/>
      <c r="KXE93" s="1"/>
      <c r="KXF93" s="1"/>
      <c r="KXG93" s="1"/>
      <c r="KXH93" s="1"/>
      <c r="KXI93" s="1"/>
      <c r="KXJ93" s="1"/>
      <c r="KXK93" s="1"/>
      <c r="KXL93" s="1"/>
      <c r="KXM93" s="1"/>
      <c r="KXN93" s="1"/>
      <c r="KXO93" s="1"/>
      <c r="KXP93" s="1"/>
      <c r="KXQ93" s="1"/>
      <c r="KXR93" s="1"/>
      <c r="KXS93" s="1"/>
      <c r="KXT93" s="1"/>
      <c r="KXU93" s="1"/>
      <c r="KXV93" s="1"/>
      <c r="KXW93" s="1"/>
      <c r="KXX93" s="1"/>
      <c r="KXY93" s="1"/>
      <c r="KXZ93" s="1"/>
      <c r="KYA93" s="1"/>
      <c r="KYB93" s="1"/>
      <c r="KYC93" s="1"/>
      <c r="KYD93" s="1"/>
      <c r="KYE93" s="1"/>
      <c r="KYF93" s="1"/>
      <c r="KYG93" s="1"/>
      <c r="KYH93" s="1"/>
      <c r="KYI93" s="1"/>
      <c r="KYJ93" s="1"/>
      <c r="KYK93" s="1"/>
      <c r="KYL93" s="1"/>
      <c r="KYM93" s="1"/>
      <c r="KYN93" s="1"/>
      <c r="KYO93" s="1"/>
      <c r="KYP93" s="1"/>
      <c r="KYQ93" s="1"/>
      <c r="KYR93" s="1"/>
      <c r="KYS93" s="1"/>
      <c r="KYT93" s="1"/>
      <c r="KYU93" s="1"/>
      <c r="KYV93" s="1"/>
      <c r="KYW93" s="1"/>
      <c r="KYX93" s="1"/>
      <c r="KYY93" s="1"/>
      <c r="KYZ93" s="1"/>
      <c r="KZA93" s="1"/>
      <c r="KZB93" s="1"/>
      <c r="KZC93" s="1"/>
      <c r="KZD93" s="1"/>
      <c r="KZE93" s="1"/>
      <c r="KZF93" s="1"/>
      <c r="KZG93" s="1"/>
      <c r="KZH93" s="1"/>
      <c r="KZI93" s="1"/>
      <c r="KZJ93" s="1"/>
      <c r="KZK93" s="1"/>
      <c r="KZL93" s="1"/>
      <c r="KZM93" s="1"/>
      <c r="KZN93" s="1"/>
      <c r="KZO93" s="1"/>
      <c r="KZP93" s="1"/>
      <c r="KZQ93" s="1"/>
      <c r="KZR93" s="1"/>
      <c r="KZS93" s="1"/>
      <c r="KZT93" s="1"/>
      <c r="KZU93" s="1"/>
      <c r="KZV93" s="1"/>
      <c r="KZW93" s="1"/>
      <c r="KZX93" s="1"/>
      <c r="KZY93" s="1"/>
      <c r="KZZ93" s="1"/>
      <c r="LAA93" s="1"/>
      <c r="LAB93" s="1"/>
      <c r="LAC93" s="1"/>
      <c r="LAD93" s="1"/>
      <c r="LAE93" s="1"/>
      <c r="LAF93" s="1"/>
      <c r="LAG93" s="1"/>
      <c r="LAH93" s="1"/>
      <c r="LAI93" s="1"/>
      <c r="LAJ93" s="1"/>
      <c r="LAK93" s="1"/>
      <c r="LAL93" s="1"/>
      <c r="LAM93" s="1"/>
      <c r="LAN93" s="1"/>
      <c r="LAO93" s="1"/>
      <c r="LAP93" s="1"/>
      <c r="LAQ93" s="1"/>
      <c r="LAR93" s="1"/>
      <c r="LAS93" s="1"/>
      <c r="LAT93" s="1"/>
      <c r="LAU93" s="1"/>
      <c r="LAV93" s="1"/>
      <c r="LAW93" s="1"/>
      <c r="LAX93" s="1"/>
      <c r="LAY93" s="1"/>
      <c r="LAZ93" s="1"/>
      <c r="LBA93" s="1"/>
      <c r="LBB93" s="1"/>
      <c r="LBC93" s="1"/>
      <c r="LBD93" s="1"/>
      <c r="LBE93" s="1"/>
      <c r="LBF93" s="1"/>
      <c r="LBG93" s="1"/>
      <c r="LBH93" s="1"/>
      <c r="LBI93" s="1"/>
      <c r="LBJ93" s="1"/>
      <c r="LBK93" s="1"/>
      <c r="LBL93" s="1"/>
      <c r="LBM93" s="1"/>
      <c r="LBN93" s="1"/>
      <c r="LBO93" s="1"/>
      <c r="LBP93" s="1"/>
      <c r="LBQ93" s="1"/>
      <c r="LBR93" s="1"/>
      <c r="LBS93" s="1"/>
      <c r="LBT93" s="1"/>
      <c r="LBU93" s="1"/>
      <c r="LBV93" s="1"/>
      <c r="LBW93" s="1"/>
      <c r="LBX93" s="1"/>
      <c r="LBY93" s="1"/>
      <c r="LBZ93" s="1"/>
      <c r="LCA93" s="1"/>
      <c r="LCB93" s="1"/>
      <c r="LCC93" s="1"/>
      <c r="LCD93" s="1"/>
      <c r="LCE93" s="1"/>
      <c r="LCF93" s="1"/>
      <c r="LCG93" s="1"/>
      <c r="LCH93" s="1"/>
      <c r="LCI93" s="1"/>
      <c r="LCJ93" s="1"/>
      <c r="LCK93" s="1"/>
      <c r="LCL93" s="1"/>
      <c r="LCM93" s="1"/>
      <c r="LCN93" s="1"/>
      <c r="LCO93" s="1"/>
      <c r="LCP93" s="1"/>
      <c r="LCQ93" s="1"/>
      <c r="LCR93" s="1"/>
      <c r="LCS93" s="1"/>
      <c r="LCT93" s="1"/>
      <c r="LCU93" s="1"/>
      <c r="LCV93" s="1"/>
      <c r="LCW93" s="1"/>
      <c r="LCX93" s="1"/>
      <c r="LCY93" s="1"/>
      <c r="LCZ93" s="1"/>
      <c r="LDA93" s="1"/>
      <c r="LDB93" s="1"/>
      <c r="LDC93" s="1"/>
      <c r="LDD93" s="1"/>
      <c r="LDE93" s="1"/>
      <c r="LDF93" s="1"/>
      <c r="LDG93" s="1"/>
      <c r="LDH93" s="1"/>
      <c r="LDI93" s="1"/>
      <c r="LDJ93" s="1"/>
      <c r="LDK93" s="1"/>
      <c r="LDL93" s="1"/>
      <c r="LDM93" s="1"/>
      <c r="LDN93" s="1"/>
      <c r="LDO93" s="1"/>
      <c r="LDP93" s="1"/>
      <c r="LDQ93" s="1"/>
      <c r="LDR93" s="1"/>
      <c r="LDS93" s="1"/>
      <c r="LDT93" s="1"/>
      <c r="LDU93" s="1"/>
      <c r="LDV93" s="1"/>
      <c r="LDW93" s="1"/>
      <c r="LDX93" s="1"/>
      <c r="LDY93" s="1"/>
      <c r="LDZ93" s="1"/>
      <c r="LEA93" s="1"/>
      <c r="LEB93" s="1"/>
      <c r="LEC93" s="1"/>
      <c r="LED93" s="1"/>
      <c r="LEE93" s="1"/>
      <c r="LEF93" s="1"/>
      <c r="LEG93" s="1"/>
      <c r="LEH93" s="1"/>
      <c r="LEI93" s="1"/>
      <c r="LEJ93" s="1"/>
      <c r="LEK93" s="1"/>
      <c r="LEL93" s="1"/>
      <c r="LEM93" s="1"/>
      <c r="LEN93" s="1"/>
      <c r="LEO93" s="1"/>
      <c r="LEP93" s="1"/>
      <c r="LEQ93" s="1"/>
      <c r="LER93" s="1"/>
      <c r="LES93" s="1"/>
      <c r="LET93" s="1"/>
      <c r="LEU93" s="1"/>
      <c r="LEV93" s="1"/>
      <c r="LEW93" s="1"/>
      <c r="LEX93" s="1"/>
      <c r="LEY93" s="1"/>
      <c r="LEZ93" s="1"/>
      <c r="LFA93" s="1"/>
      <c r="LFB93" s="1"/>
      <c r="LFC93" s="1"/>
      <c r="LFD93" s="1"/>
      <c r="LFE93" s="1"/>
      <c r="LFF93" s="1"/>
      <c r="LFG93" s="1"/>
      <c r="LFH93" s="1"/>
      <c r="LFI93" s="1"/>
      <c r="LFJ93" s="1"/>
      <c r="LFK93" s="1"/>
      <c r="LFL93" s="1"/>
      <c r="LFM93" s="1"/>
      <c r="LFN93" s="1"/>
      <c r="LFO93" s="1"/>
      <c r="LFP93" s="1"/>
      <c r="LFQ93" s="1"/>
      <c r="LFR93" s="1"/>
      <c r="LFS93" s="1"/>
      <c r="LFT93" s="1"/>
      <c r="LFU93" s="1"/>
      <c r="LFV93" s="1"/>
      <c r="LFW93" s="1"/>
      <c r="LFX93" s="1"/>
      <c r="LFY93" s="1"/>
      <c r="LFZ93" s="1"/>
      <c r="LGA93" s="1"/>
      <c r="LGB93" s="1"/>
      <c r="LGC93" s="1"/>
      <c r="LGD93" s="1"/>
      <c r="LGE93" s="1"/>
      <c r="LGF93" s="1"/>
      <c r="LGG93" s="1"/>
      <c r="LGH93" s="1"/>
      <c r="LGI93" s="1"/>
      <c r="LGJ93" s="1"/>
      <c r="LGK93" s="1"/>
      <c r="LGL93" s="1"/>
      <c r="LGM93" s="1"/>
      <c r="LGN93" s="1"/>
      <c r="LGO93" s="1"/>
      <c r="LGP93" s="1"/>
      <c r="LGQ93" s="1"/>
      <c r="LGR93" s="1"/>
      <c r="LGS93" s="1"/>
      <c r="LGT93" s="1"/>
      <c r="LGU93" s="1"/>
      <c r="LGV93" s="1"/>
      <c r="LGW93" s="1"/>
      <c r="LGX93" s="1"/>
      <c r="LGY93" s="1"/>
      <c r="LGZ93" s="1"/>
      <c r="LHA93" s="1"/>
      <c r="LHB93" s="1"/>
      <c r="LHC93" s="1"/>
      <c r="LHD93" s="1"/>
      <c r="LHE93" s="1"/>
      <c r="LHF93" s="1"/>
      <c r="LHG93" s="1"/>
      <c r="LHH93" s="1"/>
      <c r="LHI93" s="1"/>
      <c r="LHJ93" s="1"/>
      <c r="LHK93" s="1"/>
      <c r="LHL93" s="1"/>
      <c r="LHM93" s="1"/>
      <c r="LHN93" s="1"/>
      <c r="LHO93" s="1"/>
      <c r="LHP93" s="1"/>
      <c r="LHQ93" s="1"/>
      <c r="LHR93" s="1"/>
      <c r="LHS93" s="1"/>
      <c r="LHT93" s="1"/>
      <c r="LHU93" s="1"/>
      <c r="LHV93" s="1"/>
      <c r="LHW93" s="1"/>
      <c r="LHX93" s="1"/>
      <c r="LHY93" s="1"/>
      <c r="LHZ93" s="1"/>
      <c r="LIA93" s="1"/>
      <c r="LIB93" s="1"/>
      <c r="LIC93" s="1"/>
      <c r="LID93" s="1"/>
      <c r="LIE93" s="1"/>
      <c r="LIF93" s="1"/>
      <c r="LIG93" s="1"/>
      <c r="LIH93" s="1"/>
      <c r="LII93" s="1"/>
      <c r="LIJ93" s="1"/>
      <c r="LIK93" s="1"/>
      <c r="LIL93" s="1"/>
      <c r="LIM93" s="1"/>
      <c r="LIN93" s="1"/>
      <c r="LIO93" s="1"/>
      <c r="LIP93" s="1"/>
      <c r="LIQ93" s="1"/>
      <c r="LIR93" s="1"/>
      <c r="LIS93" s="1"/>
      <c r="LIT93" s="1"/>
      <c r="LIU93" s="1"/>
      <c r="LIV93" s="1"/>
      <c r="LIW93" s="1"/>
      <c r="LIX93" s="1"/>
      <c r="LIY93" s="1"/>
      <c r="LIZ93" s="1"/>
      <c r="LJA93" s="1"/>
      <c r="LJB93" s="1"/>
      <c r="LJC93" s="1"/>
      <c r="LJD93" s="1"/>
      <c r="LJE93" s="1"/>
      <c r="LJF93" s="1"/>
      <c r="LJG93" s="1"/>
      <c r="LJH93" s="1"/>
      <c r="LJI93" s="1"/>
      <c r="LJJ93" s="1"/>
      <c r="LJK93" s="1"/>
      <c r="LJL93" s="1"/>
      <c r="LJM93" s="1"/>
      <c r="LJN93" s="1"/>
      <c r="LJO93" s="1"/>
      <c r="LJP93" s="1"/>
      <c r="LJQ93" s="1"/>
      <c r="LJR93" s="1"/>
      <c r="LJS93" s="1"/>
      <c r="LJT93" s="1"/>
      <c r="LJU93" s="1"/>
      <c r="LJV93" s="1"/>
      <c r="LJW93" s="1"/>
      <c r="LJX93" s="1"/>
      <c r="LJY93" s="1"/>
      <c r="LJZ93" s="1"/>
      <c r="LKA93" s="1"/>
      <c r="LKB93" s="1"/>
      <c r="LKC93" s="1"/>
      <c r="LKD93" s="1"/>
      <c r="LKE93" s="1"/>
      <c r="LKF93" s="1"/>
      <c r="LKG93" s="1"/>
      <c r="LKH93" s="1"/>
      <c r="LKI93" s="1"/>
      <c r="LKJ93" s="1"/>
      <c r="LKK93" s="1"/>
      <c r="LKL93" s="1"/>
      <c r="LKM93" s="1"/>
      <c r="LKN93" s="1"/>
      <c r="LKO93" s="1"/>
      <c r="LKP93" s="1"/>
      <c r="LKQ93" s="1"/>
      <c r="LKR93" s="1"/>
      <c r="LKS93" s="1"/>
      <c r="LKT93" s="1"/>
      <c r="LKU93" s="1"/>
      <c r="LKV93" s="1"/>
      <c r="LKW93" s="1"/>
      <c r="LKX93" s="1"/>
      <c r="LKY93" s="1"/>
      <c r="LKZ93" s="1"/>
      <c r="LLA93" s="1"/>
      <c r="LLB93" s="1"/>
      <c r="LLC93" s="1"/>
      <c r="LLD93" s="1"/>
      <c r="LLE93" s="1"/>
      <c r="LLF93" s="1"/>
      <c r="LLG93" s="1"/>
      <c r="LLH93" s="1"/>
      <c r="LLI93" s="1"/>
      <c r="LLJ93" s="1"/>
      <c r="LLK93" s="1"/>
      <c r="LLL93" s="1"/>
      <c r="LLM93" s="1"/>
      <c r="LLN93" s="1"/>
      <c r="LLO93" s="1"/>
      <c r="LLP93" s="1"/>
      <c r="LLQ93" s="1"/>
      <c r="LLR93" s="1"/>
      <c r="LLS93" s="1"/>
      <c r="LLT93" s="1"/>
      <c r="LLU93" s="1"/>
      <c r="LLV93" s="1"/>
      <c r="LLW93" s="1"/>
      <c r="LLX93" s="1"/>
      <c r="LLY93" s="1"/>
      <c r="LLZ93" s="1"/>
      <c r="LMA93" s="1"/>
      <c r="LMB93" s="1"/>
      <c r="LMC93" s="1"/>
      <c r="LMD93" s="1"/>
      <c r="LME93" s="1"/>
      <c r="LMF93" s="1"/>
      <c r="LMG93" s="1"/>
      <c r="LMH93" s="1"/>
      <c r="LMI93" s="1"/>
      <c r="LMJ93" s="1"/>
      <c r="LMK93" s="1"/>
      <c r="LML93" s="1"/>
      <c r="LMM93" s="1"/>
      <c r="LMN93" s="1"/>
      <c r="LMO93" s="1"/>
      <c r="LMP93" s="1"/>
      <c r="LMQ93" s="1"/>
      <c r="LMR93" s="1"/>
      <c r="LMS93" s="1"/>
      <c r="LMT93" s="1"/>
      <c r="LMU93" s="1"/>
      <c r="LMV93" s="1"/>
      <c r="LMW93" s="1"/>
      <c r="LMX93" s="1"/>
      <c r="LMY93" s="1"/>
      <c r="LMZ93" s="1"/>
      <c r="LNA93" s="1"/>
      <c r="LNB93" s="1"/>
      <c r="LNC93" s="1"/>
      <c r="LND93" s="1"/>
      <c r="LNE93" s="1"/>
      <c r="LNF93" s="1"/>
      <c r="LNG93" s="1"/>
      <c r="LNH93" s="1"/>
      <c r="LNI93" s="1"/>
      <c r="LNJ93" s="1"/>
      <c r="LNK93" s="1"/>
      <c r="LNL93" s="1"/>
      <c r="LNM93" s="1"/>
      <c r="LNN93" s="1"/>
      <c r="LNO93" s="1"/>
      <c r="LNP93" s="1"/>
      <c r="LNQ93" s="1"/>
      <c r="LNR93" s="1"/>
      <c r="LNS93" s="1"/>
      <c r="LNT93" s="1"/>
      <c r="LNU93" s="1"/>
      <c r="LNV93" s="1"/>
      <c r="LNW93" s="1"/>
      <c r="LNX93" s="1"/>
      <c r="LNY93" s="1"/>
      <c r="LNZ93" s="1"/>
      <c r="LOA93" s="1"/>
      <c r="LOB93" s="1"/>
      <c r="LOC93" s="1"/>
      <c r="LOD93" s="1"/>
      <c r="LOE93" s="1"/>
      <c r="LOF93" s="1"/>
      <c r="LOG93" s="1"/>
      <c r="LOH93" s="1"/>
      <c r="LOI93" s="1"/>
      <c r="LOJ93" s="1"/>
      <c r="LOK93" s="1"/>
      <c r="LOL93" s="1"/>
      <c r="LOM93" s="1"/>
      <c r="LON93" s="1"/>
      <c r="LOO93" s="1"/>
      <c r="LOP93" s="1"/>
      <c r="LOQ93" s="1"/>
      <c r="LOR93" s="1"/>
      <c r="LOS93" s="1"/>
      <c r="LOT93" s="1"/>
      <c r="LOU93" s="1"/>
      <c r="LOV93" s="1"/>
      <c r="LOW93" s="1"/>
      <c r="LOX93" s="1"/>
      <c r="LOY93" s="1"/>
      <c r="LOZ93" s="1"/>
      <c r="LPA93" s="1"/>
      <c r="LPB93" s="1"/>
      <c r="LPC93" s="1"/>
      <c r="LPD93" s="1"/>
      <c r="LPE93" s="1"/>
      <c r="LPF93" s="1"/>
      <c r="LPG93" s="1"/>
      <c r="LPH93" s="1"/>
      <c r="LPI93" s="1"/>
      <c r="LPJ93" s="1"/>
      <c r="LPK93" s="1"/>
      <c r="LPL93" s="1"/>
      <c r="LPM93" s="1"/>
      <c r="LPN93" s="1"/>
      <c r="LPO93" s="1"/>
      <c r="LPP93" s="1"/>
      <c r="LPQ93" s="1"/>
      <c r="LPR93" s="1"/>
      <c r="LPS93" s="1"/>
      <c r="LPT93" s="1"/>
      <c r="LPU93" s="1"/>
      <c r="LPV93" s="1"/>
      <c r="LPW93" s="1"/>
      <c r="LPX93" s="1"/>
      <c r="LPY93" s="1"/>
      <c r="LPZ93" s="1"/>
      <c r="LQA93" s="1"/>
      <c r="LQB93" s="1"/>
      <c r="LQC93" s="1"/>
      <c r="LQD93" s="1"/>
      <c r="LQE93" s="1"/>
      <c r="LQF93" s="1"/>
      <c r="LQG93" s="1"/>
      <c r="LQH93" s="1"/>
      <c r="LQI93" s="1"/>
      <c r="LQJ93" s="1"/>
      <c r="LQK93" s="1"/>
      <c r="LQL93" s="1"/>
      <c r="LQM93" s="1"/>
      <c r="LQN93" s="1"/>
      <c r="LQO93" s="1"/>
      <c r="LQP93" s="1"/>
      <c r="LQQ93" s="1"/>
      <c r="LQR93" s="1"/>
      <c r="LQS93" s="1"/>
      <c r="LQT93" s="1"/>
      <c r="LQU93" s="1"/>
      <c r="LQV93" s="1"/>
      <c r="LQW93" s="1"/>
      <c r="LQX93" s="1"/>
      <c r="LQY93" s="1"/>
      <c r="LQZ93" s="1"/>
      <c r="LRA93" s="1"/>
      <c r="LRB93" s="1"/>
      <c r="LRC93" s="1"/>
      <c r="LRD93" s="1"/>
      <c r="LRE93" s="1"/>
      <c r="LRF93" s="1"/>
      <c r="LRG93" s="1"/>
      <c r="LRH93" s="1"/>
      <c r="LRI93" s="1"/>
      <c r="LRJ93" s="1"/>
      <c r="LRK93" s="1"/>
      <c r="LRL93" s="1"/>
      <c r="LRM93" s="1"/>
      <c r="LRN93" s="1"/>
      <c r="LRO93" s="1"/>
      <c r="LRP93" s="1"/>
      <c r="LRQ93" s="1"/>
      <c r="LRR93" s="1"/>
      <c r="LRS93" s="1"/>
      <c r="LRT93" s="1"/>
      <c r="LRU93" s="1"/>
      <c r="LRV93" s="1"/>
      <c r="LRW93" s="1"/>
      <c r="LRX93" s="1"/>
      <c r="LRY93" s="1"/>
      <c r="LRZ93" s="1"/>
      <c r="LSA93" s="1"/>
      <c r="LSB93" s="1"/>
      <c r="LSC93" s="1"/>
      <c r="LSD93" s="1"/>
      <c r="LSE93" s="1"/>
      <c r="LSF93" s="1"/>
      <c r="LSG93" s="1"/>
      <c r="LSH93" s="1"/>
      <c r="LSI93" s="1"/>
      <c r="LSJ93" s="1"/>
      <c r="LSK93" s="1"/>
      <c r="LSL93" s="1"/>
      <c r="LSM93" s="1"/>
      <c r="LSN93" s="1"/>
      <c r="LSO93" s="1"/>
      <c r="LSP93" s="1"/>
      <c r="LSQ93" s="1"/>
      <c r="LSR93" s="1"/>
      <c r="LSS93" s="1"/>
      <c r="LST93" s="1"/>
      <c r="LSU93" s="1"/>
      <c r="LSV93" s="1"/>
      <c r="LSW93" s="1"/>
      <c r="LSX93" s="1"/>
      <c r="LSY93" s="1"/>
      <c r="LSZ93" s="1"/>
      <c r="LTA93" s="1"/>
      <c r="LTB93" s="1"/>
      <c r="LTC93" s="1"/>
      <c r="LTD93" s="1"/>
      <c r="LTE93" s="1"/>
      <c r="LTF93" s="1"/>
      <c r="LTG93" s="1"/>
      <c r="LTH93" s="1"/>
      <c r="LTI93" s="1"/>
      <c r="LTJ93" s="1"/>
      <c r="LTK93" s="1"/>
      <c r="LTL93" s="1"/>
      <c r="LTM93" s="1"/>
      <c r="LTN93" s="1"/>
      <c r="LTO93" s="1"/>
      <c r="LTP93" s="1"/>
      <c r="LTQ93" s="1"/>
      <c r="LTR93" s="1"/>
      <c r="LTS93" s="1"/>
      <c r="LTT93" s="1"/>
      <c r="LTU93" s="1"/>
      <c r="LTV93" s="1"/>
      <c r="LTW93" s="1"/>
      <c r="LTX93" s="1"/>
      <c r="LTY93" s="1"/>
      <c r="LTZ93" s="1"/>
      <c r="LUA93" s="1"/>
      <c r="LUB93" s="1"/>
      <c r="LUC93" s="1"/>
      <c r="LUD93" s="1"/>
      <c r="LUE93" s="1"/>
      <c r="LUF93" s="1"/>
      <c r="LUG93" s="1"/>
      <c r="LUH93" s="1"/>
      <c r="LUI93" s="1"/>
      <c r="LUJ93" s="1"/>
      <c r="LUK93" s="1"/>
      <c r="LUL93" s="1"/>
      <c r="LUM93" s="1"/>
      <c r="LUN93" s="1"/>
      <c r="LUO93" s="1"/>
      <c r="LUP93" s="1"/>
      <c r="LUQ93" s="1"/>
      <c r="LUR93" s="1"/>
      <c r="LUS93" s="1"/>
      <c r="LUT93" s="1"/>
      <c r="LUU93" s="1"/>
      <c r="LUV93" s="1"/>
      <c r="LUW93" s="1"/>
      <c r="LUX93" s="1"/>
      <c r="LUY93" s="1"/>
      <c r="LUZ93" s="1"/>
      <c r="LVA93" s="1"/>
      <c r="LVB93" s="1"/>
      <c r="LVC93" s="1"/>
      <c r="LVD93" s="1"/>
      <c r="LVE93" s="1"/>
      <c r="LVF93" s="1"/>
      <c r="LVG93" s="1"/>
      <c r="LVH93" s="1"/>
      <c r="LVI93" s="1"/>
      <c r="LVJ93" s="1"/>
      <c r="LVK93" s="1"/>
      <c r="LVL93" s="1"/>
      <c r="LVM93" s="1"/>
      <c r="LVN93" s="1"/>
      <c r="LVO93" s="1"/>
      <c r="LVP93" s="1"/>
      <c r="LVQ93" s="1"/>
      <c r="LVR93" s="1"/>
      <c r="LVS93" s="1"/>
      <c r="LVT93" s="1"/>
      <c r="LVU93" s="1"/>
      <c r="LVV93" s="1"/>
      <c r="LVW93" s="1"/>
      <c r="LVX93" s="1"/>
      <c r="LVY93" s="1"/>
      <c r="LVZ93" s="1"/>
      <c r="LWA93" s="1"/>
      <c r="LWB93" s="1"/>
      <c r="LWC93" s="1"/>
      <c r="LWD93" s="1"/>
      <c r="LWE93" s="1"/>
      <c r="LWF93" s="1"/>
      <c r="LWG93" s="1"/>
      <c r="LWH93" s="1"/>
      <c r="LWI93" s="1"/>
      <c r="LWJ93" s="1"/>
      <c r="LWK93" s="1"/>
      <c r="LWL93" s="1"/>
      <c r="LWM93" s="1"/>
      <c r="LWN93" s="1"/>
      <c r="LWO93" s="1"/>
      <c r="LWP93" s="1"/>
      <c r="LWQ93" s="1"/>
      <c r="LWR93" s="1"/>
      <c r="LWS93" s="1"/>
      <c r="LWT93" s="1"/>
      <c r="LWU93" s="1"/>
      <c r="LWV93" s="1"/>
      <c r="LWW93" s="1"/>
      <c r="LWX93" s="1"/>
      <c r="LWY93" s="1"/>
      <c r="LWZ93" s="1"/>
      <c r="LXA93" s="1"/>
      <c r="LXB93" s="1"/>
      <c r="LXC93" s="1"/>
      <c r="LXD93" s="1"/>
      <c r="LXE93" s="1"/>
      <c r="LXF93" s="1"/>
      <c r="LXG93" s="1"/>
      <c r="LXH93" s="1"/>
      <c r="LXI93" s="1"/>
      <c r="LXJ93" s="1"/>
      <c r="LXK93" s="1"/>
      <c r="LXL93" s="1"/>
      <c r="LXM93" s="1"/>
      <c r="LXN93" s="1"/>
      <c r="LXO93" s="1"/>
      <c r="LXP93" s="1"/>
      <c r="LXQ93" s="1"/>
      <c r="LXR93" s="1"/>
      <c r="LXS93" s="1"/>
      <c r="LXT93" s="1"/>
      <c r="LXU93" s="1"/>
      <c r="LXV93" s="1"/>
      <c r="LXW93" s="1"/>
      <c r="LXX93" s="1"/>
      <c r="LXY93" s="1"/>
      <c r="LXZ93" s="1"/>
      <c r="LYA93" s="1"/>
      <c r="LYB93" s="1"/>
      <c r="LYC93" s="1"/>
      <c r="LYD93" s="1"/>
      <c r="LYE93" s="1"/>
      <c r="LYF93" s="1"/>
      <c r="LYG93" s="1"/>
      <c r="LYH93" s="1"/>
      <c r="LYI93" s="1"/>
      <c r="LYJ93" s="1"/>
      <c r="LYK93" s="1"/>
      <c r="LYL93" s="1"/>
      <c r="LYM93" s="1"/>
      <c r="LYN93" s="1"/>
      <c r="LYO93" s="1"/>
      <c r="LYP93" s="1"/>
      <c r="LYQ93" s="1"/>
      <c r="LYR93" s="1"/>
      <c r="LYS93" s="1"/>
      <c r="LYT93" s="1"/>
      <c r="LYU93" s="1"/>
      <c r="LYV93" s="1"/>
      <c r="LYW93" s="1"/>
      <c r="LYX93" s="1"/>
      <c r="LYY93" s="1"/>
      <c r="LYZ93" s="1"/>
      <c r="LZA93" s="1"/>
      <c r="LZB93" s="1"/>
      <c r="LZC93" s="1"/>
      <c r="LZD93" s="1"/>
      <c r="LZE93" s="1"/>
      <c r="LZF93" s="1"/>
      <c r="LZG93" s="1"/>
      <c r="LZH93" s="1"/>
      <c r="LZI93" s="1"/>
      <c r="LZJ93" s="1"/>
      <c r="LZK93" s="1"/>
      <c r="LZL93" s="1"/>
      <c r="LZM93" s="1"/>
      <c r="LZN93" s="1"/>
      <c r="LZO93" s="1"/>
      <c r="LZP93" s="1"/>
      <c r="LZQ93" s="1"/>
      <c r="LZR93" s="1"/>
      <c r="LZS93" s="1"/>
      <c r="LZT93" s="1"/>
      <c r="LZU93" s="1"/>
      <c r="LZV93" s="1"/>
      <c r="LZW93" s="1"/>
      <c r="LZX93" s="1"/>
      <c r="LZY93" s="1"/>
      <c r="LZZ93" s="1"/>
      <c r="MAA93" s="1"/>
      <c r="MAB93" s="1"/>
      <c r="MAC93" s="1"/>
      <c r="MAD93" s="1"/>
      <c r="MAE93" s="1"/>
      <c r="MAF93" s="1"/>
      <c r="MAG93" s="1"/>
      <c r="MAH93" s="1"/>
      <c r="MAI93" s="1"/>
      <c r="MAJ93" s="1"/>
      <c r="MAK93" s="1"/>
      <c r="MAL93" s="1"/>
      <c r="MAM93" s="1"/>
      <c r="MAN93" s="1"/>
      <c r="MAO93" s="1"/>
      <c r="MAP93" s="1"/>
      <c r="MAQ93" s="1"/>
      <c r="MAR93" s="1"/>
      <c r="MAS93" s="1"/>
      <c r="MAT93" s="1"/>
      <c r="MAU93" s="1"/>
      <c r="MAV93" s="1"/>
      <c r="MAW93" s="1"/>
      <c r="MAX93" s="1"/>
      <c r="MAY93" s="1"/>
      <c r="MAZ93" s="1"/>
      <c r="MBA93" s="1"/>
      <c r="MBB93" s="1"/>
      <c r="MBC93" s="1"/>
      <c r="MBD93" s="1"/>
      <c r="MBE93" s="1"/>
      <c r="MBF93" s="1"/>
      <c r="MBG93" s="1"/>
      <c r="MBH93" s="1"/>
      <c r="MBI93" s="1"/>
      <c r="MBJ93" s="1"/>
      <c r="MBK93" s="1"/>
      <c r="MBL93" s="1"/>
      <c r="MBM93" s="1"/>
      <c r="MBN93" s="1"/>
      <c r="MBO93" s="1"/>
      <c r="MBP93" s="1"/>
      <c r="MBQ93" s="1"/>
      <c r="MBR93" s="1"/>
      <c r="MBS93" s="1"/>
      <c r="MBT93" s="1"/>
      <c r="MBU93" s="1"/>
      <c r="MBV93" s="1"/>
      <c r="MBW93" s="1"/>
      <c r="MBX93" s="1"/>
      <c r="MBY93" s="1"/>
      <c r="MBZ93" s="1"/>
      <c r="MCA93" s="1"/>
      <c r="MCB93" s="1"/>
      <c r="MCC93" s="1"/>
      <c r="MCD93" s="1"/>
      <c r="MCE93" s="1"/>
      <c r="MCF93" s="1"/>
      <c r="MCG93" s="1"/>
      <c r="MCH93" s="1"/>
      <c r="MCI93" s="1"/>
      <c r="MCJ93" s="1"/>
      <c r="MCK93" s="1"/>
      <c r="MCL93" s="1"/>
      <c r="MCM93" s="1"/>
      <c r="MCN93" s="1"/>
      <c r="MCO93" s="1"/>
      <c r="MCP93" s="1"/>
      <c r="MCQ93" s="1"/>
      <c r="MCR93" s="1"/>
      <c r="MCS93" s="1"/>
      <c r="MCT93" s="1"/>
      <c r="MCU93" s="1"/>
      <c r="MCV93" s="1"/>
      <c r="MCW93" s="1"/>
      <c r="MCX93" s="1"/>
      <c r="MCY93" s="1"/>
      <c r="MCZ93" s="1"/>
      <c r="MDA93" s="1"/>
      <c r="MDB93" s="1"/>
      <c r="MDC93" s="1"/>
      <c r="MDD93" s="1"/>
      <c r="MDE93" s="1"/>
      <c r="MDF93" s="1"/>
      <c r="MDG93" s="1"/>
      <c r="MDH93" s="1"/>
      <c r="MDI93" s="1"/>
      <c r="MDJ93" s="1"/>
      <c r="MDK93" s="1"/>
      <c r="MDL93" s="1"/>
      <c r="MDM93" s="1"/>
      <c r="MDN93" s="1"/>
      <c r="MDO93" s="1"/>
      <c r="MDP93" s="1"/>
      <c r="MDQ93" s="1"/>
      <c r="MDR93" s="1"/>
      <c r="MDS93" s="1"/>
      <c r="MDT93" s="1"/>
      <c r="MDU93" s="1"/>
      <c r="MDV93" s="1"/>
      <c r="MDW93" s="1"/>
      <c r="MDX93" s="1"/>
      <c r="MDY93" s="1"/>
      <c r="MDZ93" s="1"/>
      <c r="MEA93" s="1"/>
      <c r="MEB93" s="1"/>
      <c r="MEC93" s="1"/>
      <c r="MED93" s="1"/>
      <c r="MEE93" s="1"/>
      <c r="MEF93" s="1"/>
      <c r="MEG93" s="1"/>
      <c r="MEH93" s="1"/>
      <c r="MEI93" s="1"/>
      <c r="MEJ93" s="1"/>
      <c r="MEK93" s="1"/>
      <c r="MEL93" s="1"/>
      <c r="MEM93" s="1"/>
      <c r="MEN93" s="1"/>
      <c r="MEO93" s="1"/>
      <c r="MEP93" s="1"/>
      <c r="MEQ93" s="1"/>
      <c r="MER93" s="1"/>
      <c r="MES93" s="1"/>
      <c r="MET93" s="1"/>
      <c r="MEU93" s="1"/>
      <c r="MEV93" s="1"/>
      <c r="MEW93" s="1"/>
      <c r="MEX93" s="1"/>
      <c r="MEY93" s="1"/>
      <c r="MEZ93" s="1"/>
      <c r="MFA93" s="1"/>
      <c r="MFB93" s="1"/>
      <c r="MFC93" s="1"/>
      <c r="MFD93" s="1"/>
      <c r="MFE93" s="1"/>
      <c r="MFF93" s="1"/>
      <c r="MFG93" s="1"/>
      <c r="MFH93" s="1"/>
      <c r="MFI93" s="1"/>
      <c r="MFJ93" s="1"/>
      <c r="MFK93" s="1"/>
      <c r="MFL93" s="1"/>
      <c r="MFM93" s="1"/>
      <c r="MFN93" s="1"/>
      <c r="MFO93" s="1"/>
      <c r="MFP93" s="1"/>
      <c r="MFQ93" s="1"/>
      <c r="MFR93" s="1"/>
      <c r="MFS93" s="1"/>
      <c r="MFT93" s="1"/>
      <c r="MFU93" s="1"/>
      <c r="MFV93" s="1"/>
      <c r="MFW93" s="1"/>
      <c r="MFX93" s="1"/>
      <c r="MFY93" s="1"/>
      <c r="MFZ93" s="1"/>
      <c r="MGA93" s="1"/>
      <c r="MGB93" s="1"/>
      <c r="MGC93" s="1"/>
      <c r="MGD93" s="1"/>
      <c r="MGE93" s="1"/>
      <c r="MGF93" s="1"/>
      <c r="MGG93" s="1"/>
      <c r="MGH93" s="1"/>
      <c r="MGI93" s="1"/>
      <c r="MGJ93" s="1"/>
      <c r="MGK93" s="1"/>
      <c r="MGL93" s="1"/>
      <c r="MGM93" s="1"/>
      <c r="MGN93" s="1"/>
      <c r="MGO93" s="1"/>
      <c r="MGP93" s="1"/>
      <c r="MGQ93" s="1"/>
      <c r="MGR93" s="1"/>
      <c r="MGS93" s="1"/>
      <c r="MGT93" s="1"/>
      <c r="MGU93" s="1"/>
      <c r="MGV93" s="1"/>
      <c r="MGW93" s="1"/>
      <c r="MGX93" s="1"/>
      <c r="MGY93" s="1"/>
      <c r="MGZ93" s="1"/>
      <c r="MHA93" s="1"/>
      <c r="MHB93" s="1"/>
      <c r="MHC93" s="1"/>
      <c r="MHD93" s="1"/>
      <c r="MHE93" s="1"/>
      <c r="MHF93" s="1"/>
      <c r="MHG93" s="1"/>
      <c r="MHH93" s="1"/>
      <c r="MHI93" s="1"/>
      <c r="MHJ93" s="1"/>
      <c r="MHK93" s="1"/>
      <c r="MHL93" s="1"/>
      <c r="MHM93" s="1"/>
      <c r="MHN93" s="1"/>
      <c r="MHO93" s="1"/>
      <c r="MHP93" s="1"/>
      <c r="MHQ93" s="1"/>
      <c r="MHR93" s="1"/>
      <c r="MHS93" s="1"/>
      <c r="MHT93" s="1"/>
      <c r="MHU93" s="1"/>
      <c r="MHV93" s="1"/>
      <c r="MHW93" s="1"/>
      <c r="MHX93" s="1"/>
      <c r="MHY93" s="1"/>
      <c r="MHZ93" s="1"/>
      <c r="MIA93" s="1"/>
      <c r="MIB93" s="1"/>
      <c r="MIC93" s="1"/>
      <c r="MID93" s="1"/>
      <c r="MIE93" s="1"/>
      <c r="MIF93" s="1"/>
      <c r="MIG93" s="1"/>
      <c r="MIH93" s="1"/>
      <c r="MII93" s="1"/>
      <c r="MIJ93" s="1"/>
      <c r="MIK93" s="1"/>
      <c r="MIL93" s="1"/>
      <c r="MIM93" s="1"/>
      <c r="MIN93" s="1"/>
      <c r="MIO93" s="1"/>
      <c r="MIP93" s="1"/>
      <c r="MIQ93" s="1"/>
      <c r="MIR93" s="1"/>
      <c r="MIS93" s="1"/>
      <c r="MIT93" s="1"/>
      <c r="MIU93" s="1"/>
      <c r="MIV93" s="1"/>
      <c r="MIW93" s="1"/>
      <c r="MIX93" s="1"/>
      <c r="MIY93" s="1"/>
      <c r="MIZ93" s="1"/>
      <c r="MJA93" s="1"/>
      <c r="MJB93" s="1"/>
      <c r="MJC93" s="1"/>
      <c r="MJD93" s="1"/>
      <c r="MJE93" s="1"/>
      <c r="MJF93" s="1"/>
      <c r="MJG93" s="1"/>
      <c r="MJH93" s="1"/>
      <c r="MJI93" s="1"/>
      <c r="MJJ93" s="1"/>
      <c r="MJK93" s="1"/>
      <c r="MJL93" s="1"/>
      <c r="MJM93" s="1"/>
      <c r="MJN93" s="1"/>
      <c r="MJO93" s="1"/>
      <c r="MJP93" s="1"/>
      <c r="MJQ93" s="1"/>
      <c r="MJR93" s="1"/>
      <c r="MJS93" s="1"/>
      <c r="MJT93" s="1"/>
      <c r="MJU93" s="1"/>
      <c r="MJV93" s="1"/>
      <c r="MJW93" s="1"/>
      <c r="MJX93" s="1"/>
      <c r="MJY93" s="1"/>
      <c r="MJZ93" s="1"/>
      <c r="MKA93" s="1"/>
      <c r="MKB93" s="1"/>
      <c r="MKC93" s="1"/>
      <c r="MKD93" s="1"/>
      <c r="MKE93" s="1"/>
      <c r="MKF93" s="1"/>
      <c r="MKG93" s="1"/>
      <c r="MKH93" s="1"/>
      <c r="MKI93" s="1"/>
      <c r="MKJ93" s="1"/>
      <c r="MKK93" s="1"/>
      <c r="MKL93" s="1"/>
      <c r="MKM93" s="1"/>
      <c r="MKN93" s="1"/>
      <c r="MKO93" s="1"/>
      <c r="MKP93" s="1"/>
      <c r="MKQ93" s="1"/>
      <c r="MKR93" s="1"/>
      <c r="MKS93" s="1"/>
      <c r="MKT93" s="1"/>
      <c r="MKU93" s="1"/>
      <c r="MKV93" s="1"/>
      <c r="MKW93" s="1"/>
      <c r="MKX93" s="1"/>
      <c r="MKY93" s="1"/>
      <c r="MKZ93" s="1"/>
      <c r="MLA93" s="1"/>
      <c r="MLB93" s="1"/>
      <c r="MLC93" s="1"/>
      <c r="MLD93" s="1"/>
      <c r="MLE93" s="1"/>
      <c r="MLF93" s="1"/>
      <c r="MLG93" s="1"/>
      <c r="MLH93" s="1"/>
      <c r="MLI93" s="1"/>
      <c r="MLJ93" s="1"/>
      <c r="MLK93" s="1"/>
      <c r="MLL93" s="1"/>
      <c r="MLM93" s="1"/>
      <c r="MLN93" s="1"/>
      <c r="MLO93" s="1"/>
      <c r="MLP93" s="1"/>
      <c r="MLQ93" s="1"/>
      <c r="MLR93" s="1"/>
      <c r="MLS93" s="1"/>
      <c r="MLT93" s="1"/>
      <c r="MLU93" s="1"/>
      <c r="MLV93" s="1"/>
      <c r="MLW93" s="1"/>
      <c r="MLX93" s="1"/>
      <c r="MLY93" s="1"/>
      <c r="MLZ93" s="1"/>
      <c r="MMA93" s="1"/>
      <c r="MMB93" s="1"/>
      <c r="MMC93" s="1"/>
      <c r="MMD93" s="1"/>
      <c r="MME93" s="1"/>
      <c r="MMF93" s="1"/>
      <c r="MMG93" s="1"/>
      <c r="MMH93" s="1"/>
      <c r="MMI93" s="1"/>
      <c r="MMJ93" s="1"/>
      <c r="MMK93" s="1"/>
      <c r="MML93" s="1"/>
      <c r="MMM93" s="1"/>
      <c r="MMN93" s="1"/>
      <c r="MMO93" s="1"/>
      <c r="MMP93" s="1"/>
      <c r="MMQ93" s="1"/>
      <c r="MMR93" s="1"/>
      <c r="MMS93" s="1"/>
      <c r="MMT93" s="1"/>
      <c r="MMU93" s="1"/>
      <c r="MMV93" s="1"/>
      <c r="MMW93" s="1"/>
      <c r="MMX93" s="1"/>
      <c r="MMY93" s="1"/>
      <c r="MMZ93" s="1"/>
      <c r="MNA93" s="1"/>
      <c r="MNB93" s="1"/>
      <c r="MNC93" s="1"/>
      <c r="MND93" s="1"/>
      <c r="MNE93" s="1"/>
      <c r="MNF93" s="1"/>
      <c r="MNG93" s="1"/>
      <c r="MNH93" s="1"/>
      <c r="MNI93" s="1"/>
      <c r="MNJ93" s="1"/>
      <c r="MNK93" s="1"/>
      <c r="MNL93" s="1"/>
      <c r="MNM93" s="1"/>
      <c r="MNN93" s="1"/>
      <c r="MNO93" s="1"/>
      <c r="MNP93" s="1"/>
      <c r="MNQ93" s="1"/>
      <c r="MNR93" s="1"/>
      <c r="MNS93" s="1"/>
      <c r="MNT93" s="1"/>
      <c r="MNU93" s="1"/>
      <c r="MNV93" s="1"/>
      <c r="MNW93" s="1"/>
      <c r="MNX93" s="1"/>
      <c r="MNY93" s="1"/>
      <c r="MNZ93" s="1"/>
      <c r="MOA93" s="1"/>
      <c r="MOB93" s="1"/>
      <c r="MOC93" s="1"/>
      <c r="MOD93" s="1"/>
      <c r="MOE93" s="1"/>
      <c r="MOF93" s="1"/>
      <c r="MOG93" s="1"/>
      <c r="MOH93" s="1"/>
      <c r="MOI93" s="1"/>
      <c r="MOJ93" s="1"/>
      <c r="MOK93" s="1"/>
      <c r="MOL93" s="1"/>
      <c r="MOM93" s="1"/>
      <c r="MON93" s="1"/>
      <c r="MOO93" s="1"/>
      <c r="MOP93" s="1"/>
      <c r="MOQ93" s="1"/>
      <c r="MOR93" s="1"/>
      <c r="MOS93" s="1"/>
      <c r="MOT93" s="1"/>
      <c r="MOU93" s="1"/>
      <c r="MOV93" s="1"/>
      <c r="MOW93" s="1"/>
      <c r="MOX93" s="1"/>
      <c r="MOY93" s="1"/>
      <c r="MOZ93" s="1"/>
      <c r="MPA93" s="1"/>
      <c r="MPB93" s="1"/>
      <c r="MPC93" s="1"/>
      <c r="MPD93" s="1"/>
      <c r="MPE93" s="1"/>
      <c r="MPF93" s="1"/>
      <c r="MPG93" s="1"/>
      <c r="MPH93" s="1"/>
      <c r="MPI93" s="1"/>
      <c r="MPJ93" s="1"/>
      <c r="MPK93" s="1"/>
      <c r="MPL93" s="1"/>
      <c r="MPM93" s="1"/>
      <c r="MPN93" s="1"/>
      <c r="MPO93" s="1"/>
      <c r="MPP93" s="1"/>
      <c r="MPQ93" s="1"/>
      <c r="MPR93" s="1"/>
      <c r="MPS93" s="1"/>
      <c r="MPT93" s="1"/>
      <c r="MPU93" s="1"/>
      <c r="MPV93" s="1"/>
      <c r="MPW93" s="1"/>
      <c r="MPX93" s="1"/>
      <c r="MPY93" s="1"/>
      <c r="MPZ93" s="1"/>
      <c r="MQA93" s="1"/>
      <c r="MQB93" s="1"/>
      <c r="MQC93" s="1"/>
      <c r="MQD93" s="1"/>
      <c r="MQE93" s="1"/>
      <c r="MQF93" s="1"/>
      <c r="MQG93" s="1"/>
      <c r="MQH93" s="1"/>
      <c r="MQI93" s="1"/>
      <c r="MQJ93" s="1"/>
      <c r="MQK93" s="1"/>
      <c r="MQL93" s="1"/>
      <c r="MQM93" s="1"/>
      <c r="MQN93" s="1"/>
      <c r="MQO93" s="1"/>
      <c r="MQP93" s="1"/>
      <c r="MQQ93" s="1"/>
      <c r="MQR93" s="1"/>
      <c r="MQS93" s="1"/>
      <c r="MQT93" s="1"/>
      <c r="MQU93" s="1"/>
      <c r="MQV93" s="1"/>
      <c r="MQW93" s="1"/>
      <c r="MQX93" s="1"/>
      <c r="MQY93" s="1"/>
      <c r="MQZ93" s="1"/>
      <c r="MRA93" s="1"/>
      <c r="MRB93" s="1"/>
      <c r="MRC93" s="1"/>
      <c r="MRD93" s="1"/>
      <c r="MRE93" s="1"/>
      <c r="MRF93" s="1"/>
      <c r="MRG93" s="1"/>
      <c r="MRH93" s="1"/>
      <c r="MRI93" s="1"/>
      <c r="MRJ93" s="1"/>
      <c r="MRK93" s="1"/>
      <c r="MRL93" s="1"/>
      <c r="MRM93" s="1"/>
      <c r="MRN93" s="1"/>
      <c r="MRO93" s="1"/>
      <c r="MRP93" s="1"/>
      <c r="MRQ93" s="1"/>
      <c r="MRR93" s="1"/>
      <c r="MRS93" s="1"/>
      <c r="MRT93" s="1"/>
      <c r="MRU93" s="1"/>
      <c r="MRV93" s="1"/>
      <c r="MRW93" s="1"/>
      <c r="MRX93" s="1"/>
      <c r="MRY93" s="1"/>
      <c r="MRZ93" s="1"/>
      <c r="MSA93" s="1"/>
      <c r="MSB93" s="1"/>
      <c r="MSC93" s="1"/>
      <c r="MSD93" s="1"/>
      <c r="MSE93" s="1"/>
      <c r="MSF93" s="1"/>
      <c r="MSG93" s="1"/>
      <c r="MSH93" s="1"/>
      <c r="MSI93" s="1"/>
      <c r="MSJ93" s="1"/>
      <c r="MSK93" s="1"/>
      <c r="MSL93" s="1"/>
      <c r="MSM93" s="1"/>
      <c r="MSN93" s="1"/>
      <c r="MSO93" s="1"/>
      <c r="MSP93" s="1"/>
      <c r="MSQ93" s="1"/>
      <c r="MSR93" s="1"/>
      <c r="MSS93" s="1"/>
      <c r="MST93" s="1"/>
      <c r="MSU93" s="1"/>
      <c r="MSV93" s="1"/>
      <c r="MSW93" s="1"/>
      <c r="MSX93" s="1"/>
      <c r="MSY93" s="1"/>
      <c r="MSZ93" s="1"/>
      <c r="MTA93" s="1"/>
      <c r="MTB93" s="1"/>
      <c r="MTC93" s="1"/>
      <c r="MTD93" s="1"/>
      <c r="MTE93" s="1"/>
      <c r="MTF93" s="1"/>
      <c r="MTG93" s="1"/>
      <c r="MTH93" s="1"/>
      <c r="MTI93" s="1"/>
      <c r="MTJ93" s="1"/>
      <c r="MTK93" s="1"/>
      <c r="MTL93" s="1"/>
      <c r="MTM93" s="1"/>
      <c r="MTN93" s="1"/>
      <c r="MTO93" s="1"/>
      <c r="MTP93" s="1"/>
      <c r="MTQ93" s="1"/>
      <c r="MTR93" s="1"/>
      <c r="MTS93" s="1"/>
      <c r="MTT93" s="1"/>
      <c r="MTU93" s="1"/>
      <c r="MTV93" s="1"/>
      <c r="MTW93" s="1"/>
      <c r="MTX93" s="1"/>
      <c r="MTY93" s="1"/>
      <c r="MTZ93" s="1"/>
      <c r="MUA93" s="1"/>
      <c r="MUB93" s="1"/>
      <c r="MUC93" s="1"/>
      <c r="MUD93" s="1"/>
      <c r="MUE93" s="1"/>
      <c r="MUF93" s="1"/>
      <c r="MUG93" s="1"/>
      <c r="MUH93" s="1"/>
      <c r="MUI93" s="1"/>
      <c r="MUJ93" s="1"/>
      <c r="MUK93" s="1"/>
      <c r="MUL93" s="1"/>
      <c r="MUM93" s="1"/>
      <c r="MUN93" s="1"/>
      <c r="MUO93" s="1"/>
      <c r="MUP93" s="1"/>
      <c r="MUQ93" s="1"/>
      <c r="MUR93" s="1"/>
      <c r="MUS93" s="1"/>
      <c r="MUT93" s="1"/>
      <c r="MUU93" s="1"/>
      <c r="MUV93" s="1"/>
      <c r="MUW93" s="1"/>
      <c r="MUX93" s="1"/>
      <c r="MUY93" s="1"/>
      <c r="MUZ93" s="1"/>
      <c r="MVA93" s="1"/>
      <c r="MVB93" s="1"/>
      <c r="MVC93" s="1"/>
      <c r="MVD93" s="1"/>
      <c r="MVE93" s="1"/>
      <c r="MVF93" s="1"/>
      <c r="MVG93" s="1"/>
      <c r="MVH93" s="1"/>
      <c r="MVI93" s="1"/>
      <c r="MVJ93" s="1"/>
      <c r="MVK93" s="1"/>
      <c r="MVL93" s="1"/>
      <c r="MVM93" s="1"/>
      <c r="MVN93" s="1"/>
      <c r="MVO93" s="1"/>
      <c r="MVP93" s="1"/>
      <c r="MVQ93" s="1"/>
      <c r="MVR93" s="1"/>
      <c r="MVS93" s="1"/>
      <c r="MVT93" s="1"/>
      <c r="MVU93" s="1"/>
      <c r="MVV93" s="1"/>
      <c r="MVW93" s="1"/>
      <c r="MVX93" s="1"/>
      <c r="MVY93" s="1"/>
      <c r="MVZ93" s="1"/>
      <c r="MWA93" s="1"/>
      <c r="MWB93" s="1"/>
      <c r="MWC93" s="1"/>
      <c r="MWD93" s="1"/>
      <c r="MWE93" s="1"/>
      <c r="MWF93" s="1"/>
      <c r="MWG93" s="1"/>
      <c r="MWH93" s="1"/>
      <c r="MWI93" s="1"/>
      <c r="MWJ93" s="1"/>
      <c r="MWK93" s="1"/>
      <c r="MWL93" s="1"/>
      <c r="MWM93" s="1"/>
      <c r="MWN93" s="1"/>
      <c r="MWO93" s="1"/>
      <c r="MWP93" s="1"/>
      <c r="MWQ93" s="1"/>
      <c r="MWR93" s="1"/>
      <c r="MWS93" s="1"/>
      <c r="MWT93" s="1"/>
      <c r="MWU93" s="1"/>
      <c r="MWV93" s="1"/>
      <c r="MWW93" s="1"/>
      <c r="MWX93" s="1"/>
      <c r="MWY93" s="1"/>
      <c r="MWZ93" s="1"/>
      <c r="MXA93" s="1"/>
      <c r="MXB93" s="1"/>
      <c r="MXC93" s="1"/>
      <c r="MXD93" s="1"/>
      <c r="MXE93" s="1"/>
      <c r="MXF93" s="1"/>
      <c r="MXG93" s="1"/>
      <c r="MXH93" s="1"/>
      <c r="MXI93" s="1"/>
      <c r="MXJ93" s="1"/>
      <c r="MXK93" s="1"/>
      <c r="MXL93" s="1"/>
      <c r="MXM93" s="1"/>
      <c r="MXN93" s="1"/>
      <c r="MXO93" s="1"/>
      <c r="MXP93" s="1"/>
      <c r="MXQ93" s="1"/>
      <c r="MXR93" s="1"/>
      <c r="MXS93" s="1"/>
      <c r="MXT93" s="1"/>
      <c r="MXU93" s="1"/>
      <c r="MXV93" s="1"/>
      <c r="MXW93" s="1"/>
      <c r="MXX93" s="1"/>
      <c r="MXY93" s="1"/>
      <c r="MXZ93" s="1"/>
      <c r="MYA93" s="1"/>
      <c r="MYB93" s="1"/>
      <c r="MYC93" s="1"/>
      <c r="MYD93" s="1"/>
      <c r="MYE93" s="1"/>
      <c r="MYF93" s="1"/>
      <c r="MYG93" s="1"/>
      <c r="MYH93" s="1"/>
      <c r="MYI93" s="1"/>
      <c r="MYJ93" s="1"/>
      <c r="MYK93" s="1"/>
      <c r="MYL93" s="1"/>
      <c r="MYM93" s="1"/>
      <c r="MYN93" s="1"/>
      <c r="MYO93" s="1"/>
      <c r="MYP93" s="1"/>
      <c r="MYQ93" s="1"/>
      <c r="MYR93" s="1"/>
      <c r="MYS93" s="1"/>
      <c r="MYT93" s="1"/>
      <c r="MYU93" s="1"/>
      <c r="MYV93" s="1"/>
      <c r="MYW93" s="1"/>
      <c r="MYX93" s="1"/>
      <c r="MYY93" s="1"/>
      <c r="MYZ93" s="1"/>
      <c r="MZA93" s="1"/>
      <c r="MZB93" s="1"/>
      <c r="MZC93" s="1"/>
      <c r="MZD93" s="1"/>
      <c r="MZE93" s="1"/>
      <c r="MZF93" s="1"/>
      <c r="MZG93" s="1"/>
      <c r="MZH93" s="1"/>
      <c r="MZI93" s="1"/>
      <c r="MZJ93" s="1"/>
      <c r="MZK93" s="1"/>
      <c r="MZL93" s="1"/>
      <c r="MZM93" s="1"/>
      <c r="MZN93" s="1"/>
      <c r="MZO93" s="1"/>
      <c r="MZP93" s="1"/>
      <c r="MZQ93" s="1"/>
      <c r="MZR93" s="1"/>
      <c r="MZS93" s="1"/>
      <c r="MZT93" s="1"/>
      <c r="MZU93" s="1"/>
      <c r="MZV93" s="1"/>
      <c r="MZW93" s="1"/>
      <c r="MZX93" s="1"/>
      <c r="MZY93" s="1"/>
      <c r="MZZ93" s="1"/>
      <c r="NAA93" s="1"/>
      <c r="NAB93" s="1"/>
      <c r="NAC93" s="1"/>
      <c r="NAD93" s="1"/>
      <c r="NAE93" s="1"/>
      <c r="NAF93" s="1"/>
      <c r="NAG93" s="1"/>
      <c r="NAH93" s="1"/>
      <c r="NAI93" s="1"/>
      <c r="NAJ93" s="1"/>
      <c r="NAK93" s="1"/>
      <c r="NAL93" s="1"/>
      <c r="NAM93" s="1"/>
      <c r="NAN93" s="1"/>
      <c r="NAO93" s="1"/>
      <c r="NAP93" s="1"/>
      <c r="NAQ93" s="1"/>
      <c r="NAR93" s="1"/>
      <c r="NAS93" s="1"/>
      <c r="NAT93" s="1"/>
      <c r="NAU93" s="1"/>
      <c r="NAV93" s="1"/>
      <c r="NAW93" s="1"/>
      <c r="NAX93" s="1"/>
      <c r="NAY93" s="1"/>
      <c r="NAZ93" s="1"/>
      <c r="NBA93" s="1"/>
      <c r="NBB93" s="1"/>
      <c r="NBC93" s="1"/>
      <c r="NBD93" s="1"/>
      <c r="NBE93" s="1"/>
      <c r="NBF93" s="1"/>
      <c r="NBG93" s="1"/>
      <c r="NBH93" s="1"/>
      <c r="NBI93" s="1"/>
      <c r="NBJ93" s="1"/>
      <c r="NBK93" s="1"/>
      <c r="NBL93" s="1"/>
      <c r="NBM93" s="1"/>
      <c r="NBN93" s="1"/>
      <c r="NBO93" s="1"/>
      <c r="NBP93" s="1"/>
      <c r="NBQ93" s="1"/>
      <c r="NBR93" s="1"/>
      <c r="NBS93" s="1"/>
      <c r="NBT93" s="1"/>
      <c r="NBU93" s="1"/>
      <c r="NBV93" s="1"/>
      <c r="NBW93" s="1"/>
      <c r="NBX93" s="1"/>
      <c r="NBY93" s="1"/>
      <c r="NBZ93" s="1"/>
      <c r="NCA93" s="1"/>
      <c r="NCB93" s="1"/>
      <c r="NCC93" s="1"/>
      <c r="NCD93" s="1"/>
      <c r="NCE93" s="1"/>
      <c r="NCF93" s="1"/>
      <c r="NCG93" s="1"/>
      <c r="NCH93" s="1"/>
      <c r="NCI93" s="1"/>
      <c r="NCJ93" s="1"/>
      <c r="NCK93" s="1"/>
      <c r="NCL93" s="1"/>
      <c r="NCM93" s="1"/>
      <c r="NCN93" s="1"/>
      <c r="NCO93" s="1"/>
      <c r="NCP93" s="1"/>
      <c r="NCQ93" s="1"/>
      <c r="NCR93" s="1"/>
      <c r="NCS93" s="1"/>
      <c r="NCT93" s="1"/>
      <c r="NCU93" s="1"/>
      <c r="NCV93" s="1"/>
      <c r="NCW93" s="1"/>
      <c r="NCX93" s="1"/>
      <c r="NCY93" s="1"/>
      <c r="NCZ93" s="1"/>
      <c r="NDA93" s="1"/>
      <c r="NDB93" s="1"/>
      <c r="NDC93" s="1"/>
      <c r="NDD93" s="1"/>
      <c r="NDE93" s="1"/>
      <c r="NDF93" s="1"/>
      <c r="NDG93" s="1"/>
      <c r="NDH93" s="1"/>
      <c r="NDI93" s="1"/>
      <c r="NDJ93" s="1"/>
      <c r="NDK93" s="1"/>
      <c r="NDL93" s="1"/>
      <c r="NDM93" s="1"/>
      <c r="NDN93" s="1"/>
      <c r="NDO93" s="1"/>
      <c r="NDP93" s="1"/>
      <c r="NDQ93" s="1"/>
      <c r="NDR93" s="1"/>
      <c r="NDS93" s="1"/>
      <c r="NDT93" s="1"/>
      <c r="NDU93" s="1"/>
      <c r="NDV93" s="1"/>
      <c r="NDW93" s="1"/>
      <c r="NDX93" s="1"/>
      <c r="NDY93" s="1"/>
      <c r="NDZ93" s="1"/>
      <c r="NEA93" s="1"/>
      <c r="NEB93" s="1"/>
      <c r="NEC93" s="1"/>
      <c r="NED93" s="1"/>
      <c r="NEE93" s="1"/>
      <c r="NEF93" s="1"/>
      <c r="NEG93" s="1"/>
      <c r="NEH93" s="1"/>
      <c r="NEI93" s="1"/>
      <c r="NEJ93" s="1"/>
      <c r="NEK93" s="1"/>
      <c r="NEL93" s="1"/>
      <c r="NEM93" s="1"/>
      <c r="NEN93" s="1"/>
      <c r="NEO93" s="1"/>
      <c r="NEP93" s="1"/>
      <c r="NEQ93" s="1"/>
      <c r="NER93" s="1"/>
      <c r="NES93" s="1"/>
      <c r="NET93" s="1"/>
      <c r="NEU93" s="1"/>
      <c r="NEV93" s="1"/>
      <c r="NEW93" s="1"/>
      <c r="NEX93" s="1"/>
      <c r="NEY93" s="1"/>
      <c r="NEZ93" s="1"/>
      <c r="NFA93" s="1"/>
      <c r="NFB93" s="1"/>
      <c r="NFC93" s="1"/>
      <c r="NFD93" s="1"/>
      <c r="NFE93" s="1"/>
      <c r="NFF93" s="1"/>
      <c r="NFG93" s="1"/>
      <c r="NFH93" s="1"/>
      <c r="NFI93" s="1"/>
      <c r="NFJ93" s="1"/>
      <c r="NFK93" s="1"/>
      <c r="NFL93" s="1"/>
      <c r="NFM93" s="1"/>
      <c r="NFN93" s="1"/>
      <c r="NFO93" s="1"/>
      <c r="NFP93" s="1"/>
      <c r="NFQ93" s="1"/>
      <c r="NFR93" s="1"/>
      <c r="NFS93" s="1"/>
      <c r="NFT93" s="1"/>
      <c r="NFU93" s="1"/>
      <c r="NFV93" s="1"/>
      <c r="NFW93" s="1"/>
      <c r="NFX93" s="1"/>
      <c r="NFY93" s="1"/>
      <c r="NFZ93" s="1"/>
      <c r="NGA93" s="1"/>
      <c r="NGB93" s="1"/>
      <c r="NGC93" s="1"/>
      <c r="NGD93" s="1"/>
      <c r="NGE93" s="1"/>
      <c r="NGF93" s="1"/>
      <c r="NGG93" s="1"/>
      <c r="NGH93" s="1"/>
      <c r="NGI93" s="1"/>
      <c r="NGJ93" s="1"/>
      <c r="NGK93" s="1"/>
      <c r="NGL93" s="1"/>
      <c r="NGM93" s="1"/>
      <c r="NGN93" s="1"/>
      <c r="NGO93" s="1"/>
      <c r="NGP93" s="1"/>
      <c r="NGQ93" s="1"/>
      <c r="NGR93" s="1"/>
      <c r="NGS93" s="1"/>
      <c r="NGT93" s="1"/>
      <c r="NGU93" s="1"/>
      <c r="NGV93" s="1"/>
      <c r="NGW93" s="1"/>
      <c r="NGX93" s="1"/>
      <c r="NGY93" s="1"/>
      <c r="NGZ93" s="1"/>
      <c r="NHA93" s="1"/>
      <c r="NHB93" s="1"/>
      <c r="NHC93" s="1"/>
      <c r="NHD93" s="1"/>
      <c r="NHE93" s="1"/>
      <c r="NHF93" s="1"/>
      <c r="NHG93" s="1"/>
      <c r="NHH93" s="1"/>
      <c r="NHI93" s="1"/>
      <c r="NHJ93" s="1"/>
      <c r="NHK93" s="1"/>
      <c r="NHL93" s="1"/>
      <c r="NHM93" s="1"/>
      <c r="NHN93" s="1"/>
      <c r="NHO93" s="1"/>
      <c r="NHP93" s="1"/>
      <c r="NHQ93" s="1"/>
      <c r="NHR93" s="1"/>
      <c r="NHS93" s="1"/>
      <c r="NHT93" s="1"/>
      <c r="NHU93" s="1"/>
      <c r="NHV93" s="1"/>
      <c r="NHW93" s="1"/>
      <c r="NHX93" s="1"/>
      <c r="NHY93" s="1"/>
      <c r="NHZ93" s="1"/>
      <c r="NIA93" s="1"/>
      <c r="NIB93" s="1"/>
      <c r="NIC93" s="1"/>
      <c r="NID93" s="1"/>
      <c r="NIE93" s="1"/>
      <c r="NIF93" s="1"/>
      <c r="NIG93" s="1"/>
      <c r="NIH93" s="1"/>
      <c r="NII93" s="1"/>
      <c r="NIJ93" s="1"/>
      <c r="NIK93" s="1"/>
      <c r="NIL93" s="1"/>
      <c r="NIM93" s="1"/>
      <c r="NIN93" s="1"/>
      <c r="NIO93" s="1"/>
      <c r="NIP93" s="1"/>
      <c r="NIQ93" s="1"/>
      <c r="NIR93" s="1"/>
      <c r="NIS93" s="1"/>
      <c r="NIT93" s="1"/>
      <c r="NIU93" s="1"/>
      <c r="NIV93" s="1"/>
      <c r="NIW93" s="1"/>
      <c r="NIX93" s="1"/>
      <c r="NIY93" s="1"/>
      <c r="NIZ93" s="1"/>
      <c r="NJA93" s="1"/>
      <c r="NJB93" s="1"/>
      <c r="NJC93" s="1"/>
      <c r="NJD93" s="1"/>
      <c r="NJE93" s="1"/>
      <c r="NJF93" s="1"/>
      <c r="NJG93" s="1"/>
      <c r="NJH93" s="1"/>
      <c r="NJI93" s="1"/>
      <c r="NJJ93" s="1"/>
      <c r="NJK93" s="1"/>
      <c r="NJL93" s="1"/>
      <c r="NJM93" s="1"/>
      <c r="NJN93" s="1"/>
      <c r="NJO93" s="1"/>
      <c r="NJP93" s="1"/>
      <c r="NJQ93" s="1"/>
      <c r="NJR93" s="1"/>
      <c r="NJS93" s="1"/>
      <c r="NJT93" s="1"/>
      <c r="NJU93" s="1"/>
      <c r="NJV93" s="1"/>
      <c r="NJW93" s="1"/>
      <c r="NJX93" s="1"/>
      <c r="NJY93" s="1"/>
      <c r="NJZ93" s="1"/>
      <c r="NKA93" s="1"/>
      <c r="NKB93" s="1"/>
      <c r="NKC93" s="1"/>
      <c r="NKD93" s="1"/>
      <c r="NKE93" s="1"/>
      <c r="NKF93" s="1"/>
      <c r="NKG93" s="1"/>
      <c r="NKH93" s="1"/>
      <c r="NKI93" s="1"/>
      <c r="NKJ93" s="1"/>
      <c r="NKK93" s="1"/>
      <c r="NKL93" s="1"/>
      <c r="NKM93" s="1"/>
      <c r="NKN93" s="1"/>
      <c r="NKO93" s="1"/>
      <c r="NKP93" s="1"/>
      <c r="NKQ93" s="1"/>
      <c r="NKR93" s="1"/>
      <c r="NKS93" s="1"/>
      <c r="NKT93" s="1"/>
      <c r="NKU93" s="1"/>
      <c r="NKV93" s="1"/>
      <c r="NKW93" s="1"/>
      <c r="NKX93" s="1"/>
      <c r="NKY93" s="1"/>
      <c r="NKZ93" s="1"/>
      <c r="NLA93" s="1"/>
      <c r="NLB93" s="1"/>
      <c r="NLC93" s="1"/>
      <c r="NLD93" s="1"/>
      <c r="NLE93" s="1"/>
      <c r="NLF93" s="1"/>
      <c r="NLG93" s="1"/>
      <c r="NLH93" s="1"/>
      <c r="NLI93" s="1"/>
      <c r="NLJ93" s="1"/>
      <c r="NLK93" s="1"/>
      <c r="NLL93" s="1"/>
      <c r="NLM93" s="1"/>
      <c r="NLN93" s="1"/>
      <c r="NLO93" s="1"/>
      <c r="NLP93" s="1"/>
      <c r="NLQ93" s="1"/>
      <c r="NLR93" s="1"/>
      <c r="NLS93" s="1"/>
      <c r="NLT93" s="1"/>
      <c r="NLU93" s="1"/>
      <c r="NLV93" s="1"/>
      <c r="NLW93" s="1"/>
      <c r="NLX93" s="1"/>
      <c r="NLY93" s="1"/>
      <c r="NLZ93" s="1"/>
      <c r="NMA93" s="1"/>
      <c r="NMB93" s="1"/>
      <c r="NMC93" s="1"/>
      <c r="NMD93" s="1"/>
      <c r="NME93" s="1"/>
      <c r="NMF93" s="1"/>
      <c r="NMG93" s="1"/>
      <c r="NMH93" s="1"/>
      <c r="NMI93" s="1"/>
      <c r="NMJ93" s="1"/>
      <c r="NMK93" s="1"/>
      <c r="NML93" s="1"/>
      <c r="NMM93" s="1"/>
      <c r="NMN93" s="1"/>
      <c r="NMO93" s="1"/>
      <c r="NMP93" s="1"/>
      <c r="NMQ93" s="1"/>
      <c r="NMR93" s="1"/>
      <c r="NMS93" s="1"/>
      <c r="NMT93" s="1"/>
      <c r="NMU93" s="1"/>
      <c r="NMV93" s="1"/>
      <c r="NMW93" s="1"/>
      <c r="NMX93" s="1"/>
      <c r="NMY93" s="1"/>
      <c r="NMZ93" s="1"/>
      <c r="NNA93" s="1"/>
      <c r="NNB93" s="1"/>
      <c r="NNC93" s="1"/>
      <c r="NND93" s="1"/>
      <c r="NNE93" s="1"/>
      <c r="NNF93" s="1"/>
      <c r="NNG93" s="1"/>
      <c r="NNH93" s="1"/>
      <c r="NNI93" s="1"/>
      <c r="NNJ93" s="1"/>
      <c r="NNK93" s="1"/>
      <c r="NNL93" s="1"/>
      <c r="NNM93" s="1"/>
      <c r="NNN93" s="1"/>
      <c r="NNO93" s="1"/>
      <c r="NNP93" s="1"/>
      <c r="NNQ93" s="1"/>
      <c r="NNR93" s="1"/>
      <c r="NNS93" s="1"/>
      <c r="NNT93" s="1"/>
      <c r="NNU93" s="1"/>
      <c r="NNV93" s="1"/>
      <c r="NNW93" s="1"/>
      <c r="NNX93" s="1"/>
      <c r="NNY93" s="1"/>
      <c r="NNZ93" s="1"/>
      <c r="NOA93" s="1"/>
      <c r="NOB93" s="1"/>
      <c r="NOC93" s="1"/>
      <c r="NOD93" s="1"/>
      <c r="NOE93" s="1"/>
      <c r="NOF93" s="1"/>
      <c r="NOG93" s="1"/>
      <c r="NOH93" s="1"/>
      <c r="NOI93" s="1"/>
      <c r="NOJ93" s="1"/>
      <c r="NOK93" s="1"/>
      <c r="NOL93" s="1"/>
      <c r="NOM93" s="1"/>
      <c r="NON93" s="1"/>
      <c r="NOO93" s="1"/>
      <c r="NOP93" s="1"/>
      <c r="NOQ93" s="1"/>
      <c r="NOR93" s="1"/>
      <c r="NOS93" s="1"/>
      <c r="NOT93" s="1"/>
      <c r="NOU93" s="1"/>
      <c r="NOV93" s="1"/>
      <c r="NOW93" s="1"/>
      <c r="NOX93" s="1"/>
      <c r="NOY93" s="1"/>
      <c r="NOZ93" s="1"/>
      <c r="NPA93" s="1"/>
      <c r="NPB93" s="1"/>
      <c r="NPC93" s="1"/>
      <c r="NPD93" s="1"/>
      <c r="NPE93" s="1"/>
      <c r="NPF93" s="1"/>
      <c r="NPG93" s="1"/>
      <c r="NPH93" s="1"/>
      <c r="NPI93" s="1"/>
      <c r="NPJ93" s="1"/>
      <c r="NPK93" s="1"/>
      <c r="NPL93" s="1"/>
      <c r="NPM93" s="1"/>
      <c r="NPN93" s="1"/>
      <c r="NPO93" s="1"/>
      <c r="NPP93" s="1"/>
      <c r="NPQ93" s="1"/>
      <c r="NPR93" s="1"/>
      <c r="NPS93" s="1"/>
      <c r="NPT93" s="1"/>
      <c r="NPU93" s="1"/>
      <c r="NPV93" s="1"/>
      <c r="NPW93" s="1"/>
      <c r="NPX93" s="1"/>
      <c r="NPY93" s="1"/>
      <c r="NPZ93" s="1"/>
      <c r="NQA93" s="1"/>
      <c r="NQB93" s="1"/>
      <c r="NQC93" s="1"/>
      <c r="NQD93" s="1"/>
      <c r="NQE93" s="1"/>
      <c r="NQF93" s="1"/>
      <c r="NQG93" s="1"/>
      <c r="NQH93" s="1"/>
      <c r="NQI93" s="1"/>
      <c r="NQJ93" s="1"/>
      <c r="NQK93" s="1"/>
      <c r="NQL93" s="1"/>
      <c r="NQM93" s="1"/>
      <c r="NQN93" s="1"/>
      <c r="NQO93" s="1"/>
      <c r="NQP93" s="1"/>
      <c r="NQQ93" s="1"/>
      <c r="NQR93" s="1"/>
      <c r="NQS93" s="1"/>
      <c r="NQT93" s="1"/>
      <c r="NQU93" s="1"/>
      <c r="NQV93" s="1"/>
      <c r="NQW93" s="1"/>
      <c r="NQX93" s="1"/>
      <c r="NQY93" s="1"/>
      <c r="NQZ93" s="1"/>
      <c r="NRA93" s="1"/>
      <c r="NRB93" s="1"/>
      <c r="NRC93" s="1"/>
      <c r="NRD93" s="1"/>
      <c r="NRE93" s="1"/>
      <c r="NRF93" s="1"/>
      <c r="NRG93" s="1"/>
      <c r="NRH93" s="1"/>
      <c r="NRI93" s="1"/>
      <c r="NRJ93" s="1"/>
      <c r="NRK93" s="1"/>
      <c r="NRL93" s="1"/>
      <c r="NRM93" s="1"/>
      <c r="NRN93" s="1"/>
      <c r="NRO93" s="1"/>
      <c r="NRP93" s="1"/>
      <c r="NRQ93" s="1"/>
      <c r="NRR93" s="1"/>
      <c r="NRS93" s="1"/>
      <c r="NRT93" s="1"/>
      <c r="NRU93" s="1"/>
      <c r="NRV93" s="1"/>
      <c r="NRW93" s="1"/>
      <c r="NRX93" s="1"/>
      <c r="NRY93" s="1"/>
      <c r="NRZ93" s="1"/>
      <c r="NSA93" s="1"/>
      <c r="NSB93" s="1"/>
      <c r="NSC93" s="1"/>
      <c r="NSD93" s="1"/>
      <c r="NSE93" s="1"/>
      <c r="NSF93" s="1"/>
      <c r="NSG93" s="1"/>
      <c r="NSH93" s="1"/>
      <c r="NSI93" s="1"/>
      <c r="NSJ93" s="1"/>
      <c r="NSK93" s="1"/>
      <c r="NSL93" s="1"/>
      <c r="NSM93" s="1"/>
      <c r="NSN93" s="1"/>
      <c r="NSO93" s="1"/>
      <c r="NSP93" s="1"/>
      <c r="NSQ93" s="1"/>
      <c r="NSR93" s="1"/>
      <c r="NSS93" s="1"/>
      <c r="NST93" s="1"/>
      <c r="NSU93" s="1"/>
      <c r="NSV93" s="1"/>
      <c r="NSW93" s="1"/>
      <c r="NSX93" s="1"/>
      <c r="NSY93" s="1"/>
      <c r="NSZ93" s="1"/>
      <c r="NTA93" s="1"/>
      <c r="NTB93" s="1"/>
      <c r="NTC93" s="1"/>
      <c r="NTD93" s="1"/>
      <c r="NTE93" s="1"/>
      <c r="NTF93" s="1"/>
      <c r="NTG93" s="1"/>
      <c r="NTH93" s="1"/>
      <c r="NTI93" s="1"/>
      <c r="NTJ93" s="1"/>
      <c r="NTK93" s="1"/>
      <c r="NTL93" s="1"/>
      <c r="NTM93" s="1"/>
      <c r="NTN93" s="1"/>
      <c r="NTO93" s="1"/>
      <c r="NTP93" s="1"/>
      <c r="NTQ93" s="1"/>
      <c r="NTR93" s="1"/>
      <c r="NTS93" s="1"/>
      <c r="NTT93" s="1"/>
      <c r="NTU93" s="1"/>
      <c r="NTV93" s="1"/>
      <c r="NTW93" s="1"/>
      <c r="NTX93" s="1"/>
      <c r="NTY93" s="1"/>
      <c r="NTZ93" s="1"/>
      <c r="NUA93" s="1"/>
      <c r="NUB93" s="1"/>
      <c r="NUC93" s="1"/>
      <c r="NUD93" s="1"/>
      <c r="NUE93" s="1"/>
      <c r="NUF93" s="1"/>
      <c r="NUG93" s="1"/>
      <c r="NUH93" s="1"/>
      <c r="NUI93" s="1"/>
      <c r="NUJ93" s="1"/>
      <c r="NUK93" s="1"/>
      <c r="NUL93" s="1"/>
      <c r="NUM93" s="1"/>
      <c r="NUN93" s="1"/>
      <c r="NUO93" s="1"/>
      <c r="NUP93" s="1"/>
      <c r="NUQ93" s="1"/>
      <c r="NUR93" s="1"/>
      <c r="NUS93" s="1"/>
      <c r="NUT93" s="1"/>
      <c r="NUU93" s="1"/>
      <c r="NUV93" s="1"/>
      <c r="NUW93" s="1"/>
      <c r="NUX93" s="1"/>
      <c r="NUY93" s="1"/>
      <c r="NUZ93" s="1"/>
      <c r="NVA93" s="1"/>
      <c r="NVB93" s="1"/>
      <c r="NVC93" s="1"/>
      <c r="NVD93" s="1"/>
      <c r="NVE93" s="1"/>
      <c r="NVF93" s="1"/>
      <c r="NVG93" s="1"/>
      <c r="NVH93" s="1"/>
      <c r="NVI93" s="1"/>
      <c r="NVJ93" s="1"/>
      <c r="NVK93" s="1"/>
      <c r="NVL93" s="1"/>
      <c r="NVM93" s="1"/>
      <c r="NVN93" s="1"/>
      <c r="NVO93" s="1"/>
      <c r="NVP93" s="1"/>
      <c r="NVQ93" s="1"/>
      <c r="NVR93" s="1"/>
      <c r="NVS93" s="1"/>
      <c r="NVT93" s="1"/>
      <c r="NVU93" s="1"/>
      <c r="NVV93" s="1"/>
      <c r="NVW93" s="1"/>
      <c r="NVX93" s="1"/>
      <c r="NVY93" s="1"/>
      <c r="NVZ93" s="1"/>
      <c r="NWA93" s="1"/>
      <c r="NWB93" s="1"/>
      <c r="NWC93" s="1"/>
      <c r="NWD93" s="1"/>
      <c r="NWE93" s="1"/>
      <c r="NWF93" s="1"/>
      <c r="NWG93" s="1"/>
      <c r="NWH93" s="1"/>
      <c r="NWI93" s="1"/>
      <c r="NWJ93" s="1"/>
      <c r="NWK93" s="1"/>
      <c r="NWL93" s="1"/>
      <c r="NWM93" s="1"/>
      <c r="NWN93" s="1"/>
      <c r="NWO93" s="1"/>
      <c r="NWP93" s="1"/>
      <c r="NWQ93" s="1"/>
      <c r="NWR93" s="1"/>
      <c r="NWS93" s="1"/>
      <c r="NWT93" s="1"/>
      <c r="NWU93" s="1"/>
      <c r="NWV93" s="1"/>
      <c r="NWW93" s="1"/>
      <c r="NWX93" s="1"/>
      <c r="NWY93" s="1"/>
      <c r="NWZ93" s="1"/>
      <c r="NXA93" s="1"/>
      <c r="NXB93" s="1"/>
      <c r="NXC93" s="1"/>
      <c r="NXD93" s="1"/>
      <c r="NXE93" s="1"/>
      <c r="NXF93" s="1"/>
      <c r="NXG93" s="1"/>
      <c r="NXH93" s="1"/>
      <c r="NXI93" s="1"/>
      <c r="NXJ93" s="1"/>
      <c r="NXK93" s="1"/>
      <c r="NXL93" s="1"/>
      <c r="NXM93" s="1"/>
      <c r="NXN93" s="1"/>
      <c r="NXO93" s="1"/>
      <c r="NXP93" s="1"/>
      <c r="NXQ93" s="1"/>
      <c r="NXR93" s="1"/>
      <c r="NXS93" s="1"/>
      <c r="NXT93" s="1"/>
      <c r="NXU93" s="1"/>
      <c r="NXV93" s="1"/>
      <c r="NXW93" s="1"/>
      <c r="NXX93" s="1"/>
      <c r="NXY93" s="1"/>
      <c r="NXZ93" s="1"/>
      <c r="NYA93" s="1"/>
      <c r="NYB93" s="1"/>
      <c r="NYC93" s="1"/>
      <c r="NYD93" s="1"/>
      <c r="NYE93" s="1"/>
      <c r="NYF93" s="1"/>
      <c r="NYG93" s="1"/>
      <c r="NYH93" s="1"/>
      <c r="NYI93" s="1"/>
      <c r="NYJ93" s="1"/>
      <c r="NYK93" s="1"/>
      <c r="NYL93" s="1"/>
      <c r="NYM93" s="1"/>
      <c r="NYN93" s="1"/>
      <c r="NYO93" s="1"/>
      <c r="NYP93" s="1"/>
      <c r="NYQ93" s="1"/>
      <c r="NYR93" s="1"/>
      <c r="NYS93" s="1"/>
      <c r="NYT93" s="1"/>
      <c r="NYU93" s="1"/>
      <c r="NYV93" s="1"/>
      <c r="NYW93" s="1"/>
      <c r="NYX93" s="1"/>
      <c r="NYY93" s="1"/>
      <c r="NYZ93" s="1"/>
      <c r="NZA93" s="1"/>
      <c r="NZB93" s="1"/>
      <c r="NZC93" s="1"/>
      <c r="NZD93" s="1"/>
      <c r="NZE93" s="1"/>
      <c r="NZF93" s="1"/>
      <c r="NZG93" s="1"/>
      <c r="NZH93" s="1"/>
      <c r="NZI93" s="1"/>
      <c r="NZJ93" s="1"/>
      <c r="NZK93" s="1"/>
      <c r="NZL93" s="1"/>
      <c r="NZM93" s="1"/>
      <c r="NZN93" s="1"/>
      <c r="NZO93" s="1"/>
      <c r="NZP93" s="1"/>
      <c r="NZQ93" s="1"/>
      <c r="NZR93" s="1"/>
      <c r="NZS93" s="1"/>
      <c r="NZT93" s="1"/>
      <c r="NZU93" s="1"/>
      <c r="NZV93" s="1"/>
      <c r="NZW93" s="1"/>
      <c r="NZX93" s="1"/>
      <c r="NZY93" s="1"/>
      <c r="NZZ93" s="1"/>
      <c r="OAA93" s="1"/>
      <c r="OAB93" s="1"/>
      <c r="OAC93" s="1"/>
      <c r="OAD93" s="1"/>
      <c r="OAE93" s="1"/>
      <c r="OAF93" s="1"/>
      <c r="OAG93" s="1"/>
      <c r="OAH93" s="1"/>
      <c r="OAI93" s="1"/>
      <c r="OAJ93" s="1"/>
      <c r="OAK93" s="1"/>
      <c r="OAL93" s="1"/>
      <c r="OAM93" s="1"/>
      <c r="OAN93" s="1"/>
      <c r="OAO93" s="1"/>
      <c r="OAP93" s="1"/>
      <c r="OAQ93" s="1"/>
      <c r="OAR93" s="1"/>
      <c r="OAS93" s="1"/>
      <c r="OAT93" s="1"/>
      <c r="OAU93" s="1"/>
      <c r="OAV93" s="1"/>
      <c r="OAW93" s="1"/>
      <c r="OAX93" s="1"/>
      <c r="OAY93" s="1"/>
      <c r="OAZ93" s="1"/>
      <c r="OBA93" s="1"/>
      <c r="OBB93" s="1"/>
      <c r="OBC93" s="1"/>
      <c r="OBD93" s="1"/>
      <c r="OBE93" s="1"/>
      <c r="OBF93" s="1"/>
      <c r="OBG93" s="1"/>
      <c r="OBH93" s="1"/>
      <c r="OBI93" s="1"/>
      <c r="OBJ93" s="1"/>
      <c r="OBK93" s="1"/>
      <c r="OBL93" s="1"/>
      <c r="OBM93" s="1"/>
      <c r="OBN93" s="1"/>
      <c r="OBO93" s="1"/>
      <c r="OBP93" s="1"/>
      <c r="OBQ93" s="1"/>
      <c r="OBR93" s="1"/>
      <c r="OBS93" s="1"/>
      <c r="OBT93" s="1"/>
      <c r="OBU93" s="1"/>
      <c r="OBV93" s="1"/>
      <c r="OBW93" s="1"/>
      <c r="OBX93" s="1"/>
      <c r="OBY93" s="1"/>
      <c r="OBZ93" s="1"/>
      <c r="OCA93" s="1"/>
      <c r="OCB93" s="1"/>
      <c r="OCC93" s="1"/>
      <c r="OCD93" s="1"/>
      <c r="OCE93" s="1"/>
      <c r="OCF93" s="1"/>
      <c r="OCG93" s="1"/>
      <c r="OCH93" s="1"/>
      <c r="OCI93" s="1"/>
      <c r="OCJ93" s="1"/>
      <c r="OCK93" s="1"/>
      <c r="OCL93" s="1"/>
      <c r="OCM93" s="1"/>
      <c r="OCN93" s="1"/>
      <c r="OCO93" s="1"/>
      <c r="OCP93" s="1"/>
      <c r="OCQ93" s="1"/>
      <c r="OCR93" s="1"/>
      <c r="OCS93" s="1"/>
      <c r="OCT93" s="1"/>
      <c r="OCU93" s="1"/>
      <c r="OCV93" s="1"/>
      <c r="OCW93" s="1"/>
      <c r="OCX93" s="1"/>
      <c r="OCY93" s="1"/>
      <c r="OCZ93" s="1"/>
      <c r="ODA93" s="1"/>
      <c r="ODB93" s="1"/>
      <c r="ODC93" s="1"/>
      <c r="ODD93" s="1"/>
      <c r="ODE93" s="1"/>
      <c r="ODF93" s="1"/>
      <c r="ODG93" s="1"/>
      <c r="ODH93" s="1"/>
      <c r="ODI93" s="1"/>
      <c r="ODJ93" s="1"/>
      <c r="ODK93" s="1"/>
      <c r="ODL93" s="1"/>
      <c r="ODM93" s="1"/>
      <c r="ODN93" s="1"/>
      <c r="ODO93" s="1"/>
      <c r="ODP93" s="1"/>
      <c r="ODQ93" s="1"/>
      <c r="ODR93" s="1"/>
      <c r="ODS93" s="1"/>
      <c r="ODT93" s="1"/>
      <c r="ODU93" s="1"/>
      <c r="ODV93" s="1"/>
      <c r="ODW93" s="1"/>
      <c r="ODX93" s="1"/>
      <c r="ODY93" s="1"/>
      <c r="ODZ93" s="1"/>
      <c r="OEA93" s="1"/>
      <c r="OEB93" s="1"/>
      <c r="OEC93" s="1"/>
      <c r="OED93" s="1"/>
      <c r="OEE93" s="1"/>
      <c r="OEF93" s="1"/>
      <c r="OEG93" s="1"/>
      <c r="OEH93" s="1"/>
      <c r="OEI93" s="1"/>
      <c r="OEJ93" s="1"/>
      <c r="OEK93" s="1"/>
      <c r="OEL93" s="1"/>
      <c r="OEM93" s="1"/>
      <c r="OEN93" s="1"/>
      <c r="OEO93" s="1"/>
      <c r="OEP93" s="1"/>
      <c r="OEQ93" s="1"/>
      <c r="OER93" s="1"/>
      <c r="OES93" s="1"/>
      <c r="OET93" s="1"/>
      <c r="OEU93" s="1"/>
      <c r="OEV93" s="1"/>
      <c r="OEW93" s="1"/>
      <c r="OEX93" s="1"/>
      <c r="OEY93" s="1"/>
      <c r="OEZ93" s="1"/>
      <c r="OFA93" s="1"/>
      <c r="OFB93" s="1"/>
      <c r="OFC93" s="1"/>
      <c r="OFD93" s="1"/>
      <c r="OFE93" s="1"/>
      <c r="OFF93" s="1"/>
      <c r="OFG93" s="1"/>
      <c r="OFH93" s="1"/>
      <c r="OFI93" s="1"/>
      <c r="OFJ93" s="1"/>
      <c r="OFK93" s="1"/>
      <c r="OFL93" s="1"/>
      <c r="OFM93" s="1"/>
      <c r="OFN93" s="1"/>
      <c r="OFO93" s="1"/>
      <c r="OFP93" s="1"/>
      <c r="OFQ93" s="1"/>
      <c r="OFR93" s="1"/>
      <c r="OFS93" s="1"/>
      <c r="OFT93" s="1"/>
      <c r="OFU93" s="1"/>
      <c r="OFV93" s="1"/>
      <c r="OFW93" s="1"/>
      <c r="OFX93" s="1"/>
      <c r="OFY93" s="1"/>
      <c r="OFZ93" s="1"/>
      <c r="OGA93" s="1"/>
      <c r="OGB93" s="1"/>
      <c r="OGC93" s="1"/>
      <c r="OGD93" s="1"/>
      <c r="OGE93" s="1"/>
      <c r="OGF93" s="1"/>
      <c r="OGG93" s="1"/>
      <c r="OGH93" s="1"/>
      <c r="OGI93" s="1"/>
      <c r="OGJ93" s="1"/>
      <c r="OGK93" s="1"/>
      <c r="OGL93" s="1"/>
      <c r="OGM93" s="1"/>
      <c r="OGN93" s="1"/>
      <c r="OGO93" s="1"/>
      <c r="OGP93" s="1"/>
      <c r="OGQ93" s="1"/>
      <c r="OGR93" s="1"/>
      <c r="OGS93" s="1"/>
      <c r="OGT93" s="1"/>
      <c r="OGU93" s="1"/>
      <c r="OGV93" s="1"/>
      <c r="OGW93" s="1"/>
      <c r="OGX93" s="1"/>
      <c r="OGY93" s="1"/>
      <c r="OGZ93" s="1"/>
      <c r="OHA93" s="1"/>
      <c r="OHB93" s="1"/>
      <c r="OHC93" s="1"/>
      <c r="OHD93" s="1"/>
      <c r="OHE93" s="1"/>
      <c r="OHF93" s="1"/>
      <c r="OHG93" s="1"/>
      <c r="OHH93" s="1"/>
      <c r="OHI93" s="1"/>
      <c r="OHJ93" s="1"/>
      <c r="OHK93" s="1"/>
      <c r="OHL93" s="1"/>
      <c r="OHM93" s="1"/>
      <c r="OHN93" s="1"/>
      <c r="OHO93" s="1"/>
      <c r="OHP93" s="1"/>
      <c r="OHQ93" s="1"/>
      <c r="OHR93" s="1"/>
      <c r="OHS93" s="1"/>
      <c r="OHT93" s="1"/>
      <c r="OHU93" s="1"/>
      <c r="OHV93" s="1"/>
      <c r="OHW93" s="1"/>
      <c r="OHX93" s="1"/>
      <c r="OHY93" s="1"/>
      <c r="OHZ93" s="1"/>
      <c r="OIA93" s="1"/>
      <c r="OIB93" s="1"/>
      <c r="OIC93" s="1"/>
      <c r="OID93" s="1"/>
      <c r="OIE93" s="1"/>
      <c r="OIF93" s="1"/>
      <c r="OIG93" s="1"/>
      <c r="OIH93" s="1"/>
      <c r="OII93" s="1"/>
      <c r="OIJ93" s="1"/>
      <c r="OIK93" s="1"/>
      <c r="OIL93" s="1"/>
      <c r="OIM93" s="1"/>
      <c r="OIN93" s="1"/>
      <c r="OIO93" s="1"/>
      <c r="OIP93" s="1"/>
      <c r="OIQ93" s="1"/>
      <c r="OIR93" s="1"/>
      <c r="OIS93" s="1"/>
      <c r="OIT93" s="1"/>
      <c r="OIU93" s="1"/>
      <c r="OIV93" s="1"/>
      <c r="OIW93" s="1"/>
      <c r="OIX93" s="1"/>
      <c r="OIY93" s="1"/>
      <c r="OIZ93" s="1"/>
      <c r="OJA93" s="1"/>
      <c r="OJB93" s="1"/>
      <c r="OJC93" s="1"/>
      <c r="OJD93" s="1"/>
      <c r="OJE93" s="1"/>
      <c r="OJF93" s="1"/>
      <c r="OJG93" s="1"/>
      <c r="OJH93" s="1"/>
      <c r="OJI93" s="1"/>
      <c r="OJJ93" s="1"/>
      <c r="OJK93" s="1"/>
      <c r="OJL93" s="1"/>
      <c r="OJM93" s="1"/>
      <c r="OJN93" s="1"/>
      <c r="OJO93" s="1"/>
      <c r="OJP93" s="1"/>
      <c r="OJQ93" s="1"/>
      <c r="OJR93" s="1"/>
      <c r="OJS93" s="1"/>
      <c r="OJT93" s="1"/>
      <c r="OJU93" s="1"/>
      <c r="OJV93" s="1"/>
      <c r="OJW93" s="1"/>
      <c r="OJX93" s="1"/>
      <c r="OJY93" s="1"/>
      <c r="OJZ93" s="1"/>
      <c r="OKA93" s="1"/>
      <c r="OKB93" s="1"/>
      <c r="OKC93" s="1"/>
      <c r="OKD93" s="1"/>
      <c r="OKE93" s="1"/>
      <c r="OKF93" s="1"/>
      <c r="OKG93" s="1"/>
      <c r="OKH93" s="1"/>
      <c r="OKI93" s="1"/>
      <c r="OKJ93" s="1"/>
      <c r="OKK93" s="1"/>
      <c r="OKL93" s="1"/>
      <c r="OKM93" s="1"/>
      <c r="OKN93" s="1"/>
      <c r="OKO93" s="1"/>
      <c r="OKP93" s="1"/>
      <c r="OKQ93" s="1"/>
      <c r="OKR93" s="1"/>
      <c r="OKS93" s="1"/>
      <c r="OKT93" s="1"/>
      <c r="OKU93" s="1"/>
      <c r="OKV93" s="1"/>
      <c r="OKW93" s="1"/>
      <c r="OKX93" s="1"/>
      <c r="OKY93" s="1"/>
      <c r="OKZ93" s="1"/>
      <c r="OLA93" s="1"/>
      <c r="OLB93" s="1"/>
      <c r="OLC93" s="1"/>
      <c r="OLD93" s="1"/>
      <c r="OLE93" s="1"/>
      <c r="OLF93" s="1"/>
      <c r="OLG93" s="1"/>
      <c r="OLH93" s="1"/>
      <c r="OLI93" s="1"/>
      <c r="OLJ93" s="1"/>
      <c r="OLK93" s="1"/>
      <c r="OLL93" s="1"/>
      <c r="OLM93" s="1"/>
      <c r="OLN93" s="1"/>
      <c r="OLO93" s="1"/>
      <c r="OLP93" s="1"/>
      <c r="OLQ93" s="1"/>
      <c r="OLR93" s="1"/>
      <c r="OLS93" s="1"/>
      <c r="OLT93" s="1"/>
      <c r="OLU93" s="1"/>
      <c r="OLV93" s="1"/>
      <c r="OLW93" s="1"/>
      <c r="OLX93" s="1"/>
      <c r="OLY93" s="1"/>
      <c r="OLZ93" s="1"/>
      <c r="OMA93" s="1"/>
      <c r="OMB93" s="1"/>
      <c r="OMC93" s="1"/>
      <c r="OMD93" s="1"/>
      <c r="OME93" s="1"/>
      <c r="OMF93" s="1"/>
      <c r="OMG93" s="1"/>
      <c r="OMH93" s="1"/>
      <c r="OMI93" s="1"/>
      <c r="OMJ93" s="1"/>
      <c r="OMK93" s="1"/>
      <c r="OML93" s="1"/>
      <c r="OMM93" s="1"/>
      <c r="OMN93" s="1"/>
      <c r="OMO93" s="1"/>
      <c r="OMP93" s="1"/>
      <c r="OMQ93" s="1"/>
      <c r="OMR93" s="1"/>
      <c r="OMS93" s="1"/>
      <c r="OMT93" s="1"/>
      <c r="OMU93" s="1"/>
      <c r="OMV93" s="1"/>
      <c r="OMW93" s="1"/>
      <c r="OMX93" s="1"/>
      <c r="OMY93" s="1"/>
      <c r="OMZ93" s="1"/>
      <c r="ONA93" s="1"/>
      <c r="ONB93" s="1"/>
      <c r="ONC93" s="1"/>
      <c r="OND93" s="1"/>
      <c r="ONE93" s="1"/>
      <c r="ONF93" s="1"/>
      <c r="ONG93" s="1"/>
      <c r="ONH93" s="1"/>
      <c r="ONI93" s="1"/>
      <c r="ONJ93" s="1"/>
      <c r="ONK93" s="1"/>
      <c r="ONL93" s="1"/>
      <c r="ONM93" s="1"/>
      <c r="ONN93" s="1"/>
      <c r="ONO93" s="1"/>
      <c r="ONP93" s="1"/>
      <c r="ONQ93" s="1"/>
      <c r="ONR93" s="1"/>
      <c r="ONS93" s="1"/>
      <c r="ONT93" s="1"/>
      <c r="ONU93" s="1"/>
      <c r="ONV93" s="1"/>
      <c r="ONW93" s="1"/>
      <c r="ONX93" s="1"/>
      <c r="ONY93" s="1"/>
      <c r="ONZ93" s="1"/>
      <c r="OOA93" s="1"/>
      <c r="OOB93" s="1"/>
      <c r="OOC93" s="1"/>
      <c r="OOD93" s="1"/>
      <c r="OOE93" s="1"/>
      <c r="OOF93" s="1"/>
      <c r="OOG93" s="1"/>
      <c r="OOH93" s="1"/>
      <c r="OOI93" s="1"/>
      <c r="OOJ93" s="1"/>
      <c r="OOK93" s="1"/>
      <c r="OOL93" s="1"/>
      <c r="OOM93" s="1"/>
      <c r="OON93" s="1"/>
      <c r="OOO93" s="1"/>
      <c r="OOP93" s="1"/>
      <c r="OOQ93" s="1"/>
      <c r="OOR93" s="1"/>
      <c r="OOS93" s="1"/>
      <c r="OOT93" s="1"/>
      <c r="OOU93" s="1"/>
      <c r="OOV93" s="1"/>
      <c r="OOW93" s="1"/>
      <c r="OOX93" s="1"/>
      <c r="OOY93" s="1"/>
      <c r="OOZ93" s="1"/>
      <c r="OPA93" s="1"/>
      <c r="OPB93" s="1"/>
      <c r="OPC93" s="1"/>
      <c r="OPD93" s="1"/>
      <c r="OPE93" s="1"/>
      <c r="OPF93" s="1"/>
      <c r="OPG93" s="1"/>
      <c r="OPH93" s="1"/>
      <c r="OPI93" s="1"/>
      <c r="OPJ93" s="1"/>
      <c r="OPK93" s="1"/>
      <c r="OPL93" s="1"/>
      <c r="OPM93" s="1"/>
      <c r="OPN93" s="1"/>
      <c r="OPO93" s="1"/>
      <c r="OPP93" s="1"/>
      <c r="OPQ93" s="1"/>
      <c r="OPR93" s="1"/>
      <c r="OPS93" s="1"/>
      <c r="OPT93" s="1"/>
      <c r="OPU93" s="1"/>
      <c r="OPV93" s="1"/>
      <c r="OPW93" s="1"/>
      <c r="OPX93" s="1"/>
      <c r="OPY93" s="1"/>
      <c r="OPZ93" s="1"/>
      <c r="OQA93" s="1"/>
      <c r="OQB93" s="1"/>
      <c r="OQC93" s="1"/>
      <c r="OQD93" s="1"/>
      <c r="OQE93" s="1"/>
      <c r="OQF93" s="1"/>
      <c r="OQG93" s="1"/>
      <c r="OQH93" s="1"/>
      <c r="OQI93" s="1"/>
      <c r="OQJ93" s="1"/>
      <c r="OQK93" s="1"/>
      <c r="OQL93" s="1"/>
      <c r="OQM93" s="1"/>
      <c r="OQN93" s="1"/>
      <c r="OQO93" s="1"/>
      <c r="OQP93" s="1"/>
      <c r="OQQ93" s="1"/>
      <c r="OQR93" s="1"/>
      <c r="OQS93" s="1"/>
      <c r="OQT93" s="1"/>
      <c r="OQU93" s="1"/>
      <c r="OQV93" s="1"/>
      <c r="OQW93" s="1"/>
      <c r="OQX93" s="1"/>
      <c r="OQY93" s="1"/>
      <c r="OQZ93" s="1"/>
      <c r="ORA93" s="1"/>
      <c r="ORB93" s="1"/>
      <c r="ORC93" s="1"/>
      <c r="ORD93" s="1"/>
      <c r="ORE93" s="1"/>
      <c r="ORF93" s="1"/>
      <c r="ORG93" s="1"/>
      <c r="ORH93" s="1"/>
      <c r="ORI93" s="1"/>
      <c r="ORJ93" s="1"/>
      <c r="ORK93" s="1"/>
      <c r="ORL93" s="1"/>
      <c r="ORM93" s="1"/>
      <c r="ORN93" s="1"/>
      <c r="ORO93" s="1"/>
      <c r="ORP93" s="1"/>
      <c r="ORQ93" s="1"/>
      <c r="ORR93" s="1"/>
      <c r="ORS93" s="1"/>
      <c r="ORT93" s="1"/>
      <c r="ORU93" s="1"/>
      <c r="ORV93" s="1"/>
      <c r="ORW93" s="1"/>
      <c r="ORX93" s="1"/>
      <c r="ORY93" s="1"/>
      <c r="ORZ93" s="1"/>
      <c r="OSA93" s="1"/>
      <c r="OSB93" s="1"/>
      <c r="OSC93" s="1"/>
      <c r="OSD93" s="1"/>
      <c r="OSE93" s="1"/>
      <c r="OSF93" s="1"/>
      <c r="OSG93" s="1"/>
      <c r="OSH93" s="1"/>
      <c r="OSI93" s="1"/>
      <c r="OSJ93" s="1"/>
      <c r="OSK93" s="1"/>
      <c r="OSL93" s="1"/>
      <c r="OSM93" s="1"/>
      <c r="OSN93" s="1"/>
      <c r="OSO93" s="1"/>
      <c r="OSP93" s="1"/>
      <c r="OSQ93" s="1"/>
      <c r="OSR93" s="1"/>
      <c r="OSS93" s="1"/>
      <c r="OST93" s="1"/>
      <c r="OSU93" s="1"/>
      <c r="OSV93" s="1"/>
      <c r="OSW93" s="1"/>
      <c r="OSX93" s="1"/>
      <c r="OSY93" s="1"/>
      <c r="OSZ93" s="1"/>
      <c r="OTA93" s="1"/>
      <c r="OTB93" s="1"/>
      <c r="OTC93" s="1"/>
      <c r="OTD93" s="1"/>
      <c r="OTE93" s="1"/>
      <c r="OTF93" s="1"/>
      <c r="OTG93" s="1"/>
      <c r="OTH93" s="1"/>
      <c r="OTI93" s="1"/>
      <c r="OTJ93" s="1"/>
      <c r="OTK93" s="1"/>
      <c r="OTL93" s="1"/>
      <c r="OTM93" s="1"/>
      <c r="OTN93" s="1"/>
      <c r="OTO93" s="1"/>
      <c r="OTP93" s="1"/>
      <c r="OTQ93" s="1"/>
      <c r="OTR93" s="1"/>
      <c r="OTS93" s="1"/>
      <c r="OTT93" s="1"/>
      <c r="OTU93" s="1"/>
      <c r="OTV93" s="1"/>
      <c r="OTW93" s="1"/>
      <c r="OTX93" s="1"/>
      <c r="OTY93" s="1"/>
      <c r="OTZ93" s="1"/>
      <c r="OUA93" s="1"/>
      <c r="OUB93" s="1"/>
      <c r="OUC93" s="1"/>
      <c r="OUD93" s="1"/>
      <c r="OUE93" s="1"/>
      <c r="OUF93" s="1"/>
      <c r="OUG93" s="1"/>
      <c r="OUH93" s="1"/>
      <c r="OUI93" s="1"/>
      <c r="OUJ93" s="1"/>
      <c r="OUK93" s="1"/>
      <c r="OUL93" s="1"/>
      <c r="OUM93" s="1"/>
      <c r="OUN93" s="1"/>
      <c r="OUO93" s="1"/>
      <c r="OUP93" s="1"/>
      <c r="OUQ93" s="1"/>
      <c r="OUR93" s="1"/>
      <c r="OUS93" s="1"/>
      <c r="OUT93" s="1"/>
      <c r="OUU93" s="1"/>
      <c r="OUV93" s="1"/>
      <c r="OUW93" s="1"/>
      <c r="OUX93" s="1"/>
      <c r="OUY93" s="1"/>
      <c r="OUZ93" s="1"/>
      <c r="OVA93" s="1"/>
      <c r="OVB93" s="1"/>
      <c r="OVC93" s="1"/>
      <c r="OVD93" s="1"/>
      <c r="OVE93" s="1"/>
      <c r="OVF93" s="1"/>
      <c r="OVG93" s="1"/>
      <c r="OVH93" s="1"/>
      <c r="OVI93" s="1"/>
      <c r="OVJ93" s="1"/>
      <c r="OVK93" s="1"/>
      <c r="OVL93" s="1"/>
      <c r="OVM93" s="1"/>
      <c r="OVN93" s="1"/>
      <c r="OVO93" s="1"/>
      <c r="OVP93" s="1"/>
      <c r="OVQ93" s="1"/>
      <c r="OVR93" s="1"/>
      <c r="OVS93" s="1"/>
      <c r="OVT93" s="1"/>
      <c r="OVU93" s="1"/>
      <c r="OVV93" s="1"/>
      <c r="OVW93" s="1"/>
      <c r="OVX93" s="1"/>
      <c r="OVY93" s="1"/>
      <c r="OVZ93" s="1"/>
      <c r="OWA93" s="1"/>
      <c r="OWB93" s="1"/>
      <c r="OWC93" s="1"/>
      <c r="OWD93" s="1"/>
      <c r="OWE93" s="1"/>
      <c r="OWF93" s="1"/>
      <c r="OWG93" s="1"/>
      <c r="OWH93" s="1"/>
      <c r="OWI93" s="1"/>
      <c r="OWJ93" s="1"/>
      <c r="OWK93" s="1"/>
      <c r="OWL93" s="1"/>
      <c r="OWM93" s="1"/>
      <c r="OWN93" s="1"/>
      <c r="OWO93" s="1"/>
      <c r="OWP93" s="1"/>
      <c r="OWQ93" s="1"/>
      <c r="OWR93" s="1"/>
      <c r="OWS93" s="1"/>
      <c r="OWT93" s="1"/>
      <c r="OWU93" s="1"/>
      <c r="OWV93" s="1"/>
      <c r="OWW93" s="1"/>
      <c r="OWX93" s="1"/>
      <c r="OWY93" s="1"/>
      <c r="OWZ93" s="1"/>
      <c r="OXA93" s="1"/>
      <c r="OXB93" s="1"/>
      <c r="OXC93" s="1"/>
      <c r="OXD93" s="1"/>
      <c r="OXE93" s="1"/>
      <c r="OXF93" s="1"/>
      <c r="OXG93" s="1"/>
      <c r="OXH93" s="1"/>
      <c r="OXI93" s="1"/>
      <c r="OXJ93" s="1"/>
      <c r="OXK93" s="1"/>
      <c r="OXL93" s="1"/>
      <c r="OXM93" s="1"/>
      <c r="OXN93" s="1"/>
      <c r="OXO93" s="1"/>
      <c r="OXP93" s="1"/>
      <c r="OXQ93" s="1"/>
      <c r="OXR93" s="1"/>
      <c r="OXS93" s="1"/>
      <c r="OXT93" s="1"/>
      <c r="OXU93" s="1"/>
      <c r="OXV93" s="1"/>
      <c r="OXW93" s="1"/>
      <c r="OXX93" s="1"/>
      <c r="OXY93" s="1"/>
      <c r="OXZ93" s="1"/>
      <c r="OYA93" s="1"/>
      <c r="OYB93" s="1"/>
      <c r="OYC93" s="1"/>
      <c r="OYD93" s="1"/>
      <c r="OYE93" s="1"/>
      <c r="OYF93" s="1"/>
      <c r="OYG93" s="1"/>
      <c r="OYH93" s="1"/>
      <c r="OYI93" s="1"/>
      <c r="OYJ93" s="1"/>
      <c r="OYK93" s="1"/>
      <c r="OYL93" s="1"/>
      <c r="OYM93" s="1"/>
      <c r="OYN93" s="1"/>
      <c r="OYO93" s="1"/>
      <c r="OYP93" s="1"/>
      <c r="OYQ93" s="1"/>
      <c r="OYR93" s="1"/>
      <c r="OYS93" s="1"/>
      <c r="OYT93" s="1"/>
      <c r="OYU93" s="1"/>
      <c r="OYV93" s="1"/>
      <c r="OYW93" s="1"/>
      <c r="OYX93" s="1"/>
      <c r="OYY93" s="1"/>
      <c r="OYZ93" s="1"/>
      <c r="OZA93" s="1"/>
      <c r="OZB93" s="1"/>
      <c r="OZC93" s="1"/>
      <c r="OZD93" s="1"/>
      <c r="OZE93" s="1"/>
      <c r="OZF93" s="1"/>
      <c r="OZG93" s="1"/>
      <c r="OZH93" s="1"/>
      <c r="OZI93" s="1"/>
      <c r="OZJ93" s="1"/>
      <c r="OZK93" s="1"/>
      <c r="OZL93" s="1"/>
      <c r="OZM93" s="1"/>
      <c r="OZN93" s="1"/>
      <c r="OZO93" s="1"/>
      <c r="OZP93" s="1"/>
      <c r="OZQ93" s="1"/>
      <c r="OZR93" s="1"/>
      <c r="OZS93" s="1"/>
      <c r="OZT93" s="1"/>
      <c r="OZU93" s="1"/>
      <c r="OZV93" s="1"/>
      <c r="OZW93" s="1"/>
      <c r="OZX93" s="1"/>
      <c r="OZY93" s="1"/>
      <c r="OZZ93" s="1"/>
      <c r="PAA93" s="1"/>
      <c r="PAB93" s="1"/>
      <c r="PAC93" s="1"/>
      <c r="PAD93" s="1"/>
      <c r="PAE93" s="1"/>
      <c r="PAF93" s="1"/>
      <c r="PAG93" s="1"/>
      <c r="PAH93" s="1"/>
      <c r="PAI93" s="1"/>
      <c r="PAJ93" s="1"/>
      <c r="PAK93" s="1"/>
      <c r="PAL93" s="1"/>
      <c r="PAM93" s="1"/>
      <c r="PAN93" s="1"/>
      <c r="PAO93" s="1"/>
      <c r="PAP93" s="1"/>
      <c r="PAQ93" s="1"/>
      <c r="PAR93" s="1"/>
      <c r="PAS93" s="1"/>
      <c r="PAT93" s="1"/>
      <c r="PAU93" s="1"/>
      <c r="PAV93" s="1"/>
      <c r="PAW93" s="1"/>
      <c r="PAX93" s="1"/>
      <c r="PAY93" s="1"/>
      <c r="PAZ93" s="1"/>
      <c r="PBA93" s="1"/>
      <c r="PBB93" s="1"/>
      <c r="PBC93" s="1"/>
      <c r="PBD93" s="1"/>
      <c r="PBE93" s="1"/>
      <c r="PBF93" s="1"/>
      <c r="PBG93" s="1"/>
      <c r="PBH93" s="1"/>
      <c r="PBI93" s="1"/>
      <c r="PBJ93" s="1"/>
      <c r="PBK93" s="1"/>
      <c r="PBL93" s="1"/>
      <c r="PBM93" s="1"/>
      <c r="PBN93" s="1"/>
      <c r="PBO93" s="1"/>
      <c r="PBP93" s="1"/>
      <c r="PBQ93" s="1"/>
      <c r="PBR93" s="1"/>
      <c r="PBS93" s="1"/>
      <c r="PBT93" s="1"/>
      <c r="PBU93" s="1"/>
      <c r="PBV93" s="1"/>
      <c r="PBW93" s="1"/>
      <c r="PBX93" s="1"/>
      <c r="PBY93" s="1"/>
      <c r="PBZ93" s="1"/>
      <c r="PCA93" s="1"/>
      <c r="PCB93" s="1"/>
      <c r="PCC93" s="1"/>
      <c r="PCD93" s="1"/>
      <c r="PCE93" s="1"/>
      <c r="PCF93" s="1"/>
      <c r="PCG93" s="1"/>
      <c r="PCH93" s="1"/>
      <c r="PCI93" s="1"/>
      <c r="PCJ93" s="1"/>
      <c r="PCK93" s="1"/>
      <c r="PCL93" s="1"/>
      <c r="PCM93" s="1"/>
      <c r="PCN93" s="1"/>
      <c r="PCO93" s="1"/>
      <c r="PCP93" s="1"/>
      <c r="PCQ93" s="1"/>
      <c r="PCR93" s="1"/>
      <c r="PCS93" s="1"/>
      <c r="PCT93" s="1"/>
      <c r="PCU93" s="1"/>
      <c r="PCV93" s="1"/>
      <c r="PCW93" s="1"/>
      <c r="PCX93" s="1"/>
      <c r="PCY93" s="1"/>
      <c r="PCZ93" s="1"/>
      <c r="PDA93" s="1"/>
      <c r="PDB93" s="1"/>
      <c r="PDC93" s="1"/>
      <c r="PDD93" s="1"/>
      <c r="PDE93" s="1"/>
      <c r="PDF93" s="1"/>
      <c r="PDG93" s="1"/>
      <c r="PDH93" s="1"/>
      <c r="PDI93" s="1"/>
      <c r="PDJ93" s="1"/>
      <c r="PDK93" s="1"/>
      <c r="PDL93" s="1"/>
      <c r="PDM93" s="1"/>
      <c r="PDN93" s="1"/>
      <c r="PDO93" s="1"/>
      <c r="PDP93" s="1"/>
      <c r="PDQ93" s="1"/>
      <c r="PDR93" s="1"/>
      <c r="PDS93" s="1"/>
      <c r="PDT93" s="1"/>
      <c r="PDU93" s="1"/>
      <c r="PDV93" s="1"/>
      <c r="PDW93" s="1"/>
      <c r="PDX93" s="1"/>
      <c r="PDY93" s="1"/>
      <c r="PDZ93" s="1"/>
      <c r="PEA93" s="1"/>
      <c r="PEB93" s="1"/>
      <c r="PEC93" s="1"/>
      <c r="PED93" s="1"/>
      <c r="PEE93" s="1"/>
      <c r="PEF93" s="1"/>
      <c r="PEG93" s="1"/>
      <c r="PEH93" s="1"/>
      <c r="PEI93" s="1"/>
      <c r="PEJ93" s="1"/>
      <c r="PEK93" s="1"/>
      <c r="PEL93" s="1"/>
      <c r="PEM93" s="1"/>
      <c r="PEN93" s="1"/>
      <c r="PEO93" s="1"/>
      <c r="PEP93" s="1"/>
      <c r="PEQ93" s="1"/>
      <c r="PER93" s="1"/>
      <c r="PES93" s="1"/>
      <c r="PET93" s="1"/>
      <c r="PEU93" s="1"/>
      <c r="PEV93" s="1"/>
      <c r="PEW93" s="1"/>
      <c r="PEX93" s="1"/>
      <c r="PEY93" s="1"/>
      <c r="PEZ93" s="1"/>
      <c r="PFA93" s="1"/>
      <c r="PFB93" s="1"/>
      <c r="PFC93" s="1"/>
      <c r="PFD93" s="1"/>
      <c r="PFE93" s="1"/>
      <c r="PFF93" s="1"/>
      <c r="PFG93" s="1"/>
      <c r="PFH93" s="1"/>
      <c r="PFI93" s="1"/>
      <c r="PFJ93" s="1"/>
      <c r="PFK93" s="1"/>
      <c r="PFL93" s="1"/>
      <c r="PFM93" s="1"/>
      <c r="PFN93" s="1"/>
      <c r="PFO93" s="1"/>
      <c r="PFP93" s="1"/>
      <c r="PFQ93" s="1"/>
      <c r="PFR93" s="1"/>
      <c r="PFS93" s="1"/>
      <c r="PFT93" s="1"/>
      <c r="PFU93" s="1"/>
      <c r="PFV93" s="1"/>
      <c r="PFW93" s="1"/>
      <c r="PFX93" s="1"/>
      <c r="PFY93" s="1"/>
      <c r="PFZ93" s="1"/>
      <c r="PGA93" s="1"/>
      <c r="PGB93" s="1"/>
      <c r="PGC93" s="1"/>
      <c r="PGD93" s="1"/>
      <c r="PGE93" s="1"/>
      <c r="PGF93" s="1"/>
      <c r="PGG93" s="1"/>
      <c r="PGH93" s="1"/>
      <c r="PGI93" s="1"/>
      <c r="PGJ93" s="1"/>
      <c r="PGK93" s="1"/>
      <c r="PGL93" s="1"/>
      <c r="PGM93" s="1"/>
      <c r="PGN93" s="1"/>
      <c r="PGO93" s="1"/>
      <c r="PGP93" s="1"/>
      <c r="PGQ93" s="1"/>
      <c r="PGR93" s="1"/>
      <c r="PGS93" s="1"/>
      <c r="PGT93" s="1"/>
      <c r="PGU93" s="1"/>
      <c r="PGV93" s="1"/>
      <c r="PGW93" s="1"/>
      <c r="PGX93" s="1"/>
      <c r="PGY93" s="1"/>
      <c r="PGZ93" s="1"/>
      <c r="PHA93" s="1"/>
      <c r="PHB93" s="1"/>
      <c r="PHC93" s="1"/>
      <c r="PHD93" s="1"/>
      <c r="PHE93" s="1"/>
      <c r="PHF93" s="1"/>
      <c r="PHG93" s="1"/>
      <c r="PHH93" s="1"/>
      <c r="PHI93" s="1"/>
      <c r="PHJ93" s="1"/>
      <c r="PHK93" s="1"/>
      <c r="PHL93" s="1"/>
      <c r="PHM93" s="1"/>
      <c r="PHN93" s="1"/>
      <c r="PHO93" s="1"/>
      <c r="PHP93" s="1"/>
      <c r="PHQ93" s="1"/>
      <c r="PHR93" s="1"/>
      <c r="PHS93" s="1"/>
      <c r="PHT93" s="1"/>
      <c r="PHU93" s="1"/>
      <c r="PHV93" s="1"/>
      <c r="PHW93" s="1"/>
      <c r="PHX93" s="1"/>
      <c r="PHY93" s="1"/>
      <c r="PHZ93" s="1"/>
      <c r="PIA93" s="1"/>
      <c r="PIB93" s="1"/>
      <c r="PIC93" s="1"/>
      <c r="PID93" s="1"/>
      <c r="PIE93" s="1"/>
      <c r="PIF93" s="1"/>
      <c r="PIG93" s="1"/>
      <c r="PIH93" s="1"/>
      <c r="PII93" s="1"/>
      <c r="PIJ93" s="1"/>
      <c r="PIK93" s="1"/>
      <c r="PIL93" s="1"/>
      <c r="PIM93" s="1"/>
      <c r="PIN93" s="1"/>
      <c r="PIO93" s="1"/>
      <c r="PIP93" s="1"/>
      <c r="PIQ93" s="1"/>
      <c r="PIR93" s="1"/>
      <c r="PIS93" s="1"/>
      <c r="PIT93" s="1"/>
      <c r="PIU93" s="1"/>
      <c r="PIV93" s="1"/>
      <c r="PIW93" s="1"/>
      <c r="PIX93" s="1"/>
      <c r="PIY93" s="1"/>
      <c r="PIZ93" s="1"/>
      <c r="PJA93" s="1"/>
      <c r="PJB93" s="1"/>
      <c r="PJC93" s="1"/>
      <c r="PJD93" s="1"/>
      <c r="PJE93" s="1"/>
      <c r="PJF93" s="1"/>
      <c r="PJG93" s="1"/>
      <c r="PJH93" s="1"/>
      <c r="PJI93" s="1"/>
      <c r="PJJ93" s="1"/>
      <c r="PJK93" s="1"/>
      <c r="PJL93" s="1"/>
      <c r="PJM93" s="1"/>
      <c r="PJN93" s="1"/>
      <c r="PJO93" s="1"/>
      <c r="PJP93" s="1"/>
      <c r="PJQ93" s="1"/>
      <c r="PJR93" s="1"/>
      <c r="PJS93" s="1"/>
      <c r="PJT93" s="1"/>
      <c r="PJU93" s="1"/>
      <c r="PJV93" s="1"/>
      <c r="PJW93" s="1"/>
      <c r="PJX93" s="1"/>
      <c r="PJY93" s="1"/>
      <c r="PJZ93" s="1"/>
      <c r="PKA93" s="1"/>
      <c r="PKB93" s="1"/>
      <c r="PKC93" s="1"/>
      <c r="PKD93" s="1"/>
      <c r="PKE93" s="1"/>
      <c r="PKF93" s="1"/>
      <c r="PKG93" s="1"/>
      <c r="PKH93" s="1"/>
      <c r="PKI93" s="1"/>
      <c r="PKJ93" s="1"/>
      <c r="PKK93" s="1"/>
      <c r="PKL93" s="1"/>
      <c r="PKM93" s="1"/>
      <c r="PKN93" s="1"/>
      <c r="PKO93" s="1"/>
      <c r="PKP93" s="1"/>
      <c r="PKQ93" s="1"/>
      <c r="PKR93" s="1"/>
      <c r="PKS93" s="1"/>
      <c r="PKT93" s="1"/>
      <c r="PKU93" s="1"/>
      <c r="PKV93" s="1"/>
      <c r="PKW93" s="1"/>
      <c r="PKX93" s="1"/>
      <c r="PKY93" s="1"/>
      <c r="PKZ93" s="1"/>
      <c r="PLA93" s="1"/>
      <c r="PLB93" s="1"/>
      <c r="PLC93" s="1"/>
      <c r="PLD93" s="1"/>
      <c r="PLE93" s="1"/>
      <c r="PLF93" s="1"/>
      <c r="PLG93" s="1"/>
      <c r="PLH93" s="1"/>
      <c r="PLI93" s="1"/>
      <c r="PLJ93" s="1"/>
      <c r="PLK93" s="1"/>
      <c r="PLL93" s="1"/>
      <c r="PLM93" s="1"/>
      <c r="PLN93" s="1"/>
      <c r="PLO93" s="1"/>
      <c r="PLP93" s="1"/>
      <c r="PLQ93" s="1"/>
      <c r="PLR93" s="1"/>
      <c r="PLS93" s="1"/>
      <c r="PLT93" s="1"/>
      <c r="PLU93" s="1"/>
      <c r="PLV93" s="1"/>
      <c r="PLW93" s="1"/>
      <c r="PLX93" s="1"/>
      <c r="PLY93" s="1"/>
      <c r="PLZ93" s="1"/>
      <c r="PMA93" s="1"/>
      <c r="PMB93" s="1"/>
      <c r="PMC93" s="1"/>
      <c r="PMD93" s="1"/>
      <c r="PME93" s="1"/>
      <c r="PMF93" s="1"/>
      <c r="PMG93" s="1"/>
      <c r="PMH93" s="1"/>
      <c r="PMI93" s="1"/>
      <c r="PMJ93" s="1"/>
      <c r="PMK93" s="1"/>
      <c r="PML93" s="1"/>
      <c r="PMM93" s="1"/>
      <c r="PMN93" s="1"/>
      <c r="PMO93" s="1"/>
      <c r="PMP93" s="1"/>
      <c r="PMQ93" s="1"/>
      <c r="PMR93" s="1"/>
      <c r="PMS93" s="1"/>
      <c r="PMT93" s="1"/>
      <c r="PMU93" s="1"/>
      <c r="PMV93" s="1"/>
      <c r="PMW93" s="1"/>
      <c r="PMX93" s="1"/>
      <c r="PMY93" s="1"/>
      <c r="PMZ93" s="1"/>
      <c r="PNA93" s="1"/>
      <c r="PNB93" s="1"/>
      <c r="PNC93" s="1"/>
      <c r="PND93" s="1"/>
      <c r="PNE93" s="1"/>
      <c r="PNF93" s="1"/>
      <c r="PNG93" s="1"/>
      <c r="PNH93" s="1"/>
      <c r="PNI93" s="1"/>
      <c r="PNJ93" s="1"/>
      <c r="PNK93" s="1"/>
      <c r="PNL93" s="1"/>
      <c r="PNM93" s="1"/>
      <c r="PNN93" s="1"/>
      <c r="PNO93" s="1"/>
      <c r="PNP93" s="1"/>
      <c r="PNQ93" s="1"/>
      <c r="PNR93" s="1"/>
      <c r="PNS93" s="1"/>
      <c r="PNT93" s="1"/>
      <c r="PNU93" s="1"/>
      <c r="PNV93" s="1"/>
      <c r="PNW93" s="1"/>
      <c r="PNX93" s="1"/>
      <c r="PNY93" s="1"/>
      <c r="PNZ93" s="1"/>
      <c r="POA93" s="1"/>
      <c r="POB93" s="1"/>
      <c r="POC93" s="1"/>
      <c r="POD93" s="1"/>
      <c r="POE93" s="1"/>
      <c r="POF93" s="1"/>
      <c r="POG93" s="1"/>
      <c r="POH93" s="1"/>
      <c r="POI93" s="1"/>
      <c r="POJ93" s="1"/>
      <c r="POK93" s="1"/>
      <c r="POL93" s="1"/>
      <c r="POM93" s="1"/>
      <c r="PON93" s="1"/>
      <c r="POO93" s="1"/>
      <c r="POP93" s="1"/>
      <c r="POQ93" s="1"/>
      <c r="POR93" s="1"/>
      <c r="POS93" s="1"/>
      <c r="POT93" s="1"/>
      <c r="POU93" s="1"/>
      <c r="POV93" s="1"/>
      <c r="POW93" s="1"/>
      <c r="POX93" s="1"/>
      <c r="POY93" s="1"/>
      <c r="POZ93" s="1"/>
      <c r="PPA93" s="1"/>
      <c r="PPB93" s="1"/>
      <c r="PPC93" s="1"/>
      <c r="PPD93" s="1"/>
      <c r="PPE93" s="1"/>
      <c r="PPF93" s="1"/>
      <c r="PPG93" s="1"/>
      <c r="PPH93" s="1"/>
      <c r="PPI93" s="1"/>
      <c r="PPJ93" s="1"/>
      <c r="PPK93" s="1"/>
      <c r="PPL93" s="1"/>
      <c r="PPM93" s="1"/>
      <c r="PPN93" s="1"/>
      <c r="PPO93" s="1"/>
      <c r="PPP93" s="1"/>
      <c r="PPQ93" s="1"/>
      <c r="PPR93" s="1"/>
      <c r="PPS93" s="1"/>
      <c r="PPT93" s="1"/>
      <c r="PPU93" s="1"/>
      <c r="PPV93" s="1"/>
      <c r="PPW93" s="1"/>
      <c r="PPX93" s="1"/>
      <c r="PPY93" s="1"/>
      <c r="PPZ93" s="1"/>
      <c r="PQA93" s="1"/>
      <c r="PQB93" s="1"/>
      <c r="PQC93" s="1"/>
      <c r="PQD93" s="1"/>
      <c r="PQE93" s="1"/>
      <c r="PQF93" s="1"/>
      <c r="PQG93" s="1"/>
      <c r="PQH93" s="1"/>
      <c r="PQI93" s="1"/>
      <c r="PQJ93" s="1"/>
      <c r="PQK93" s="1"/>
      <c r="PQL93" s="1"/>
      <c r="PQM93" s="1"/>
      <c r="PQN93" s="1"/>
      <c r="PQO93" s="1"/>
      <c r="PQP93" s="1"/>
      <c r="PQQ93" s="1"/>
      <c r="PQR93" s="1"/>
      <c r="PQS93" s="1"/>
      <c r="PQT93" s="1"/>
      <c r="PQU93" s="1"/>
      <c r="PQV93" s="1"/>
      <c r="PQW93" s="1"/>
      <c r="PQX93" s="1"/>
      <c r="PQY93" s="1"/>
      <c r="PQZ93" s="1"/>
      <c r="PRA93" s="1"/>
      <c r="PRB93" s="1"/>
      <c r="PRC93" s="1"/>
      <c r="PRD93" s="1"/>
      <c r="PRE93" s="1"/>
      <c r="PRF93" s="1"/>
      <c r="PRG93" s="1"/>
      <c r="PRH93" s="1"/>
      <c r="PRI93" s="1"/>
      <c r="PRJ93" s="1"/>
      <c r="PRK93" s="1"/>
      <c r="PRL93" s="1"/>
      <c r="PRM93" s="1"/>
      <c r="PRN93" s="1"/>
      <c r="PRO93" s="1"/>
      <c r="PRP93" s="1"/>
      <c r="PRQ93" s="1"/>
      <c r="PRR93" s="1"/>
      <c r="PRS93" s="1"/>
      <c r="PRT93" s="1"/>
      <c r="PRU93" s="1"/>
      <c r="PRV93" s="1"/>
      <c r="PRW93" s="1"/>
      <c r="PRX93" s="1"/>
      <c r="PRY93" s="1"/>
      <c r="PRZ93" s="1"/>
      <c r="PSA93" s="1"/>
      <c r="PSB93" s="1"/>
      <c r="PSC93" s="1"/>
      <c r="PSD93" s="1"/>
      <c r="PSE93" s="1"/>
      <c r="PSF93" s="1"/>
      <c r="PSG93" s="1"/>
      <c r="PSH93" s="1"/>
      <c r="PSI93" s="1"/>
      <c r="PSJ93" s="1"/>
      <c r="PSK93" s="1"/>
      <c r="PSL93" s="1"/>
      <c r="PSM93" s="1"/>
      <c r="PSN93" s="1"/>
      <c r="PSO93" s="1"/>
      <c r="PSP93" s="1"/>
      <c r="PSQ93" s="1"/>
      <c r="PSR93" s="1"/>
      <c r="PSS93" s="1"/>
      <c r="PST93" s="1"/>
      <c r="PSU93" s="1"/>
      <c r="PSV93" s="1"/>
      <c r="PSW93" s="1"/>
      <c r="PSX93" s="1"/>
      <c r="PSY93" s="1"/>
      <c r="PSZ93" s="1"/>
      <c r="PTA93" s="1"/>
      <c r="PTB93" s="1"/>
      <c r="PTC93" s="1"/>
      <c r="PTD93" s="1"/>
      <c r="PTE93" s="1"/>
      <c r="PTF93" s="1"/>
      <c r="PTG93" s="1"/>
      <c r="PTH93" s="1"/>
      <c r="PTI93" s="1"/>
      <c r="PTJ93" s="1"/>
      <c r="PTK93" s="1"/>
      <c r="PTL93" s="1"/>
      <c r="PTM93" s="1"/>
      <c r="PTN93" s="1"/>
      <c r="PTO93" s="1"/>
      <c r="PTP93" s="1"/>
      <c r="PTQ93" s="1"/>
      <c r="PTR93" s="1"/>
      <c r="PTS93" s="1"/>
      <c r="PTT93" s="1"/>
      <c r="PTU93" s="1"/>
      <c r="PTV93" s="1"/>
      <c r="PTW93" s="1"/>
      <c r="PTX93" s="1"/>
      <c r="PTY93" s="1"/>
      <c r="PTZ93" s="1"/>
      <c r="PUA93" s="1"/>
      <c r="PUB93" s="1"/>
      <c r="PUC93" s="1"/>
      <c r="PUD93" s="1"/>
      <c r="PUE93" s="1"/>
      <c r="PUF93" s="1"/>
      <c r="PUG93" s="1"/>
      <c r="PUH93" s="1"/>
      <c r="PUI93" s="1"/>
      <c r="PUJ93" s="1"/>
      <c r="PUK93" s="1"/>
      <c r="PUL93" s="1"/>
      <c r="PUM93" s="1"/>
      <c r="PUN93" s="1"/>
      <c r="PUO93" s="1"/>
      <c r="PUP93" s="1"/>
      <c r="PUQ93" s="1"/>
      <c r="PUR93" s="1"/>
      <c r="PUS93" s="1"/>
      <c r="PUT93" s="1"/>
      <c r="PUU93" s="1"/>
      <c r="PUV93" s="1"/>
      <c r="PUW93" s="1"/>
      <c r="PUX93" s="1"/>
      <c r="PUY93" s="1"/>
      <c r="PUZ93" s="1"/>
      <c r="PVA93" s="1"/>
      <c r="PVB93" s="1"/>
      <c r="PVC93" s="1"/>
      <c r="PVD93" s="1"/>
      <c r="PVE93" s="1"/>
      <c r="PVF93" s="1"/>
      <c r="PVG93" s="1"/>
      <c r="PVH93" s="1"/>
      <c r="PVI93" s="1"/>
      <c r="PVJ93" s="1"/>
      <c r="PVK93" s="1"/>
      <c r="PVL93" s="1"/>
      <c r="PVM93" s="1"/>
      <c r="PVN93" s="1"/>
      <c r="PVO93" s="1"/>
      <c r="PVP93" s="1"/>
      <c r="PVQ93" s="1"/>
      <c r="PVR93" s="1"/>
      <c r="PVS93" s="1"/>
      <c r="PVT93" s="1"/>
      <c r="PVU93" s="1"/>
      <c r="PVV93" s="1"/>
      <c r="PVW93" s="1"/>
      <c r="PVX93" s="1"/>
      <c r="PVY93" s="1"/>
      <c r="PVZ93" s="1"/>
      <c r="PWA93" s="1"/>
      <c r="PWB93" s="1"/>
      <c r="PWC93" s="1"/>
      <c r="PWD93" s="1"/>
      <c r="PWE93" s="1"/>
      <c r="PWF93" s="1"/>
      <c r="PWG93" s="1"/>
      <c r="PWH93" s="1"/>
      <c r="PWI93" s="1"/>
      <c r="PWJ93" s="1"/>
      <c r="PWK93" s="1"/>
      <c r="PWL93" s="1"/>
      <c r="PWM93" s="1"/>
      <c r="PWN93" s="1"/>
      <c r="PWO93" s="1"/>
      <c r="PWP93" s="1"/>
      <c r="PWQ93" s="1"/>
      <c r="PWR93" s="1"/>
      <c r="PWS93" s="1"/>
      <c r="PWT93" s="1"/>
      <c r="PWU93" s="1"/>
      <c r="PWV93" s="1"/>
      <c r="PWW93" s="1"/>
      <c r="PWX93" s="1"/>
      <c r="PWY93" s="1"/>
      <c r="PWZ93" s="1"/>
      <c r="PXA93" s="1"/>
      <c r="PXB93" s="1"/>
      <c r="PXC93" s="1"/>
      <c r="PXD93" s="1"/>
      <c r="PXE93" s="1"/>
      <c r="PXF93" s="1"/>
      <c r="PXG93" s="1"/>
      <c r="PXH93" s="1"/>
      <c r="PXI93" s="1"/>
      <c r="PXJ93" s="1"/>
      <c r="PXK93" s="1"/>
      <c r="PXL93" s="1"/>
      <c r="PXM93" s="1"/>
      <c r="PXN93" s="1"/>
      <c r="PXO93" s="1"/>
      <c r="PXP93" s="1"/>
      <c r="PXQ93" s="1"/>
      <c r="PXR93" s="1"/>
      <c r="PXS93" s="1"/>
      <c r="PXT93" s="1"/>
      <c r="PXU93" s="1"/>
      <c r="PXV93" s="1"/>
      <c r="PXW93" s="1"/>
      <c r="PXX93" s="1"/>
      <c r="PXY93" s="1"/>
      <c r="PXZ93" s="1"/>
      <c r="PYA93" s="1"/>
      <c r="PYB93" s="1"/>
      <c r="PYC93" s="1"/>
      <c r="PYD93" s="1"/>
      <c r="PYE93" s="1"/>
      <c r="PYF93" s="1"/>
      <c r="PYG93" s="1"/>
      <c r="PYH93" s="1"/>
      <c r="PYI93" s="1"/>
      <c r="PYJ93" s="1"/>
      <c r="PYK93" s="1"/>
      <c r="PYL93" s="1"/>
      <c r="PYM93" s="1"/>
      <c r="PYN93" s="1"/>
      <c r="PYO93" s="1"/>
      <c r="PYP93" s="1"/>
      <c r="PYQ93" s="1"/>
      <c r="PYR93" s="1"/>
      <c r="PYS93" s="1"/>
      <c r="PYT93" s="1"/>
      <c r="PYU93" s="1"/>
      <c r="PYV93" s="1"/>
      <c r="PYW93" s="1"/>
      <c r="PYX93" s="1"/>
      <c r="PYY93" s="1"/>
      <c r="PYZ93" s="1"/>
      <c r="PZA93" s="1"/>
      <c r="PZB93" s="1"/>
      <c r="PZC93" s="1"/>
      <c r="PZD93" s="1"/>
      <c r="PZE93" s="1"/>
      <c r="PZF93" s="1"/>
      <c r="PZG93" s="1"/>
      <c r="PZH93" s="1"/>
      <c r="PZI93" s="1"/>
      <c r="PZJ93" s="1"/>
      <c r="PZK93" s="1"/>
      <c r="PZL93" s="1"/>
      <c r="PZM93" s="1"/>
      <c r="PZN93" s="1"/>
      <c r="PZO93" s="1"/>
      <c r="PZP93" s="1"/>
      <c r="PZQ93" s="1"/>
      <c r="PZR93" s="1"/>
      <c r="PZS93" s="1"/>
      <c r="PZT93" s="1"/>
      <c r="PZU93" s="1"/>
      <c r="PZV93" s="1"/>
      <c r="PZW93" s="1"/>
      <c r="PZX93" s="1"/>
      <c r="PZY93" s="1"/>
      <c r="PZZ93" s="1"/>
      <c r="QAA93" s="1"/>
      <c r="QAB93" s="1"/>
      <c r="QAC93" s="1"/>
      <c r="QAD93" s="1"/>
      <c r="QAE93" s="1"/>
      <c r="QAF93" s="1"/>
      <c r="QAG93" s="1"/>
      <c r="QAH93" s="1"/>
      <c r="QAI93" s="1"/>
      <c r="QAJ93" s="1"/>
      <c r="QAK93" s="1"/>
      <c r="QAL93" s="1"/>
      <c r="QAM93" s="1"/>
      <c r="QAN93" s="1"/>
      <c r="QAO93" s="1"/>
      <c r="QAP93" s="1"/>
      <c r="QAQ93" s="1"/>
      <c r="QAR93" s="1"/>
      <c r="QAS93" s="1"/>
      <c r="QAT93" s="1"/>
      <c r="QAU93" s="1"/>
      <c r="QAV93" s="1"/>
      <c r="QAW93" s="1"/>
      <c r="QAX93" s="1"/>
      <c r="QAY93" s="1"/>
      <c r="QAZ93" s="1"/>
      <c r="QBA93" s="1"/>
      <c r="QBB93" s="1"/>
      <c r="QBC93" s="1"/>
      <c r="QBD93" s="1"/>
      <c r="QBE93" s="1"/>
      <c r="QBF93" s="1"/>
      <c r="QBG93" s="1"/>
      <c r="QBH93" s="1"/>
      <c r="QBI93" s="1"/>
      <c r="QBJ93" s="1"/>
      <c r="QBK93" s="1"/>
      <c r="QBL93" s="1"/>
      <c r="QBM93" s="1"/>
      <c r="QBN93" s="1"/>
      <c r="QBO93" s="1"/>
      <c r="QBP93" s="1"/>
      <c r="QBQ93" s="1"/>
      <c r="QBR93" s="1"/>
      <c r="QBS93" s="1"/>
      <c r="QBT93" s="1"/>
      <c r="QBU93" s="1"/>
      <c r="QBV93" s="1"/>
      <c r="QBW93" s="1"/>
      <c r="QBX93" s="1"/>
      <c r="QBY93" s="1"/>
      <c r="QBZ93" s="1"/>
      <c r="QCA93" s="1"/>
      <c r="QCB93" s="1"/>
      <c r="QCC93" s="1"/>
      <c r="QCD93" s="1"/>
      <c r="QCE93" s="1"/>
      <c r="QCF93" s="1"/>
      <c r="QCG93" s="1"/>
      <c r="QCH93" s="1"/>
      <c r="QCI93" s="1"/>
      <c r="QCJ93" s="1"/>
      <c r="QCK93" s="1"/>
      <c r="QCL93" s="1"/>
      <c r="QCM93" s="1"/>
      <c r="QCN93" s="1"/>
      <c r="QCO93" s="1"/>
      <c r="QCP93" s="1"/>
      <c r="QCQ93" s="1"/>
      <c r="QCR93" s="1"/>
      <c r="QCS93" s="1"/>
      <c r="QCT93" s="1"/>
      <c r="QCU93" s="1"/>
      <c r="QCV93" s="1"/>
      <c r="QCW93" s="1"/>
      <c r="QCX93" s="1"/>
      <c r="QCY93" s="1"/>
      <c r="QCZ93" s="1"/>
      <c r="QDA93" s="1"/>
      <c r="QDB93" s="1"/>
      <c r="QDC93" s="1"/>
      <c r="QDD93" s="1"/>
      <c r="QDE93" s="1"/>
      <c r="QDF93" s="1"/>
      <c r="QDG93" s="1"/>
      <c r="QDH93" s="1"/>
      <c r="QDI93" s="1"/>
      <c r="QDJ93" s="1"/>
      <c r="QDK93" s="1"/>
      <c r="QDL93" s="1"/>
      <c r="QDM93" s="1"/>
      <c r="QDN93" s="1"/>
      <c r="QDO93" s="1"/>
      <c r="QDP93" s="1"/>
      <c r="QDQ93" s="1"/>
      <c r="QDR93" s="1"/>
      <c r="QDS93" s="1"/>
      <c r="QDT93" s="1"/>
      <c r="QDU93" s="1"/>
      <c r="QDV93" s="1"/>
      <c r="QDW93" s="1"/>
      <c r="QDX93" s="1"/>
      <c r="QDY93" s="1"/>
      <c r="QDZ93" s="1"/>
      <c r="QEA93" s="1"/>
      <c r="QEB93" s="1"/>
      <c r="QEC93" s="1"/>
      <c r="QED93" s="1"/>
      <c r="QEE93" s="1"/>
      <c r="QEF93" s="1"/>
      <c r="QEG93" s="1"/>
      <c r="QEH93" s="1"/>
      <c r="QEI93" s="1"/>
      <c r="QEJ93" s="1"/>
      <c r="QEK93" s="1"/>
      <c r="QEL93" s="1"/>
      <c r="QEM93" s="1"/>
      <c r="QEN93" s="1"/>
      <c r="QEO93" s="1"/>
      <c r="QEP93" s="1"/>
      <c r="QEQ93" s="1"/>
      <c r="QER93" s="1"/>
      <c r="QES93" s="1"/>
      <c r="QET93" s="1"/>
      <c r="QEU93" s="1"/>
      <c r="QEV93" s="1"/>
      <c r="QEW93" s="1"/>
      <c r="QEX93" s="1"/>
      <c r="QEY93" s="1"/>
      <c r="QEZ93" s="1"/>
      <c r="QFA93" s="1"/>
      <c r="QFB93" s="1"/>
      <c r="QFC93" s="1"/>
      <c r="QFD93" s="1"/>
      <c r="QFE93" s="1"/>
      <c r="QFF93" s="1"/>
      <c r="QFG93" s="1"/>
      <c r="QFH93" s="1"/>
      <c r="QFI93" s="1"/>
      <c r="QFJ93" s="1"/>
      <c r="QFK93" s="1"/>
      <c r="QFL93" s="1"/>
      <c r="QFM93" s="1"/>
      <c r="QFN93" s="1"/>
      <c r="QFO93" s="1"/>
      <c r="QFP93" s="1"/>
      <c r="QFQ93" s="1"/>
      <c r="QFR93" s="1"/>
      <c r="QFS93" s="1"/>
      <c r="QFT93" s="1"/>
      <c r="QFU93" s="1"/>
      <c r="QFV93" s="1"/>
      <c r="QFW93" s="1"/>
      <c r="QFX93" s="1"/>
      <c r="QFY93" s="1"/>
      <c r="QFZ93" s="1"/>
      <c r="QGA93" s="1"/>
      <c r="QGB93" s="1"/>
      <c r="QGC93" s="1"/>
      <c r="QGD93" s="1"/>
      <c r="QGE93" s="1"/>
      <c r="QGF93" s="1"/>
      <c r="QGG93" s="1"/>
      <c r="QGH93" s="1"/>
      <c r="QGI93" s="1"/>
      <c r="QGJ93" s="1"/>
      <c r="QGK93" s="1"/>
      <c r="QGL93" s="1"/>
      <c r="QGM93" s="1"/>
      <c r="QGN93" s="1"/>
      <c r="QGO93" s="1"/>
      <c r="QGP93" s="1"/>
      <c r="QGQ93" s="1"/>
      <c r="QGR93" s="1"/>
      <c r="QGS93" s="1"/>
      <c r="QGT93" s="1"/>
      <c r="QGU93" s="1"/>
      <c r="QGV93" s="1"/>
      <c r="QGW93" s="1"/>
      <c r="QGX93" s="1"/>
      <c r="QGY93" s="1"/>
      <c r="QGZ93" s="1"/>
      <c r="QHA93" s="1"/>
      <c r="QHB93" s="1"/>
      <c r="QHC93" s="1"/>
      <c r="QHD93" s="1"/>
      <c r="QHE93" s="1"/>
      <c r="QHF93" s="1"/>
      <c r="QHG93" s="1"/>
      <c r="QHH93" s="1"/>
      <c r="QHI93" s="1"/>
      <c r="QHJ93" s="1"/>
      <c r="QHK93" s="1"/>
      <c r="QHL93" s="1"/>
      <c r="QHM93" s="1"/>
      <c r="QHN93" s="1"/>
      <c r="QHO93" s="1"/>
      <c r="QHP93" s="1"/>
      <c r="QHQ93" s="1"/>
      <c r="QHR93" s="1"/>
      <c r="QHS93" s="1"/>
      <c r="QHT93" s="1"/>
      <c r="QHU93" s="1"/>
      <c r="QHV93" s="1"/>
      <c r="QHW93" s="1"/>
      <c r="QHX93" s="1"/>
      <c r="QHY93" s="1"/>
      <c r="QHZ93" s="1"/>
      <c r="QIA93" s="1"/>
      <c r="QIB93" s="1"/>
      <c r="QIC93" s="1"/>
      <c r="QID93" s="1"/>
      <c r="QIE93" s="1"/>
      <c r="QIF93" s="1"/>
      <c r="QIG93" s="1"/>
      <c r="QIH93" s="1"/>
      <c r="QII93" s="1"/>
      <c r="QIJ93" s="1"/>
      <c r="QIK93" s="1"/>
      <c r="QIL93" s="1"/>
      <c r="QIM93" s="1"/>
      <c r="QIN93" s="1"/>
      <c r="QIO93" s="1"/>
      <c r="QIP93" s="1"/>
      <c r="QIQ93" s="1"/>
      <c r="QIR93" s="1"/>
      <c r="QIS93" s="1"/>
      <c r="QIT93" s="1"/>
      <c r="QIU93" s="1"/>
      <c r="QIV93" s="1"/>
      <c r="QIW93" s="1"/>
      <c r="QIX93" s="1"/>
      <c r="QIY93" s="1"/>
      <c r="QIZ93" s="1"/>
      <c r="QJA93" s="1"/>
      <c r="QJB93" s="1"/>
      <c r="QJC93" s="1"/>
      <c r="QJD93" s="1"/>
      <c r="QJE93" s="1"/>
      <c r="QJF93" s="1"/>
      <c r="QJG93" s="1"/>
      <c r="QJH93" s="1"/>
      <c r="QJI93" s="1"/>
      <c r="QJJ93" s="1"/>
      <c r="QJK93" s="1"/>
      <c r="QJL93" s="1"/>
      <c r="QJM93" s="1"/>
      <c r="QJN93" s="1"/>
      <c r="QJO93" s="1"/>
      <c r="QJP93" s="1"/>
      <c r="QJQ93" s="1"/>
      <c r="QJR93" s="1"/>
      <c r="QJS93" s="1"/>
      <c r="QJT93" s="1"/>
      <c r="QJU93" s="1"/>
      <c r="QJV93" s="1"/>
      <c r="QJW93" s="1"/>
      <c r="QJX93" s="1"/>
      <c r="QJY93" s="1"/>
      <c r="QJZ93" s="1"/>
      <c r="QKA93" s="1"/>
      <c r="QKB93" s="1"/>
      <c r="QKC93" s="1"/>
      <c r="QKD93" s="1"/>
      <c r="QKE93" s="1"/>
      <c r="QKF93" s="1"/>
      <c r="QKG93" s="1"/>
      <c r="QKH93" s="1"/>
      <c r="QKI93" s="1"/>
      <c r="QKJ93" s="1"/>
      <c r="QKK93" s="1"/>
      <c r="QKL93" s="1"/>
      <c r="QKM93" s="1"/>
      <c r="QKN93" s="1"/>
      <c r="QKO93" s="1"/>
      <c r="QKP93" s="1"/>
      <c r="QKQ93" s="1"/>
      <c r="QKR93" s="1"/>
      <c r="QKS93" s="1"/>
      <c r="QKT93" s="1"/>
      <c r="QKU93" s="1"/>
      <c r="QKV93" s="1"/>
      <c r="QKW93" s="1"/>
      <c r="QKX93" s="1"/>
      <c r="QKY93" s="1"/>
      <c r="QKZ93" s="1"/>
      <c r="QLA93" s="1"/>
      <c r="QLB93" s="1"/>
      <c r="QLC93" s="1"/>
      <c r="QLD93" s="1"/>
      <c r="QLE93" s="1"/>
      <c r="QLF93" s="1"/>
      <c r="QLG93" s="1"/>
      <c r="QLH93" s="1"/>
      <c r="QLI93" s="1"/>
      <c r="QLJ93" s="1"/>
      <c r="QLK93" s="1"/>
      <c r="QLL93" s="1"/>
      <c r="QLM93" s="1"/>
      <c r="QLN93" s="1"/>
      <c r="QLO93" s="1"/>
      <c r="QLP93" s="1"/>
      <c r="QLQ93" s="1"/>
      <c r="QLR93" s="1"/>
      <c r="QLS93" s="1"/>
      <c r="QLT93" s="1"/>
      <c r="QLU93" s="1"/>
      <c r="QLV93" s="1"/>
      <c r="QLW93" s="1"/>
      <c r="QLX93" s="1"/>
      <c r="QLY93" s="1"/>
      <c r="QLZ93" s="1"/>
      <c r="QMA93" s="1"/>
      <c r="QMB93" s="1"/>
      <c r="QMC93" s="1"/>
      <c r="QMD93" s="1"/>
      <c r="QME93" s="1"/>
      <c r="QMF93" s="1"/>
      <c r="QMG93" s="1"/>
      <c r="QMH93" s="1"/>
      <c r="QMI93" s="1"/>
      <c r="QMJ93" s="1"/>
      <c r="QMK93" s="1"/>
      <c r="QML93" s="1"/>
      <c r="QMM93" s="1"/>
      <c r="QMN93" s="1"/>
      <c r="QMO93" s="1"/>
      <c r="QMP93" s="1"/>
      <c r="QMQ93" s="1"/>
      <c r="QMR93" s="1"/>
      <c r="QMS93" s="1"/>
      <c r="QMT93" s="1"/>
      <c r="QMU93" s="1"/>
      <c r="QMV93" s="1"/>
      <c r="QMW93" s="1"/>
      <c r="QMX93" s="1"/>
      <c r="QMY93" s="1"/>
      <c r="QMZ93" s="1"/>
      <c r="QNA93" s="1"/>
      <c r="QNB93" s="1"/>
      <c r="QNC93" s="1"/>
      <c r="QND93" s="1"/>
      <c r="QNE93" s="1"/>
      <c r="QNF93" s="1"/>
      <c r="QNG93" s="1"/>
      <c r="QNH93" s="1"/>
      <c r="QNI93" s="1"/>
      <c r="QNJ93" s="1"/>
      <c r="QNK93" s="1"/>
      <c r="QNL93" s="1"/>
      <c r="QNM93" s="1"/>
      <c r="QNN93" s="1"/>
      <c r="QNO93" s="1"/>
      <c r="QNP93" s="1"/>
      <c r="QNQ93" s="1"/>
      <c r="QNR93" s="1"/>
      <c r="QNS93" s="1"/>
      <c r="QNT93" s="1"/>
      <c r="QNU93" s="1"/>
      <c r="QNV93" s="1"/>
      <c r="QNW93" s="1"/>
      <c r="QNX93" s="1"/>
      <c r="QNY93" s="1"/>
      <c r="QNZ93" s="1"/>
      <c r="QOA93" s="1"/>
      <c r="QOB93" s="1"/>
      <c r="QOC93" s="1"/>
      <c r="QOD93" s="1"/>
      <c r="QOE93" s="1"/>
      <c r="QOF93" s="1"/>
      <c r="QOG93" s="1"/>
      <c r="QOH93" s="1"/>
      <c r="QOI93" s="1"/>
      <c r="QOJ93" s="1"/>
      <c r="QOK93" s="1"/>
      <c r="QOL93" s="1"/>
      <c r="QOM93" s="1"/>
      <c r="QON93" s="1"/>
      <c r="QOO93" s="1"/>
      <c r="QOP93" s="1"/>
      <c r="QOQ93" s="1"/>
      <c r="QOR93" s="1"/>
      <c r="QOS93" s="1"/>
      <c r="QOT93" s="1"/>
      <c r="QOU93" s="1"/>
      <c r="QOV93" s="1"/>
      <c r="QOW93" s="1"/>
      <c r="QOX93" s="1"/>
      <c r="QOY93" s="1"/>
      <c r="QOZ93" s="1"/>
      <c r="QPA93" s="1"/>
      <c r="QPB93" s="1"/>
      <c r="QPC93" s="1"/>
      <c r="QPD93" s="1"/>
      <c r="QPE93" s="1"/>
      <c r="QPF93" s="1"/>
      <c r="QPG93" s="1"/>
      <c r="QPH93" s="1"/>
      <c r="QPI93" s="1"/>
      <c r="QPJ93" s="1"/>
      <c r="QPK93" s="1"/>
      <c r="QPL93" s="1"/>
      <c r="QPM93" s="1"/>
      <c r="QPN93" s="1"/>
      <c r="QPO93" s="1"/>
      <c r="QPP93" s="1"/>
      <c r="QPQ93" s="1"/>
      <c r="QPR93" s="1"/>
      <c r="QPS93" s="1"/>
      <c r="QPT93" s="1"/>
      <c r="QPU93" s="1"/>
      <c r="QPV93" s="1"/>
      <c r="QPW93" s="1"/>
      <c r="QPX93" s="1"/>
      <c r="QPY93" s="1"/>
      <c r="QPZ93" s="1"/>
      <c r="QQA93" s="1"/>
      <c r="QQB93" s="1"/>
      <c r="QQC93" s="1"/>
      <c r="QQD93" s="1"/>
      <c r="QQE93" s="1"/>
      <c r="QQF93" s="1"/>
      <c r="QQG93" s="1"/>
      <c r="QQH93" s="1"/>
      <c r="QQI93" s="1"/>
      <c r="QQJ93" s="1"/>
      <c r="QQK93" s="1"/>
      <c r="QQL93" s="1"/>
      <c r="QQM93" s="1"/>
      <c r="QQN93" s="1"/>
      <c r="QQO93" s="1"/>
      <c r="QQP93" s="1"/>
      <c r="QQQ93" s="1"/>
      <c r="QQR93" s="1"/>
      <c r="QQS93" s="1"/>
      <c r="QQT93" s="1"/>
      <c r="QQU93" s="1"/>
      <c r="QQV93" s="1"/>
      <c r="QQW93" s="1"/>
      <c r="QQX93" s="1"/>
      <c r="QQY93" s="1"/>
      <c r="QQZ93" s="1"/>
      <c r="QRA93" s="1"/>
      <c r="QRB93" s="1"/>
      <c r="QRC93" s="1"/>
      <c r="QRD93" s="1"/>
      <c r="QRE93" s="1"/>
      <c r="QRF93" s="1"/>
      <c r="QRG93" s="1"/>
      <c r="QRH93" s="1"/>
      <c r="QRI93" s="1"/>
      <c r="QRJ93" s="1"/>
      <c r="QRK93" s="1"/>
      <c r="QRL93" s="1"/>
      <c r="QRM93" s="1"/>
      <c r="QRN93" s="1"/>
      <c r="QRO93" s="1"/>
      <c r="QRP93" s="1"/>
      <c r="QRQ93" s="1"/>
      <c r="QRR93" s="1"/>
      <c r="QRS93" s="1"/>
      <c r="QRT93" s="1"/>
      <c r="QRU93" s="1"/>
      <c r="QRV93" s="1"/>
      <c r="QRW93" s="1"/>
      <c r="QRX93" s="1"/>
      <c r="QRY93" s="1"/>
      <c r="QRZ93" s="1"/>
      <c r="QSA93" s="1"/>
      <c r="QSB93" s="1"/>
      <c r="QSC93" s="1"/>
      <c r="QSD93" s="1"/>
      <c r="QSE93" s="1"/>
      <c r="QSF93" s="1"/>
      <c r="QSG93" s="1"/>
      <c r="QSH93" s="1"/>
      <c r="QSI93" s="1"/>
      <c r="QSJ93" s="1"/>
      <c r="QSK93" s="1"/>
      <c r="QSL93" s="1"/>
      <c r="QSM93" s="1"/>
      <c r="QSN93" s="1"/>
      <c r="QSO93" s="1"/>
      <c r="QSP93" s="1"/>
      <c r="QSQ93" s="1"/>
      <c r="QSR93" s="1"/>
      <c r="QSS93" s="1"/>
      <c r="QST93" s="1"/>
      <c r="QSU93" s="1"/>
      <c r="QSV93" s="1"/>
      <c r="QSW93" s="1"/>
      <c r="QSX93" s="1"/>
      <c r="QSY93" s="1"/>
      <c r="QSZ93" s="1"/>
      <c r="QTA93" s="1"/>
      <c r="QTB93" s="1"/>
      <c r="QTC93" s="1"/>
      <c r="QTD93" s="1"/>
      <c r="QTE93" s="1"/>
      <c r="QTF93" s="1"/>
      <c r="QTG93" s="1"/>
      <c r="QTH93" s="1"/>
      <c r="QTI93" s="1"/>
      <c r="QTJ93" s="1"/>
      <c r="QTK93" s="1"/>
      <c r="QTL93" s="1"/>
      <c r="QTM93" s="1"/>
      <c r="QTN93" s="1"/>
      <c r="QTO93" s="1"/>
      <c r="QTP93" s="1"/>
      <c r="QTQ93" s="1"/>
      <c r="QTR93" s="1"/>
      <c r="QTS93" s="1"/>
      <c r="QTT93" s="1"/>
      <c r="QTU93" s="1"/>
      <c r="QTV93" s="1"/>
      <c r="QTW93" s="1"/>
      <c r="QTX93" s="1"/>
      <c r="QTY93" s="1"/>
      <c r="QTZ93" s="1"/>
      <c r="QUA93" s="1"/>
      <c r="QUB93" s="1"/>
      <c r="QUC93" s="1"/>
      <c r="QUD93" s="1"/>
      <c r="QUE93" s="1"/>
      <c r="QUF93" s="1"/>
      <c r="QUG93" s="1"/>
      <c r="QUH93" s="1"/>
      <c r="QUI93" s="1"/>
      <c r="QUJ93" s="1"/>
      <c r="QUK93" s="1"/>
      <c r="QUL93" s="1"/>
      <c r="QUM93" s="1"/>
      <c r="QUN93" s="1"/>
      <c r="QUO93" s="1"/>
      <c r="QUP93" s="1"/>
      <c r="QUQ93" s="1"/>
      <c r="QUR93" s="1"/>
      <c r="QUS93" s="1"/>
      <c r="QUT93" s="1"/>
      <c r="QUU93" s="1"/>
      <c r="QUV93" s="1"/>
      <c r="QUW93" s="1"/>
      <c r="QUX93" s="1"/>
      <c r="QUY93" s="1"/>
      <c r="QUZ93" s="1"/>
      <c r="QVA93" s="1"/>
      <c r="QVB93" s="1"/>
      <c r="QVC93" s="1"/>
      <c r="QVD93" s="1"/>
      <c r="QVE93" s="1"/>
      <c r="QVF93" s="1"/>
      <c r="QVG93" s="1"/>
      <c r="QVH93" s="1"/>
      <c r="QVI93" s="1"/>
      <c r="QVJ93" s="1"/>
      <c r="QVK93" s="1"/>
      <c r="QVL93" s="1"/>
      <c r="QVM93" s="1"/>
      <c r="QVN93" s="1"/>
      <c r="QVO93" s="1"/>
      <c r="QVP93" s="1"/>
      <c r="QVQ93" s="1"/>
      <c r="QVR93" s="1"/>
      <c r="QVS93" s="1"/>
      <c r="QVT93" s="1"/>
      <c r="QVU93" s="1"/>
      <c r="QVV93" s="1"/>
      <c r="QVW93" s="1"/>
      <c r="QVX93" s="1"/>
      <c r="QVY93" s="1"/>
      <c r="QVZ93" s="1"/>
      <c r="QWA93" s="1"/>
      <c r="QWB93" s="1"/>
      <c r="QWC93" s="1"/>
      <c r="QWD93" s="1"/>
      <c r="QWE93" s="1"/>
      <c r="QWF93" s="1"/>
      <c r="QWG93" s="1"/>
      <c r="QWH93" s="1"/>
      <c r="QWI93" s="1"/>
      <c r="QWJ93" s="1"/>
      <c r="QWK93" s="1"/>
      <c r="QWL93" s="1"/>
      <c r="QWM93" s="1"/>
      <c r="QWN93" s="1"/>
      <c r="QWO93" s="1"/>
      <c r="QWP93" s="1"/>
      <c r="QWQ93" s="1"/>
      <c r="QWR93" s="1"/>
      <c r="QWS93" s="1"/>
      <c r="QWT93" s="1"/>
      <c r="QWU93" s="1"/>
      <c r="QWV93" s="1"/>
      <c r="QWW93" s="1"/>
      <c r="QWX93" s="1"/>
      <c r="QWY93" s="1"/>
      <c r="QWZ93" s="1"/>
      <c r="QXA93" s="1"/>
      <c r="QXB93" s="1"/>
      <c r="QXC93" s="1"/>
      <c r="QXD93" s="1"/>
      <c r="QXE93" s="1"/>
      <c r="QXF93" s="1"/>
      <c r="QXG93" s="1"/>
      <c r="QXH93" s="1"/>
      <c r="QXI93" s="1"/>
      <c r="QXJ93" s="1"/>
      <c r="QXK93" s="1"/>
      <c r="QXL93" s="1"/>
      <c r="QXM93" s="1"/>
      <c r="QXN93" s="1"/>
      <c r="QXO93" s="1"/>
      <c r="QXP93" s="1"/>
      <c r="QXQ93" s="1"/>
      <c r="QXR93" s="1"/>
      <c r="QXS93" s="1"/>
      <c r="QXT93" s="1"/>
      <c r="QXU93" s="1"/>
      <c r="QXV93" s="1"/>
      <c r="QXW93" s="1"/>
      <c r="QXX93" s="1"/>
      <c r="QXY93" s="1"/>
      <c r="QXZ93" s="1"/>
      <c r="QYA93" s="1"/>
      <c r="QYB93" s="1"/>
      <c r="QYC93" s="1"/>
      <c r="QYD93" s="1"/>
      <c r="QYE93" s="1"/>
      <c r="QYF93" s="1"/>
      <c r="QYG93" s="1"/>
      <c r="QYH93" s="1"/>
      <c r="QYI93" s="1"/>
      <c r="QYJ93" s="1"/>
      <c r="QYK93" s="1"/>
      <c r="QYL93" s="1"/>
      <c r="QYM93" s="1"/>
      <c r="QYN93" s="1"/>
      <c r="QYO93" s="1"/>
      <c r="QYP93" s="1"/>
      <c r="QYQ93" s="1"/>
      <c r="QYR93" s="1"/>
      <c r="QYS93" s="1"/>
      <c r="QYT93" s="1"/>
      <c r="QYU93" s="1"/>
      <c r="QYV93" s="1"/>
      <c r="QYW93" s="1"/>
      <c r="QYX93" s="1"/>
      <c r="QYY93" s="1"/>
      <c r="QYZ93" s="1"/>
      <c r="QZA93" s="1"/>
      <c r="QZB93" s="1"/>
      <c r="QZC93" s="1"/>
      <c r="QZD93" s="1"/>
      <c r="QZE93" s="1"/>
      <c r="QZF93" s="1"/>
      <c r="QZG93" s="1"/>
      <c r="QZH93" s="1"/>
      <c r="QZI93" s="1"/>
      <c r="QZJ93" s="1"/>
      <c r="QZK93" s="1"/>
      <c r="QZL93" s="1"/>
      <c r="QZM93" s="1"/>
      <c r="QZN93" s="1"/>
      <c r="QZO93" s="1"/>
      <c r="QZP93" s="1"/>
      <c r="QZQ93" s="1"/>
      <c r="QZR93" s="1"/>
      <c r="QZS93" s="1"/>
      <c r="QZT93" s="1"/>
      <c r="QZU93" s="1"/>
      <c r="QZV93" s="1"/>
      <c r="QZW93" s="1"/>
      <c r="QZX93" s="1"/>
      <c r="QZY93" s="1"/>
      <c r="QZZ93" s="1"/>
      <c r="RAA93" s="1"/>
      <c r="RAB93" s="1"/>
      <c r="RAC93" s="1"/>
      <c r="RAD93" s="1"/>
      <c r="RAE93" s="1"/>
      <c r="RAF93" s="1"/>
      <c r="RAG93" s="1"/>
      <c r="RAH93" s="1"/>
      <c r="RAI93" s="1"/>
      <c r="RAJ93" s="1"/>
      <c r="RAK93" s="1"/>
      <c r="RAL93" s="1"/>
      <c r="RAM93" s="1"/>
      <c r="RAN93" s="1"/>
      <c r="RAO93" s="1"/>
      <c r="RAP93" s="1"/>
      <c r="RAQ93" s="1"/>
      <c r="RAR93" s="1"/>
      <c r="RAS93" s="1"/>
      <c r="RAT93" s="1"/>
      <c r="RAU93" s="1"/>
      <c r="RAV93" s="1"/>
      <c r="RAW93" s="1"/>
      <c r="RAX93" s="1"/>
      <c r="RAY93" s="1"/>
      <c r="RAZ93" s="1"/>
      <c r="RBA93" s="1"/>
      <c r="RBB93" s="1"/>
      <c r="RBC93" s="1"/>
      <c r="RBD93" s="1"/>
      <c r="RBE93" s="1"/>
      <c r="RBF93" s="1"/>
      <c r="RBG93" s="1"/>
      <c r="RBH93" s="1"/>
      <c r="RBI93" s="1"/>
      <c r="RBJ93" s="1"/>
      <c r="RBK93" s="1"/>
      <c r="RBL93" s="1"/>
      <c r="RBM93" s="1"/>
      <c r="RBN93" s="1"/>
      <c r="RBO93" s="1"/>
      <c r="RBP93" s="1"/>
      <c r="RBQ93" s="1"/>
      <c r="RBR93" s="1"/>
      <c r="RBS93" s="1"/>
      <c r="RBT93" s="1"/>
      <c r="RBU93" s="1"/>
      <c r="RBV93" s="1"/>
      <c r="RBW93" s="1"/>
      <c r="RBX93" s="1"/>
      <c r="RBY93" s="1"/>
      <c r="RBZ93" s="1"/>
      <c r="RCA93" s="1"/>
      <c r="RCB93" s="1"/>
      <c r="RCC93" s="1"/>
      <c r="RCD93" s="1"/>
      <c r="RCE93" s="1"/>
      <c r="RCF93" s="1"/>
      <c r="RCG93" s="1"/>
      <c r="RCH93" s="1"/>
      <c r="RCI93" s="1"/>
      <c r="RCJ93" s="1"/>
      <c r="RCK93" s="1"/>
      <c r="RCL93" s="1"/>
      <c r="RCM93" s="1"/>
      <c r="RCN93" s="1"/>
      <c r="RCO93" s="1"/>
      <c r="RCP93" s="1"/>
      <c r="RCQ93" s="1"/>
      <c r="RCR93" s="1"/>
      <c r="RCS93" s="1"/>
      <c r="RCT93" s="1"/>
      <c r="RCU93" s="1"/>
      <c r="RCV93" s="1"/>
      <c r="RCW93" s="1"/>
      <c r="RCX93" s="1"/>
      <c r="RCY93" s="1"/>
      <c r="RCZ93" s="1"/>
      <c r="RDA93" s="1"/>
      <c r="RDB93" s="1"/>
      <c r="RDC93" s="1"/>
      <c r="RDD93" s="1"/>
      <c r="RDE93" s="1"/>
      <c r="RDF93" s="1"/>
      <c r="RDG93" s="1"/>
      <c r="RDH93" s="1"/>
      <c r="RDI93" s="1"/>
      <c r="RDJ93" s="1"/>
      <c r="RDK93" s="1"/>
      <c r="RDL93" s="1"/>
      <c r="RDM93" s="1"/>
      <c r="RDN93" s="1"/>
      <c r="RDO93" s="1"/>
      <c r="RDP93" s="1"/>
      <c r="RDQ93" s="1"/>
      <c r="RDR93" s="1"/>
      <c r="RDS93" s="1"/>
      <c r="RDT93" s="1"/>
      <c r="RDU93" s="1"/>
      <c r="RDV93" s="1"/>
      <c r="RDW93" s="1"/>
      <c r="RDX93" s="1"/>
      <c r="RDY93" s="1"/>
      <c r="RDZ93" s="1"/>
      <c r="REA93" s="1"/>
      <c r="REB93" s="1"/>
      <c r="REC93" s="1"/>
      <c r="RED93" s="1"/>
      <c r="REE93" s="1"/>
      <c r="REF93" s="1"/>
      <c r="REG93" s="1"/>
      <c r="REH93" s="1"/>
      <c r="REI93" s="1"/>
      <c r="REJ93" s="1"/>
      <c r="REK93" s="1"/>
      <c r="REL93" s="1"/>
      <c r="REM93" s="1"/>
      <c r="REN93" s="1"/>
      <c r="REO93" s="1"/>
      <c r="REP93" s="1"/>
      <c r="REQ93" s="1"/>
      <c r="RER93" s="1"/>
      <c r="RES93" s="1"/>
      <c r="RET93" s="1"/>
      <c r="REU93" s="1"/>
      <c r="REV93" s="1"/>
      <c r="REW93" s="1"/>
      <c r="REX93" s="1"/>
      <c r="REY93" s="1"/>
      <c r="REZ93" s="1"/>
      <c r="RFA93" s="1"/>
      <c r="RFB93" s="1"/>
      <c r="RFC93" s="1"/>
      <c r="RFD93" s="1"/>
      <c r="RFE93" s="1"/>
      <c r="RFF93" s="1"/>
      <c r="RFG93" s="1"/>
      <c r="RFH93" s="1"/>
      <c r="RFI93" s="1"/>
      <c r="RFJ93" s="1"/>
      <c r="RFK93" s="1"/>
      <c r="RFL93" s="1"/>
      <c r="RFM93" s="1"/>
      <c r="RFN93" s="1"/>
      <c r="RFO93" s="1"/>
      <c r="RFP93" s="1"/>
      <c r="RFQ93" s="1"/>
      <c r="RFR93" s="1"/>
      <c r="RFS93" s="1"/>
      <c r="RFT93" s="1"/>
      <c r="RFU93" s="1"/>
      <c r="RFV93" s="1"/>
      <c r="RFW93" s="1"/>
      <c r="RFX93" s="1"/>
      <c r="RFY93" s="1"/>
      <c r="RFZ93" s="1"/>
      <c r="RGA93" s="1"/>
      <c r="RGB93" s="1"/>
      <c r="RGC93" s="1"/>
      <c r="RGD93" s="1"/>
      <c r="RGE93" s="1"/>
      <c r="RGF93" s="1"/>
      <c r="RGG93" s="1"/>
      <c r="RGH93" s="1"/>
      <c r="RGI93" s="1"/>
      <c r="RGJ93" s="1"/>
      <c r="RGK93" s="1"/>
      <c r="RGL93" s="1"/>
      <c r="RGM93" s="1"/>
      <c r="RGN93" s="1"/>
      <c r="RGO93" s="1"/>
      <c r="RGP93" s="1"/>
      <c r="RGQ93" s="1"/>
      <c r="RGR93" s="1"/>
      <c r="RGS93" s="1"/>
      <c r="RGT93" s="1"/>
      <c r="RGU93" s="1"/>
      <c r="RGV93" s="1"/>
      <c r="RGW93" s="1"/>
      <c r="RGX93" s="1"/>
      <c r="RGY93" s="1"/>
      <c r="RGZ93" s="1"/>
      <c r="RHA93" s="1"/>
      <c r="RHB93" s="1"/>
      <c r="RHC93" s="1"/>
      <c r="RHD93" s="1"/>
      <c r="RHE93" s="1"/>
      <c r="RHF93" s="1"/>
      <c r="RHG93" s="1"/>
      <c r="RHH93" s="1"/>
      <c r="RHI93" s="1"/>
      <c r="RHJ93" s="1"/>
      <c r="RHK93" s="1"/>
      <c r="RHL93" s="1"/>
      <c r="RHM93" s="1"/>
      <c r="RHN93" s="1"/>
      <c r="RHO93" s="1"/>
      <c r="RHP93" s="1"/>
      <c r="RHQ93" s="1"/>
      <c r="RHR93" s="1"/>
      <c r="RHS93" s="1"/>
      <c r="RHT93" s="1"/>
      <c r="RHU93" s="1"/>
      <c r="RHV93" s="1"/>
      <c r="RHW93" s="1"/>
      <c r="RHX93" s="1"/>
      <c r="RHY93" s="1"/>
      <c r="RHZ93" s="1"/>
      <c r="RIA93" s="1"/>
      <c r="RIB93" s="1"/>
      <c r="RIC93" s="1"/>
      <c r="RID93" s="1"/>
      <c r="RIE93" s="1"/>
      <c r="RIF93" s="1"/>
      <c r="RIG93" s="1"/>
      <c r="RIH93" s="1"/>
      <c r="RII93" s="1"/>
      <c r="RIJ93" s="1"/>
      <c r="RIK93" s="1"/>
      <c r="RIL93" s="1"/>
      <c r="RIM93" s="1"/>
      <c r="RIN93" s="1"/>
      <c r="RIO93" s="1"/>
      <c r="RIP93" s="1"/>
      <c r="RIQ93" s="1"/>
      <c r="RIR93" s="1"/>
      <c r="RIS93" s="1"/>
      <c r="RIT93" s="1"/>
      <c r="RIU93" s="1"/>
      <c r="RIV93" s="1"/>
      <c r="RIW93" s="1"/>
      <c r="RIX93" s="1"/>
      <c r="RIY93" s="1"/>
      <c r="RIZ93" s="1"/>
      <c r="RJA93" s="1"/>
      <c r="RJB93" s="1"/>
      <c r="RJC93" s="1"/>
      <c r="RJD93" s="1"/>
      <c r="RJE93" s="1"/>
      <c r="RJF93" s="1"/>
      <c r="RJG93" s="1"/>
      <c r="RJH93" s="1"/>
      <c r="RJI93" s="1"/>
      <c r="RJJ93" s="1"/>
      <c r="RJK93" s="1"/>
      <c r="RJL93" s="1"/>
      <c r="RJM93" s="1"/>
      <c r="RJN93" s="1"/>
      <c r="RJO93" s="1"/>
      <c r="RJP93" s="1"/>
      <c r="RJQ93" s="1"/>
      <c r="RJR93" s="1"/>
      <c r="RJS93" s="1"/>
      <c r="RJT93" s="1"/>
      <c r="RJU93" s="1"/>
      <c r="RJV93" s="1"/>
      <c r="RJW93" s="1"/>
      <c r="RJX93" s="1"/>
      <c r="RJY93" s="1"/>
      <c r="RJZ93" s="1"/>
      <c r="RKA93" s="1"/>
      <c r="RKB93" s="1"/>
      <c r="RKC93" s="1"/>
      <c r="RKD93" s="1"/>
      <c r="RKE93" s="1"/>
      <c r="RKF93" s="1"/>
      <c r="RKG93" s="1"/>
      <c r="RKH93" s="1"/>
      <c r="RKI93" s="1"/>
      <c r="RKJ93" s="1"/>
      <c r="RKK93" s="1"/>
      <c r="RKL93" s="1"/>
      <c r="RKM93" s="1"/>
      <c r="RKN93" s="1"/>
      <c r="RKO93" s="1"/>
      <c r="RKP93" s="1"/>
      <c r="RKQ93" s="1"/>
      <c r="RKR93" s="1"/>
      <c r="RKS93" s="1"/>
      <c r="RKT93" s="1"/>
      <c r="RKU93" s="1"/>
      <c r="RKV93" s="1"/>
      <c r="RKW93" s="1"/>
      <c r="RKX93" s="1"/>
      <c r="RKY93" s="1"/>
      <c r="RKZ93" s="1"/>
      <c r="RLA93" s="1"/>
      <c r="RLB93" s="1"/>
      <c r="RLC93" s="1"/>
      <c r="RLD93" s="1"/>
      <c r="RLE93" s="1"/>
      <c r="RLF93" s="1"/>
      <c r="RLG93" s="1"/>
      <c r="RLH93" s="1"/>
      <c r="RLI93" s="1"/>
      <c r="RLJ93" s="1"/>
      <c r="RLK93" s="1"/>
      <c r="RLL93" s="1"/>
      <c r="RLM93" s="1"/>
      <c r="RLN93" s="1"/>
      <c r="RLO93" s="1"/>
      <c r="RLP93" s="1"/>
      <c r="RLQ93" s="1"/>
      <c r="RLR93" s="1"/>
      <c r="RLS93" s="1"/>
      <c r="RLT93" s="1"/>
      <c r="RLU93" s="1"/>
      <c r="RLV93" s="1"/>
      <c r="RLW93" s="1"/>
      <c r="RLX93" s="1"/>
      <c r="RLY93" s="1"/>
      <c r="RLZ93" s="1"/>
      <c r="RMA93" s="1"/>
      <c r="RMB93" s="1"/>
      <c r="RMC93" s="1"/>
      <c r="RMD93" s="1"/>
      <c r="RME93" s="1"/>
      <c r="RMF93" s="1"/>
      <c r="RMG93" s="1"/>
      <c r="RMH93" s="1"/>
      <c r="RMI93" s="1"/>
      <c r="RMJ93" s="1"/>
      <c r="RMK93" s="1"/>
      <c r="RML93" s="1"/>
      <c r="RMM93" s="1"/>
      <c r="RMN93" s="1"/>
      <c r="RMO93" s="1"/>
      <c r="RMP93" s="1"/>
      <c r="RMQ93" s="1"/>
      <c r="RMR93" s="1"/>
      <c r="RMS93" s="1"/>
      <c r="RMT93" s="1"/>
      <c r="RMU93" s="1"/>
      <c r="RMV93" s="1"/>
      <c r="RMW93" s="1"/>
      <c r="RMX93" s="1"/>
      <c r="RMY93" s="1"/>
      <c r="RMZ93" s="1"/>
      <c r="RNA93" s="1"/>
      <c r="RNB93" s="1"/>
      <c r="RNC93" s="1"/>
      <c r="RND93" s="1"/>
      <c r="RNE93" s="1"/>
      <c r="RNF93" s="1"/>
      <c r="RNG93" s="1"/>
      <c r="RNH93" s="1"/>
      <c r="RNI93" s="1"/>
      <c r="RNJ93" s="1"/>
      <c r="RNK93" s="1"/>
      <c r="RNL93" s="1"/>
      <c r="RNM93" s="1"/>
      <c r="RNN93" s="1"/>
      <c r="RNO93" s="1"/>
      <c r="RNP93" s="1"/>
      <c r="RNQ93" s="1"/>
      <c r="RNR93" s="1"/>
      <c r="RNS93" s="1"/>
      <c r="RNT93" s="1"/>
      <c r="RNU93" s="1"/>
      <c r="RNV93" s="1"/>
      <c r="RNW93" s="1"/>
      <c r="RNX93" s="1"/>
      <c r="RNY93" s="1"/>
      <c r="RNZ93" s="1"/>
      <c r="ROA93" s="1"/>
      <c r="ROB93" s="1"/>
      <c r="ROC93" s="1"/>
      <c r="ROD93" s="1"/>
      <c r="ROE93" s="1"/>
      <c r="ROF93" s="1"/>
      <c r="ROG93" s="1"/>
      <c r="ROH93" s="1"/>
      <c r="ROI93" s="1"/>
      <c r="ROJ93" s="1"/>
      <c r="ROK93" s="1"/>
      <c r="ROL93" s="1"/>
      <c r="ROM93" s="1"/>
      <c r="RON93" s="1"/>
      <c r="ROO93" s="1"/>
      <c r="ROP93" s="1"/>
      <c r="ROQ93" s="1"/>
      <c r="ROR93" s="1"/>
      <c r="ROS93" s="1"/>
      <c r="ROT93" s="1"/>
      <c r="ROU93" s="1"/>
      <c r="ROV93" s="1"/>
      <c r="ROW93" s="1"/>
      <c r="ROX93" s="1"/>
      <c r="ROY93" s="1"/>
      <c r="ROZ93" s="1"/>
      <c r="RPA93" s="1"/>
      <c r="RPB93" s="1"/>
      <c r="RPC93" s="1"/>
      <c r="RPD93" s="1"/>
      <c r="RPE93" s="1"/>
      <c r="RPF93" s="1"/>
      <c r="RPG93" s="1"/>
      <c r="RPH93" s="1"/>
      <c r="RPI93" s="1"/>
      <c r="RPJ93" s="1"/>
      <c r="RPK93" s="1"/>
      <c r="RPL93" s="1"/>
      <c r="RPM93" s="1"/>
      <c r="RPN93" s="1"/>
      <c r="RPO93" s="1"/>
      <c r="RPP93" s="1"/>
      <c r="RPQ93" s="1"/>
      <c r="RPR93" s="1"/>
      <c r="RPS93" s="1"/>
      <c r="RPT93" s="1"/>
      <c r="RPU93" s="1"/>
      <c r="RPV93" s="1"/>
      <c r="RPW93" s="1"/>
      <c r="RPX93" s="1"/>
      <c r="RPY93" s="1"/>
      <c r="RPZ93" s="1"/>
      <c r="RQA93" s="1"/>
      <c r="RQB93" s="1"/>
      <c r="RQC93" s="1"/>
      <c r="RQD93" s="1"/>
      <c r="RQE93" s="1"/>
      <c r="RQF93" s="1"/>
      <c r="RQG93" s="1"/>
      <c r="RQH93" s="1"/>
      <c r="RQI93" s="1"/>
      <c r="RQJ93" s="1"/>
      <c r="RQK93" s="1"/>
      <c r="RQL93" s="1"/>
      <c r="RQM93" s="1"/>
      <c r="RQN93" s="1"/>
      <c r="RQO93" s="1"/>
      <c r="RQP93" s="1"/>
      <c r="RQQ93" s="1"/>
      <c r="RQR93" s="1"/>
      <c r="RQS93" s="1"/>
      <c r="RQT93" s="1"/>
      <c r="RQU93" s="1"/>
      <c r="RQV93" s="1"/>
      <c r="RQW93" s="1"/>
      <c r="RQX93" s="1"/>
      <c r="RQY93" s="1"/>
      <c r="RQZ93" s="1"/>
      <c r="RRA93" s="1"/>
      <c r="RRB93" s="1"/>
      <c r="RRC93" s="1"/>
      <c r="RRD93" s="1"/>
      <c r="RRE93" s="1"/>
      <c r="RRF93" s="1"/>
      <c r="RRG93" s="1"/>
      <c r="RRH93" s="1"/>
      <c r="RRI93" s="1"/>
      <c r="RRJ93" s="1"/>
      <c r="RRK93" s="1"/>
      <c r="RRL93" s="1"/>
      <c r="RRM93" s="1"/>
      <c r="RRN93" s="1"/>
      <c r="RRO93" s="1"/>
      <c r="RRP93" s="1"/>
      <c r="RRQ93" s="1"/>
      <c r="RRR93" s="1"/>
      <c r="RRS93" s="1"/>
      <c r="RRT93" s="1"/>
      <c r="RRU93" s="1"/>
      <c r="RRV93" s="1"/>
      <c r="RRW93" s="1"/>
      <c r="RRX93" s="1"/>
      <c r="RRY93" s="1"/>
      <c r="RRZ93" s="1"/>
      <c r="RSA93" s="1"/>
      <c r="RSB93" s="1"/>
      <c r="RSC93" s="1"/>
      <c r="RSD93" s="1"/>
      <c r="RSE93" s="1"/>
      <c r="RSF93" s="1"/>
      <c r="RSG93" s="1"/>
      <c r="RSH93" s="1"/>
      <c r="RSI93" s="1"/>
      <c r="RSJ93" s="1"/>
      <c r="RSK93" s="1"/>
      <c r="RSL93" s="1"/>
      <c r="RSM93" s="1"/>
      <c r="RSN93" s="1"/>
      <c r="RSO93" s="1"/>
      <c r="RSP93" s="1"/>
      <c r="RSQ93" s="1"/>
      <c r="RSR93" s="1"/>
      <c r="RSS93" s="1"/>
      <c r="RST93" s="1"/>
      <c r="RSU93" s="1"/>
      <c r="RSV93" s="1"/>
      <c r="RSW93" s="1"/>
      <c r="RSX93" s="1"/>
      <c r="RSY93" s="1"/>
      <c r="RSZ93" s="1"/>
      <c r="RTA93" s="1"/>
      <c r="RTB93" s="1"/>
      <c r="RTC93" s="1"/>
      <c r="RTD93" s="1"/>
      <c r="RTE93" s="1"/>
      <c r="RTF93" s="1"/>
      <c r="RTG93" s="1"/>
      <c r="RTH93" s="1"/>
      <c r="RTI93" s="1"/>
      <c r="RTJ93" s="1"/>
      <c r="RTK93" s="1"/>
      <c r="RTL93" s="1"/>
      <c r="RTM93" s="1"/>
      <c r="RTN93" s="1"/>
      <c r="RTO93" s="1"/>
      <c r="RTP93" s="1"/>
      <c r="RTQ93" s="1"/>
      <c r="RTR93" s="1"/>
      <c r="RTS93" s="1"/>
      <c r="RTT93" s="1"/>
      <c r="RTU93" s="1"/>
      <c r="RTV93" s="1"/>
      <c r="RTW93" s="1"/>
      <c r="RTX93" s="1"/>
      <c r="RTY93" s="1"/>
      <c r="RTZ93" s="1"/>
      <c r="RUA93" s="1"/>
      <c r="RUB93" s="1"/>
      <c r="RUC93" s="1"/>
      <c r="RUD93" s="1"/>
      <c r="RUE93" s="1"/>
      <c r="RUF93" s="1"/>
      <c r="RUG93" s="1"/>
      <c r="RUH93" s="1"/>
      <c r="RUI93" s="1"/>
      <c r="RUJ93" s="1"/>
      <c r="RUK93" s="1"/>
      <c r="RUL93" s="1"/>
      <c r="RUM93" s="1"/>
      <c r="RUN93" s="1"/>
      <c r="RUO93" s="1"/>
      <c r="RUP93" s="1"/>
      <c r="RUQ93" s="1"/>
      <c r="RUR93" s="1"/>
      <c r="RUS93" s="1"/>
      <c r="RUT93" s="1"/>
      <c r="RUU93" s="1"/>
      <c r="RUV93" s="1"/>
      <c r="RUW93" s="1"/>
      <c r="RUX93" s="1"/>
      <c r="RUY93" s="1"/>
      <c r="RUZ93" s="1"/>
      <c r="RVA93" s="1"/>
      <c r="RVB93" s="1"/>
      <c r="RVC93" s="1"/>
      <c r="RVD93" s="1"/>
      <c r="RVE93" s="1"/>
      <c r="RVF93" s="1"/>
      <c r="RVG93" s="1"/>
      <c r="RVH93" s="1"/>
      <c r="RVI93" s="1"/>
      <c r="RVJ93" s="1"/>
      <c r="RVK93" s="1"/>
      <c r="RVL93" s="1"/>
      <c r="RVM93" s="1"/>
      <c r="RVN93" s="1"/>
      <c r="RVO93" s="1"/>
      <c r="RVP93" s="1"/>
      <c r="RVQ93" s="1"/>
      <c r="RVR93" s="1"/>
      <c r="RVS93" s="1"/>
      <c r="RVT93" s="1"/>
      <c r="RVU93" s="1"/>
      <c r="RVV93" s="1"/>
      <c r="RVW93" s="1"/>
      <c r="RVX93" s="1"/>
      <c r="RVY93" s="1"/>
      <c r="RVZ93" s="1"/>
      <c r="RWA93" s="1"/>
      <c r="RWB93" s="1"/>
      <c r="RWC93" s="1"/>
      <c r="RWD93" s="1"/>
      <c r="RWE93" s="1"/>
      <c r="RWF93" s="1"/>
      <c r="RWG93" s="1"/>
      <c r="RWH93" s="1"/>
      <c r="RWI93" s="1"/>
      <c r="RWJ93" s="1"/>
      <c r="RWK93" s="1"/>
      <c r="RWL93" s="1"/>
      <c r="RWM93" s="1"/>
      <c r="RWN93" s="1"/>
      <c r="RWO93" s="1"/>
      <c r="RWP93" s="1"/>
      <c r="RWQ93" s="1"/>
      <c r="RWR93" s="1"/>
      <c r="RWS93" s="1"/>
      <c r="RWT93" s="1"/>
      <c r="RWU93" s="1"/>
      <c r="RWV93" s="1"/>
      <c r="RWW93" s="1"/>
      <c r="RWX93" s="1"/>
      <c r="RWY93" s="1"/>
      <c r="RWZ93" s="1"/>
      <c r="RXA93" s="1"/>
      <c r="RXB93" s="1"/>
      <c r="RXC93" s="1"/>
      <c r="RXD93" s="1"/>
      <c r="RXE93" s="1"/>
      <c r="RXF93" s="1"/>
      <c r="RXG93" s="1"/>
      <c r="RXH93" s="1"/>
      <c r="RXI93" s="1"/>
      <c r="RXJ93" s="1"/>
      <c r="RXK93" s="1"/>
      <c r="RXL93" s="1"/>
      <c r="RXM93" s="1"/>
      <c r="RXN93" s="1"/>
      <c r="RXO93" s="1"/>
      <c r="RXP93" s="1"/>
      <c r="RXQ93" s="1"/>
      <c r="RXR93" s="1"/>
      <c r="RXS93" s="1"/>
      <c r="RXT93" s="1"/>
      <c r="RXU93" s="1"/>
      <c r="RXV93" s="1"/>
      <c r="RXW93" s="1"/>
      <c r="RXX93" s="1"/>
      <c r="RXY93" s="1"/>
      <c r="RXZ93" s="1"/>
      <c r="RYA93" s="1"/>
      <c r="RYB93" s="1"/>
      <c r="RYC93" s="1"/>
      <c r="RYD93" s="1"/>
      <c r="RYE93" s="1"/>
      <c r="RYF93" s="1"/>
      <c r="RYG93" s="1"/>
      <c r="RYH93" s="1"/>
      <c r="RYI93" s="1"/>
      <c r="RYJ93" s="1"/>
      <c r="RYK93" s="1"/>
      <c r="RYL93" s="1"/>
      <c r="RYM93" s="1"/>
      <c r="RYN93" s="1"/>
      <c r="RYO93" s="1"/>
      <c r="RYP93" s="1"/>
      <c r="RYQ93" s="1"/>
      <c r="RYR93" s="1"/>
      <c r="RYS93" s="1"/>
      <c r="RYT93" s="1"/>
      <c r="RYU93" s="1"/>
      <c r="RYV93" s="1"/>
      <c r="RYW93" s="1"/>
      <c r="RYX93" s="1"/>
      <c r="RYY93" s="1"/>
      <c r="RYZ93" s="1"/>
      <c r="RZA93" s="1"/>
      <c r="RZB93" s="1"/>
      <c r="RZC93" s="1"/>
      <c r="RZD93" s="1"/>
      <c r="RZE93" s="1"/>
      <c r="RZF93" s="1"/>
      <c r="RZG93" s="1"/>
      <c r="RZH93" s="1"/>
      <c r="RZI93" s="1"/>
      <c r="RZJ93" s="1"/>
      <c r="RZK93" s="1"/>
      <c r="RZL93" s="1"/>
      <c r="RZM93" s="1"/>
      <c r="RZN93" s="1"/>
      <c r="RZO93" s="1"/>
      <c r="RZP93" s="1"/>
      <c r="RZQ93" s="1"/>
      <c r="RZR93" s="1"/>
      <c r="RZS93" s="1"/>
      <c r="RZT93" s="1"/>
      <c r="RZU93" s="1"/>
      <c r="RZV93" s="1"/>
      <c r="RZW93" s="1"/>
      <c r="RZX93" s="1"/>
      <c r="RZY93" s="1"/>
      <c r="RZZ93" s="1"/>
      <c r="SAA93" s="1"/>
      <c r="SAB93" s="1"/>
      <c r="SAC93" s="1"/>
      <c r="SAD93" s="1"/>
      <c r="SAE93" s="1"/>
      <c r="SAF93" s="1"/>
      <c r="SAG93" s="1"/>
      <c r="SAH93" s="1"/>
      <c r="SAI93" s="1"/>
      <c r="SAJ93" s="1"/>
      <c r="SAK93" s="1"/>
      <c r="SAL93" s="1"/>
      <c r="SAM93" s="1"/>
      <c r="SAN93" s="1"/>
      <c r="SAO93" s="1"/>
      <c r="SAP93" s="1"/>
      <c r="SAQ93" s="1"/>
      <c r="SAR93" s="1"/>
      <c r="SAS93" s="1"/>
      <c r="SAT93" s="1"/>
      <c r="SAU93" s="1"/>
      <c r="SAV93" s="1"/>
      <c r="SAW93" s="1"/>
      <c r="SAX93" s="1"/>
      <c r="SAY93" s="1"/>
      <c r="SAZ93" s="1"/>
      <c r="SBA93" s="1"/>
      <c r="SBB93" s="1"/>
      <c r="SBC93" s="1"/>
      <c r="SBD93" s="1"/>
      <c r="SBE93" s="1"/>
      <c r="SBF93" s="1"/>
      <c r="SBG93" s="1"/>
      <c r="SBH93" s="1"/>
      <c r="SBI93" s="1"/>
      <c r="SBJ93" s="1"/>
      <c r="SBK93" s="1"/>
      <c r="SBL93" s="1"/>
      <c r="SBM93" s="1"/>
      <c r="SBN93" s="1"/>
      <c r="SBO93" s="1"/>
      <c r="SBP93" s="1"/>
      <c r="SBQ93" s="1"/>
      <c r="SBR93" s="1"/>
      <c r="SBS93" s="1"/>
      <c r="SBT93" s="1"/>
      <c r="SBU93" s="1"/>
      <c r="SBV93" s="1"/>
      <c r="SBW93" s="1"/>
      <c r="SBX93" s="1"/>
      <c r="SBY93" s="1"/>
      <c r="SBZ93" s="1"/>
      <c r="SCA93" s="1"/>
      <c r="SCB93" s="1"/>
      <c r="SCC93" s="1"/>
      <c r="SCD93" s="1"/>
      <c r="SCE93" s="1"/>
      <c r="SCF93" s="1"/>
      <c r="SCG93" s="1"/>
      <c r="SCH93" s="1"/>
      <c r="SCI93" s="1"/>
      <c r="SCJ93" s="1"/>
      <c r="SCK93" s="1"/>
      <c r="SCL93" s="1"/>
      <c r="SCM93" s="1"/>
      <c r="SCN93" s="1"/>
      <c r="SCO93" s="1"/>
      <c r="SCP93" s="1"/>
      <c r="SCQ93" s="1"/>
      <c r="SCR93" s="1"/>
      <c r="SCS93" s="1"/>
      <c r="SCT93" s="1"/>
      <c r="SCU93" s="1"/>
      <c r="SCV93" s="1"/>
      <c r="SCW93" s="1"/>
      <c r="SCX93" s="1"/>
      <c r="SCY93" s="1"/>
      <c r="SCZ93" s="1"/>
      <c r="SDA93" s="1"/>
      <c r="SDB93" s="1"/>
      <c r="SDC93" s="1"/>
      <c r="SDD93" s="1"/>
      <c r="SDE93" s="1"/>
      <c r="SDF93" s="1"/>
      <c r="SDG93" s="1"/>
      <c r="SDH93" s="1"/>
      <c r="SDI93" s="1"/>
      <c r="SDJ93" s="1"/>
      <c r="SDK93" s="1"/>
      <c r="SDL93" s="1"/>
      <c r="SDM93" s="1"/>
      <c r="SDN93" s="1"/>
      <c r="SDO93" s="1"/>
      <c r="SDP93" s="1"/>
      <c r="SDQ93" s="1"/>
      <c r="SDR93" s="1"/>
      <c r="SDS93" s="1"/>
      <c r="SDT93" s="1"/>
      <c r="SDU93" s="1"/>
      <c r="SDV93" s="1"/>
      <c r="SDW93" s="1"/>
      <c r="SDX93" s="1"/>
      <c r="SDY93" s="1"/>
      <c r="SDZ93" s="1"/>
      <c r="SEA93" s="1"/>
      <c r="SEB93" s="1"/>
      <c r="SEC93" s="1"/>
      <c r="SED93" s="1"/>
      <c r="SEE93" s="1"/>
      <c r="SEF93" s="1"/>
      <c r="SEG93" s="1"/>
      <c r="SEH93" s="1"/>
      <c r="SEI93" s="1"/>
      <c r="SEJ93" s="1"/>
      <c r="SEK93" s="1"/>
      <c r="SEL93" s="1"/>
      <c r="SEM93" s="1"/>
      <c r="SEN93" s="1"/>
      <c r="SEO93" s="1"/>
      <c r="SEP93" s="1"/>
      <c r="SEQ93" s="1"/>
      <c r="SER93" s="1"/>
      <c r="SES93" s="1"/>
      <c r="SET93" s="1"/>
      <c r="SEU93" s="1"/>
      <c r="SEV93" s="1"/>
      <c r="SEW93" s="1"/>
      <c r="SEX93" s="1"/>
      <c r="SEY93" s="1"/>
      <c r="SEZ93" s="1"/>
      <c r="SFA93" s="1"/>
      <c r="SFB93" s="1"/>
      <c r="SFC93" s="1"/>
      <c r="SFD93" s="1"/>
      <c r="SFE93" s="1"/>
      <c r="SFF93" s="1"/>
      <c r="SFG93" s="1"/>
      <c r="SFH93" s="1"/>
      <c r="SFI93" s="1"/>
      <c r="SFJ93" s="1"/>
      <c r="SFK93" s="1"/>
      <c r="SFL93" s="1"/>
      <c r="SFM93" s="1"/>
      <c r="SFN93" s="1"/>
      <c r="SFO93" s="1"/>
      <c r="SFP93" s="1"/>
      <c r="SFQ93" s="1"/>
      <c r="SFR93" s="1"/>
      <c r="SFS93" s="1"/>
      <c r="SFT93" s="1"/>
      <c r="SFU93" s="1"/>
      <c r="SFV93" s="1"/>
      <c r="SFW93" s="1"/>
      <c r="SFX93" s="1"/>
      <c r="SFY93" s="1"/>
      <c r="SFZ93" s="1"/>
      <c r="SGA93" s="1"/>
      <c r="SGB93" s="1"/>
      <c r="SGC93" s="1"/>
      <c r="SGD93" s="1"/>
      <c r="SGE93" s="1"/>
      <c r="SGF93" s="1"/>
      <c r="SGG93" s="1"/>
      <c r="SGH93" s="1"/>
      <c r="SGI93" s="1"/>
      <c r="SGJ93" s="1"/>
      <c r="SGK93" s="1"/>
      <c r="SGL93" s="1"/>
      <c r="SGM93" s="1"/>
      <c r="SGN93" s="1"/>
      <c r="SGO93" s="1"/>
      <c r="SGP93" s="1"/>
      <c r="SGQ93" s="1"/>
      <c r="SGR93" s="1"/>
      <c r="SGS93" s="1"/>
      <c r="SGT93" s="1"/>
      <c r="SGU93" s="1"/>
      <c r="SGV93" s="1"/>
      <c r="SGW93" s="1"/>
      <c r="SGX93" s="1"/>
      <c r="SGY93" s="1"/>
      <c r="SGZ93" s="1"/>
      <c r="SHA93" s="1"/>
      <c r="SHB93" s="1"/>
      <c r="SHC93" s="1"/>
      <c r="SHD93" s="1"/>
      <c r="SHE93" s="1"/>
      <c r="SHF93" s="1"/>
      <c r="SHG93" s="1"/>
      <c r="SHH93" s="1"/>
      <c r="SHI93" s="1"/>
      <c r="SHJ93" s="1"/>
      <c r="SHK93" s="1"/>
      <c r="SHL93" s="1"/>
      <c r="SHM93" s="1"/>
      <c r="SHN93" s="1"/>
      <c r="SHO93" s="1"/>
      <c r="SHP93" s="1"/>
      <c r="SHQ93" s="1"/>
      <c r="SHR93" s="1"/>
      <c r="SHS93" s="1"/>
      <c r="SHT93" s="1"/>
      <c r="SHU93" s="1"/>
      <c r="SHV93" s="1"/>
      <c r="SHW93" s="1"/>
      <c r="SHX93" s="1"/>
      <c r="SHY93" s="1"/>
      <c r="SHZ93" s="1"/>
      <c r="SIA93" s="1"/>
      <c r="SIB93" s="1"/>
      <c r="SIC93" s="1"/>
      <c r="SID93" s="1"/>
      <c r="SIE93" s="1"/>
      <c r="SIF93" s="1"/>
      <c r="SIG93" s="1"/>
      <c r="SIH93" s="1"/>
      <c r="SII93" s="1"/>
      <c r="SIJ93" s="1"/>
      <c r="SIK93" s="1"/>
      <c r="SIL93" s="1"/>
      <c r="SIM93" s="1"/>
      <c r="SIN93" s="1"/>
      <c r="SIO93" s="1"/>
      <c r="SIP93" s="1"/>
      <c r="SIQ93" s="1"/>
      <c r="SIR93" s="1"/>
      <c r="SIS93" s="1"/>
      <c r="SIT93" s="1"/>
      <c r="SIU93" s="1"/>
      <c r="SIV93" s="1"/>
      <c r="SIW93" s="1"/>
      <c r="SIX93" s="1"/>
      <c r="SIY93" s="1"/>
      <c r="SIZ93" s="1"/>
      <c r="SJA93" s="1"/>
      <c r="SJB93" s="1"/>
      <c r="SJC93" s="1"/>
      <c r="SJD93" s="1"/>
      <c r="SJE93" s="1"/>
      <c r="SJF93" s="1"/>
      <c r="SJG93" s="1"/>
      <c r="SJH93" s="1"/>
      <c r="SJI93" s="1"/>
      <c r="SJJ93" s="1"/>
      <c r="SJK93" s="1"/>
      <c r="SJL93" s="1"/>
      <c r="SJM93" s="1"/>
      <c r="SJN93" s="1"/>
      <c r="SJO93" s="1"/>
      <c r="SJP93" s="1"/>
      <c r="SJQ93" s="1"/>
      <c r="SJR93" s="1"/>
      <c r="SJS93" s="1"/>
      <c r="SJT93" s="1"/>
      <c r="SJU93" s="1"/>
      <c r="SJV93" s="1"/>
      <c r="SJW93" s="1"/>
      <c r="SJX93" s="1"/>
      <c r="SJY93" s="1"/>
      <c r="SJZ93" s="1"/>
      <c r="SKA93" s="1"/>
      <c r="SKB93" s="1"/>
      <c r="SKC93" s="1"/>
      <c r="SKD93" s="1"/>
      <c r="SKE93" s="1"/>
      <c r="SKF93" s="1"/>
      <c r="SKG93" s="1"/>
      <c r="SKH93" s="1"/>
      <c r="SKI93" s="1"/>
      <c r="SKJ93" s="1"/>
      <c r="SKK93" s="1"/>
      <c r="SKL93" s="1"/>
      <c r="SKM93" s="1"/>
      <c r="SKN93" s="1"/>
      <c r="SKO93" s="1"/>
      <c r="SKP93" s="1"/>
      <c r="SKQ93" s="1"/>
      <c r="SKR93" s="1"/>
      <c r="SKS93" s="1"/>
      <c r="SKT93" s="1"/>
      <c r="SKU93" s="1"/>
      <c r="SKV93" s="1"/>
      <c r="SKW93" s="1"/>
      <c r="SKX93" s="1"/>
      <c r="SKY93" s="1"/>
      <c r="SKZ93" s="1"/>
      <c r="SLA93" s="1"/>
      <c r="SLB93" s="1"/>
      <c r="SLC93" s="1"/>
      <c r="SLD93" s="1"/>
      <c r="SLE93" s="1"/>
      <c r="SLF93" s="1"/>
      <c r="SLG93" s="1"/>
      <c r="SLH93" s="1"/>
      <c r="SLI93" s="1"/>
      <c r="SLJ93" s="1"/>
      <c r="SLK93" s="1"/>
      <c r="SLL93" s="1"/>
      <c r="SLM93" s="1"/>
      <c r="SLN93" s="1"/>
      <c r="SLO93" s="1"/>
      <c r="SLP93" s="1"/>
      <c r="SLQ93" s="1"/>
      <c r="SLR93" s="1"/>
      <c r="SLS93" s="1"/>
      <c r="SLT93" s="1"/>
      <c r="SLU93" s="1"/>
      <c r="SLV93" s="1"/>
      <c r="SLW93" s="1"/>
      <c r="SLX93" s="1"/>
      <c r="SLY93" s="1"/>
      <c r="SLZ93" s="1"/>
      <c r="SMA93" s="1"/>
      <c r="SMB93" s="1"/>
      <c r="SMC93" s="1"/>
      <c r="SMD93" s="1"/>
      <c r="SME93" s="1"/>
      <c r="SMF93" s="1"/>
      <c r="SMG93" s="1"/>
      <c r="SMH93" s="1"/>
      <c r="SMI93" s="1"/>
      <c r="SMJ93" s="1"/>
      <c r="SMK93" s="1"/>
      <c r="SML93" s="1"/>
      <c r="SMM93" s="1"/>
      <c r="SMN93" s="1"/>
      <c r="SMO93" s="1"/>
      <c r="SMP93" s="1"/>
      <c r="SMQ93" s="1"/>
      <c r="SMR93" s="1"/>
      <c r="SMS93" s="1"/>
      <c r="SMT93" s="1"/>
      <c r="SMU93" s="1"/>
      <c r="SMV93" s="1"/>
      <c r="SMW93" s="1"/>
      <c r="SMX93" s="1"/>
      <c r="SMY93" s="1"/>
      <c r="SMZ93" s="1"/>
      <c r="SNA93" s="1"/>
      <c r="SNB93" s="1"/>
      <c r="SNC93" s="1"/>
      <c r="SND93" s="1"/>
      <c r="SNE93" s="1"/>
      <c r="SNF93" s="1"/>
      <c r="SNG93" s="1"/>
      <c r="SNH93" s="1"/>
      <c r="SNI93" s="1"/>
      <c r="SNJ93" s="1"/>
      <c r="SNK93" s="1"/>
      <c r="SNL93" s="1"/>
      <c r="SNM93" s="1"/>
      <c r="SNN93" s="1"/>
      <c r="SNO93" s="1"/>
      <c r="SNP93" s="1"/>
      <c r="SNQ93" s="1"/>
      <c r="SNR93" s="1"/>
      <c r="SNS93" s="1"/>
      <c r="SNT93" s="1"/>
      <c r="SNU93" s="1"/>
      <c r="SNV93" s="1"/>
      <c r="SNW93" s="1"/>
      <c r="SNX93" s="1"/>
      <c r="SNY93" s="1"/>
      <c r="SNZ93" s="1"/>
      <c r="SOA93" s="1"/>
      <c r="SOB93" s="1"/>
      <c r="SOC93" s="1"/>
      <c r="SOD93" s="1"/>
      <c r="SOE93" s="1"/>
      <c r="SOF93" s="1"/>
      <c r="SOG93" s="1"/>
      <c r="SOH93" s="1"/>
      <c r="SOI93" s="1"/>
      <c r="SOJ93" s="1"/>
      <c r="SOK93" s="1"/>
      <c r="SOL93" s="1"/>
      <c r="SOM93" s="1"/>
      <c r="SON93" s="1"/>
      <c r="SOO93" s="1"/>
      <c r="SOP93" s="1"/>
      <c r="SOQ93" s="1"/>
      <c r="SOR93" s="1"/>
      <c r="SOS93" s="1"/>
      <c r="SOT93" s="1"/>
      <c r="SOU93" s="1"/>
      <c r="SOV93" s="1"/>
      <c r="SOW93" s="1"/>
      <c r="SOX93" s="1"/>
      <c r="SOY93" s="1"/>
      <c r="SOZ93" s="1"/>
      <c r="SPA93" s="1"/>
      <c r="SPB93" s="1"/>
      <c r="SPC93" s="1"/>
      <c r="SPD93" s="1"/>
      <c r="SPE93" s="1"/>
      <c r="SPF93" s="1"/>
      <c r="SPG93" s="1"/>
      <c r="SPH93" s="1"/>
      <c r="SPI93" s="1"/>
      <c r="SPJ93" s="1"/>
      <c r="SPK93" s="1"/>
      <c r="SPL93" s="1"/>
      <c r="SPM93" s="1"/>
      <c r="SPN93" s="1"/>
      <c r="SPO93" s="1"/>
      <c r="SPP93" s="1"/>
      <c r="SPQ93" s="1"/>
      <c r="SPR93" s="1"/>
      <c r="SPS93" s="1"/>
      <c r="SPT93" s="1"/>
      <c r="SPU93" s="1"/>
      <c r="SPV93" s="1"/>
      <c r="SPW93" s="1"/>
      <c r="SPX93" s="1"/>
      <c r="SPY93" s="1"/>
      <c r="SPZ93" s="1"/>
      <c r="SQA93" s="1"/>
      <c r="SQB93" s="1"/>
      <c r="SQC93" s="1"/>
      <c r="SQD93" s="1"/>
      <c r="SQE93" s="1"/>
      <c r="SQF93" s="1"/>
      <c r="SQG93" s="1"/>
      <c r="SQH93" s="1"/>
      <c r="SQI93" s="1"/>
      <c r="SQJ93" s="1"/>
      <c r="SQK93" s="1"/>
      <c r="SQL93" s="1"/>
      <c r="SQM93" s="1"/>
      <c r="SQN93" s="1"/>
      <c r="SQO93" s="1"/>
      <c r="SQP93" s="1"/>
      <c r="SQQ93" s="1"/>
      <c r="SQR93" s="1"/>
      <c r="SQS93" s="1"/>
      <c r="SQT93" s="1"/>
      <c r="SQU93" s="1"/>
      <c r="SQV93" s="1"/>
      <c r="SQW93" s="1"/>
      <c r="SQX93" s="1"/>
      <c r="SQY93" s="1"/>
      <c r="SQZ93" s="1"/>
      <c r="SRA93" s="1"/>
      <c r="SRB93" s="1"/>
      <c r="SRC93" s="1"/>
      <c r="SRD93" s="1"/>
      <c r="SRE93" s="1"/>
      <c r="SRF93" s="1"/>
      <c r="SRG93" s="1"/>
      <c r="SRH93" s="1"/>
      <c r="SRI93" s="1"/>
      <c r="SRJ93" s="1"/>
      <c r="SRK93" s="1"/>
      <c r="SRL93" s="1"/>
      <c r="SRM93" s="1"/>
      <c r="SRN93" s="1"/>
      <c r="SRO93" s="1"/>
      <c r="SRP93" s="1"/>
      <c r="SRQ93" s="1"/>
      <c r="SRR93" s="1"/>
      <c r="SRS93" s="1"/>
      <c r="SRT93" s="1"/>
      <c r="SRU93" s="1"/>
      <c r="SRV93" s="1"/>
      <c r="SRW93" s="1"/>
      <c r="SRX93" s="1"/>
      <c r="SRY93" s="1"/>
      <c r="SRZ93" s="1"/>
      <c r="SSA93" s="1"/>
      <c r="SSB93" s="1"/>
      <c r="SSC93" s="1"/>
      <c r="SSD93" s="1"/>
      <c r="SSE93" s="1"/>
      <c r="SSF93" s="1"/>
      <c r="SSG93" s="1"/>
      <c r="SSH93" s="1"/>
      <c r="SSI93" s="1"/>
      <c r="SSJ93" s="1"/>
      <c r="SSK93" s="1"/>
      <c r="SSL93" s="1"/>
      <c r="SSM93" s="1"/>
      <c r="SSN93" s="1"/>
      <c r="SSO93" s="1"/>
      <c r="SSP93" s="1"/>
      <c r="SSQ93" s="1"/>
      <c r="SSR93" s="1"/>
      <c r="SSS93" s="1"/>
      <c r="SST93" s="1"/>
      <c r="SSU93" s="1"/>
      <c r="SSV93" s="1"/>
      <c r="SSW93" s="1"/>
      <c r="SSX93" s="1"/>
      <c r="SSY93" s="1"/>
      <c r="SSZ93" s="1"/>
      <c r="STA93" s="1"/>
      <c r="STB93" s="1"/>
      <c r="STC93" s="1"/>
      <c r="STD93" s="1"/>
      <c r="STE93" s="1"/>
      <c r="STF93" s="1"/>
      <c r="STG93" s="1"/>
      <c r="STH93" s="1"/>
      <c r="STI93" s="1"/>
      <c r="STJ93" s="1"/>
      <c r="STK93" s="1"/>
      <c r="STL93" s="1"/>
      <c r="STM93" s="1"/>
      <c r="STN93" s="1"/>
      <c r="STO93" s="1"/>
      <c r="STP93" s="1"/>
      <c r="STQ93" s="1"/>
      <c r="STR93" s="1"/>
      <c r="STS93" s="1"/>
      <c r="STT93" s="1"/>
      <c r="STU93" s="1"/>
      <c r="STV93" s="1"/>
      <c r="STW93" s="1"/>
      <c r="STX93" s="1"/>
      <c r="STY93" s="1"/>
      <c r="STZ93" s="1"/>
      <c r="SUA93" s="1"/>
      <c r="SUB93" s="1"/>
      <c r="SUC93" s="1"/>
      <c r="SUD93" s="1"/>
      <c r="SUE93" s="1"/>
      <c r="SUF93" s="1"/>
      <c r="SUG93" s="1"/>
      <c r="SUH93" s="1"/>
      <c r="SUI93" s="1"/>
      <c r="SUJ93" s="1"/>
      <c r="SUK93" s="1"/>
      <c r="SUL93" s="1"/>
      <c r="SUM93" s="1"/>
      <c r="SUN93" s="1"/>
      <c r="SUO93" s="1"/>
      <c r="SUP93" s="1"/>
      <c r="SUQ93" s="1"/>
      <c r="SUR93" s="1"/>
      <c r="SUS93" s="1"/>
      <c r="SUT93" s="1"/>
      <c r="SUU93" s="1"/>
      <c r="SUV93" s="1"/>
      <c r="SUW93" s="1"/>
      <c r="SUX93" s="1"/>
      <c r="SUY93" s="1"/>
      <c r="SUZ93" s="1"/>
      <c r="SVA93" s="1"/>
      <c r="SVB93" s="1"/>
      <c r="SVC93" s="1"/>
      <c r="SVD93" s="1"/>
      <c r="SVE93" s="1"/>
      <c r="SVF93" s="1"/>
      <c r="SVG93" s="1"/>
      <c r="SVH93" s="1"/>
      <c r="SVI93" s="1"/>
      <c r="SVJ93" s="1"/>
      <c r="SVK93" s="1"/>
      <c r="SVL93" s="1"/>
      <c r="SVM93" s="1"/>
      <c r="SVN93" s="1"/>
      <c r="SVO93" s="1"/>
      <c r="SVP93" s="1"/>
      <c r="SVQ93" s="1"/>
      <c r="SVR93" s="1"/>
      <c r="SVS93" s="1"/>
      <c r="SVT93" s="1"/>
      <c r="SVU93" s="1"/>
      <c r="SVV93" s="1"/>
      <c r="SVW93" s="1"/>
      <c r="SVX93" s="1"/>
      <c r="SVY93" s="1"/>
      <c r="SVZ93" s="1"/>
      <c r="SWA93" s="1"/>
      <c r="SWB93" s="1"/>
      <c r="SWC93" s="1"/>
      <c r="SWD93" s="1"/>
      <c r="SWE93" s="1"/>
      <c r="SWF93" s="1"/>
      <c r="SWG93" s="1"/>
      <c r="SWH93" s="1"/>
      <c r="SWI93" s="1"/>
      <c r="SWJ93" s="1"/>
      <c r="SWK93" s="1"/>
      <c r="SWL93" s="1"/>
      <c r="SWM93" s="1"/>
      <c r="SWN93" s="1"/>
      <c r="SWO93" s="1"/>
      <c r="SWP93" s="1"/>
      <c r="SWQ93" s="1"/>
      <c r="SWR93" s="1"/>
      <c r="SWS93" s="1"/>
      <c r="SWT93" s="1"/>
      <c r="SWU93" s="1"/>
      <c r="SWV93" s="1"/>
      <c r="SWW93" s="1"/>
      <c r="SWX93" s="1"/>
      <c r="SWY93" s="1"/>
      <c r="SWZ93" s="1"/>
      <c r="SXA93" s="1"/>
      <c r="SXB93" s="1"/>
      <c r="SXC93" s="1"/>
      <c r="SXD93" s="1"/>
      <c r="SXE93" s="1"/>
      <c r="SXF93" s="1"/>
      <c r="SXG93" s="1"/>
      <c r="SXH93" s="1"/>
      <c r="SXI93" s="1"/>
      <c r="SXJ93" s="1"/>
      <c r="SXK93" s="1"/>
      <c r="SXL93" s="1"/>
      <c r="SXM93" s="1"/>
      <c r="SXN93" s="1"/>
      <c r="SXO93" s="1"/>
      <c r="SXP93" s="1"/>
      <c r="SXQ93" s="1"/>
      <c r="SXR93" s="1"/>
      <c r="SXS93" s="1"/>
      <c r="SXT93" s="1"/>
      <c r="SXU93" s="1"/>
      <c r="SXV93" s="1"/>
      <c r="SXW93" s="1"/>
      <c r="SXX93" s="1"/>
      <c r="SXY93" s="1"/>
      <c r="SXZ93" s="1"/>
      <c r="SYA93" s="1"/>
      <c r="SYB93" s="1"/>
      <c r="SYC93" s="1"/>
      <c r="SYD93" s="1"/>
      <c r="SYE93" s="1"/>
      <c r="SYF93" s="1"/>
      <c r="SYG93" s="1"/>
      <c r="SYH93" s="1"/>
      <c r="SYI93" s="1"/>
      <c r="SYJ93" s="1"/>
      <c r="SYK93" s="1"/>
      <c r="SYL93" s="1"/>
      <c r="SYM93" s="1"/>
      <c r="SYN93" s="1"/>
      <c r="SYO93" s="1"/>
      <c r="SYP93" s="1"/>
      <c r="SYQ93" s="1"/>
      <c r="SYR93" s="1"/>
      <c r="SYS93" s="1"/>
      <c r="SYT93" s="1"/>
      <c r="SYU93" s="1"/>
      <c r="SYV93" s="1"/>
      <c r="SYW93" s="1"/>
      <c r="SYX93" s="1"/>
      <c r="SYY93" s="1"/>
      <c r="SYZ93" s="1"/>
      <c r="SZA93" s="1"/>
      <c r="SZB93" s="1"/>
      <c r="SZC93" s="1"/>
      <c r="SZD93" s="1"/>
      <c r="SZE93" s="1"/>
      <c r="SZF93" s="1"/>
      <c r="SZG93" s="1"/>
      <c r="SZH93" s="1"/>
      <c r="SZI93" s="1"/>
      <c r="SZJ93" s="1"/>
      <c r="SZK93" s="1"/>
      <c r="SZL93" s="1"/>
      <c r="SZM93" s="1"/>
      <c r="SZN93" s="1"/>
      <c r="SZO93" s="1"/>
      <c r="SZP93" s="1"/>
      <c r="SZQ93" s="1"/>
      <c r="SZR93" s="1"/>
      <c r="SZS93" s="1"/>
      <c r="SZT93" s="1"/>
      <c r="SZU93" s="1"/>
      <c r="SZV93" s="1"/>
      <c r="SZW93" s="1"/>
      <c r="SZX93" s="1"/>
      <c r="SZY93" s="1"/>
      <c r="SZZ93" s="1"/>
      <c r="TAA93" s="1"/>
      <c r="TAB93" s="1"/>
      <c r="TAC93" s="1"/>
      <c r="TAD93" s="1"/>
      <c r="TAE93" s="1"/>
      <c r="TAF93" s="1"/>
      <c r="TAG93" s="1"/>
      <c r="TAH93" s="1"/>
      <c r="TAI93" s="1"/>
      <c r="TAJ93" s="1"/>
      <c r="TAK93" s="1"/>
      <c r="TAL93" s="1"/>
      <c r="TAM93" s="1"/>
      <c r="TAN93" s="1"/>
      <c r="TAO93" s="1"/>
      <c r="TAP93" s="1"/>
      <c r="TAQ93" s="1"/>
      <c r="TAR93" s="1"/>
      <c r="TAS93" s="1"/>
      <c r="TAT93" s="1"/>
      <c r="TAU93" s="1"/>
      <c r="TAV93" s="1"/>
      <c r="TAW93" s="1"/>
      <c r="TAX93" s="1"/>
      <c r="TAY93" s="1"/>
      <c r="TAZ93" s="1"/>
      <c r="TBA93" s="1"/>
      <c r="TBB93" s="1"/>
      <c r="TBC93" s="1"/>
      <c r="TBD93" s="1"/>
      <c r="TBE93" s="1"/>
      <c r="TBF93" s="1"/>
      <c r="TBG93" s="1"/>
      <c r="TBH93" s="1"/>
      <c r="TBI93" s="1"/>
      <c r="TBJ93" s="1"/>
      <c r="TBK93" s="1"/>
      <c r="TBL93" s="1"/>
      <c r="TBM93" s="1"/>
      <c r="TBN93" s="1"/>
      <c r="TBO93" s="1"/>
      <c r="TBP93" s="1"/>
      <c r="TBQ93" s="1"/>
      <c r="TBR93" s="1"/>
      <c r="TBS93" s="1"/>
      <c r="TBT93" s="1"/>
      <c r="TBU93" s="1"/>
      <c r="TBV93" s="1"/>
      <c r="TBW93" s="1"/>
      <c r="TBX93" s="1"/>
      <c r="TBY93" s="1"/>
      <c r="TBZ93" s="1"/>
      <c r="TCA93" s="1"/>
      <c r="TCB93" s="1"/>
      <c r="TCC93" s="1"/>
      <c r="TCD93" s="1"/>
      <c r="TCE93" s="1"/>
      <c r="TCF93" s="1"/>
      <c r="TCG93" s="1"/>
      <c r="TCH93" s="1"/>
      <c r="TCI93" s="1"/>
      <c r="TCJ93" s="1"/>
      <c r="TCK93" s="1"/>
      <c r="TCL93" s="1"/>
      <c r="TCM93" s="1"/>
      <c r="TCN93" s="1"/>
      <c r="TCO93" s="1"/>
      <c r="TCP93" s="1"/>
      <c r="TCQ93" s="1"/>
      <c r="TCR93" s="1"/>
      <c r="TCS93" s="1"/>
      <c r="TCT93" s="1"/>
      <c r="TCU93" s="1"/>
      <c r="TCV93" s="1"/>
      <c r="TCW93" s="1"/>
      <c r="TCX93" s="1"/>
      <c r="TCY93" s="1"/>
      <c r="TCZ93" s="1"/>
      <c r="TDA93" s="1"/>
      <c r="TDB93" s="1"/>
      <c r="TDC93" s="1"/>
      <c r="TDD93" s="1"/>
      <c r="TDE93" s="1"/>
      <c r="TDF93" s="1"/>
      <c r="TDG93" s="1"/>
      <c r="TDH93" s="1"/>
      <c r="TDI93" s="1"/>
      <c r="TDJ93" s="1"/>
      <c r="TDK93" s="1"/>
      <c r="TDL93" s="1"/>
      <c r="TDM93" s="1"/>
      <c r="TDN93" s="1"/>
      <c r="TDO93" s="1"/>
      <c r="TDP93" s="1"/>
      <c r="TDQ93" s="1"/>
      <c r="TDR93" s="1"/>
      <c r="TDS93" s="1"/>
      <c r="TDT93" s="1"/>
      <c r="TDU93" s="1"/>
      <c r="TDV93" s="1"/>
      <c r="TDW93" s="1"/>
      <c r="TDX93" s="1"/>
      <c r="TDY93" s="1"/>
      <c r="TDZ93" s="1"/>
      <c r="TEA93" s="1"/>
      <c r="TEB93" s="1"/>
      <c r="TEC93" s="1"/>
      <c r="TED93" s="1"/>
      <c r="TEE93" s="1"/>
      <c r="TEF93" s="1"/>
      <c r="TEG93" s="1"/>
      <c r="TEH93" s="1"/>
      <c r="TEI93" s="1"/>
      <c r="TEJ93" s="1"/>
      <c r="TEK93" s="1"/>
      <c r="TEL93" s="1"/>
      <c r="TEM93" s="1"/>
      <c r="TEN93" s="1"/>
      <c r="TEO93" s="1"/>
      <c r="TEP93" s="1"/>
      <c r="TEQ93" s="1"/>
      <c r="TER93" s="1"/>
      <c r="TES93" s="1"/>
      <c r="TET93" s="1"/>
      <c r="TEU93" s="1"/>
      <c r="TEV93" s="1"/>
      <c r="TEW93" s="1"/>
      <c r="TEX93" s="1"/>
      <c r="TEY93" s="1"/>
      <c r="TEZ93" s="1"/>
      <c r="TFA93" s="1"/>
      <c r="TFB93" s="1"/>
      <c r="TFC93" s="1"/>
      <c r="TFD93" s="1"/>
      <c r="TFE93" s="1"/>
      <c r="TFF93" s="1"/>
      <c r="TFG93" s="1"/>
      <c r="TFH93" s="1"/>
      <c r="TFI93" s="1"/>
      <c r="TFJ93" s="1"/>
      <c r="TFK93" s="1"/>
      <c r="TFL93" s="1"/>
      <c r="TFM93" s="1"/>
      <c r="TFN93" s="1"/>
      <c r="TFO93" s="1"/>
      <c r="TFP93" s="1"/>
      <c r="TFQ93" s="1"/>
      <c r="TFR93" s="1"/>
      <c r="TFS93" s="1"/>
      <c r="TFT93" s="1"/>
      <c r="TFU93" s="1"/>
      <c r="TFV93" s="1"/>
      <c r="TFW93" s="1"/>
      <c r="TFX93" s="1"/>
      <c r="TFY93" s="1"/>
      <c r="TFZ93" s="1"/>
      <c r="TGA93" s="1"/>
      <c r="TGB93" s="1"/>
      <c r="TGC93" s="1"/>
      <c r="TGD93" s="1"/>
      <c r="TGE93" s="1"/>
      <c r="TGF93" s="1"/>
      <c r="TGG93" s="1"/>
      <c r="TGH93" s="1"/>
      <c r="TGI93" s="1"/>
      <c r="TGJ93" s="1"/>
      <c r="TGK93" s="1"/>
      <c r="TGL93" s="1"/>
      <c r="TGM93" s="1"/>
      <c r="TGN93" s="1"/>
      <c r="TGO93" s="1"/>
      <c r="TGP93" s="1"/>
      <c r="TGQ93" s="1"/>
      <c r="TGR93" s="1"/>
      <c r="TGS93" s="1"/>
      <c r="TGT93" s="1"/>
      <c r="TGU93" s="1"/>
      <c r="TGV93" s="1"/>
      <c r="TGW93" s="1"/>
      <c r="TGX93" s="1"/>
      <c r="TGY93" s="1"/>
      <c r="TGZ93" s="1"/>
      <c r="THA93" s="1"/>
      <c r="THB93" s="1"/>
      <c r="THC93" s="1"/>
      <c r="THD93" s="1"/>
      <c r="THE93" s="1"/>
      <c r="THF93" s="1"/>
      <c r="THG93" s="1"/>
      <c r="THH93" s="1"/>
      <c r="THI93" s="1"/>
      <c r="THJ93" s="1"/>
      <c r="THK93" s="1"/>
      <c r="THL93" s="1"/>
      <c r="THM93" s="1"/>
      <c r="THN93" s="1"/>
      <c r="THO93" s="1"/>
      <c r="THP93" s="1"/>
      <c r="THQ93" s="1"/>
      <c r="THR93" s="1"/>
      <c r="THS93" s="1"/>
      <c r="THT93" s="1"/>
      <c r="THU93" s="1"/>
      <c r="THV93" s="1"/>
      <c r="THW93" s="1"/>
      <c r="THX93" s="1"/>
      <c r="THY93" s="1"/>
      <c r="THZ93" s="1"/>
      <c r="TIA93" s="1"/>
      <c r="TIB93" s="1"/>
      <c r="TIC93" s="1"/>
      <c r="TID93" s="1"/>
      <c r="TIE93" s="1"/>
      <c r="TIF93" s="1"/>
      <c r="TIG93" s="1"/>
      <c r="TIH93" s="1"/>
      <c r="TII93" s="1"/>
      <c r="TIJ93" s="1"/>
      <c r="TIK93" s="1"/>
      <c r="TIL93" s="1"/>
      <c r="TIM93" s="1"/>
      <c r="TIN93" s="1"/>
      <c r="TIO93" s="1"/>
      <c r="TIP93" s="1"/>
      <c r="TIQ93" s="1"/>
      <c r="TIR93" s="1"/>
      <c r="TIS93" s="1"/>
      <c r="TIT93" s="1"/>
      <c r="TIU93" s="1"/>
      <c r="TIV93" s="1"/>
      <c r="TIW93" s="1"/>
      <c r="TIX93" s="1"/>
      <c r="TIY93" s="1"/>
      <c r="TIZ93" s="1"/>
      <c r="TJA93" s="1"/>
      <c r="TJB93" s="1"/>
      <c r="TJC93" s="1"/>
      <c r="TJD93" s="1"/>
      <c r="TJE93" s="1"/>
      <c r="TJF93" s="1"/>
      <c r="TJG93" s="1"/>
      <c r="TJH93" s="1"/>
      <c r="TJI93" s="1"/>
      <c r="TJJ93" s="1"/>
      <c r="TJK93" s="1"/>
      <c r="TJL93" s="1"/>
      <c r="TJM93" s="1"/>
      <c r="TJN93" s="1"/>
      <c r="TJO93" s="1"/>
      <c r="TJP93" s="1"/>
      <c r="TJQ93" s="1"/>
      <c r="TJR93" s="1"/>
      <c r="TJS93" s="1"/>
      <c r="TJT93" s="1"/>
      <c r="TJU93" s="1"/>
      <c r="TJV93" s="1"/>
      <c r="TJW93" s="1"/>
      <c r="TJX93" s="1"/>
      <c r="TJY93" s="1"/>
      <c r="TJZ93" s="1"/>
      <c r="TKA93" s="1"/>
      <c r="TKB93" s="1"/>
      <c r="TKC93" s="1"/>
      <c r="TKD93" s="1"/>
      <c r="TKE93" s="1"/>
      <c r="TKF93" s="1"/>
      <c r="TKG93" s="1"/>
      <c r="TKH93" s="1"/>
      <c r="TKI93" s="1"/>
      <c r="TKJ93" s="1"/>
      <c r="TKK93" s="1"/>
      <c r="TKL93" s="1"/>
      <c r="TKM93" s="1"/>
      <c r="TKN93" s="1"/>
      <c r="TKO93" s="1"/>
      <c r="TKP93" s="1"/>
      <c r="TKQ93" s="1"/>
      <c r="TKR93" s="1"/>
      <c r="TKS93" s="1"/>
      <c r="TKT93" s="1"/>
      <c r="TKU93" s="1"/>
      <c r="TKV93" s="1"/>
      <c r="TKW93" s="1"/>
      <c r="TKX93" s="1"/>
      <c r="TKY93" s="1"/>
      <c r="TKZ93" s="1"/>
      <c r="TLA93" s="1"/>
      <c r="TLB93" s="1"/>
      <c r="TLC93" s="1"/>
      <c r="TLD93" s="1"/>
      <c r="TLE93" s="1"/>
      <c r="TLF93" s="1"/>
      <c r="TLG93" s="1"/>
      <c r="TLH93" s="1"/>
      <c r="TLI93" s="1"/>
      <c r="TLJ93" s="1"/>
      <c r="TLK93" s="1"/>
      <c r="TLL93" s="1"/>
      <c r="TLM93" s="1"/>
      <c r="TLN93" s="1"/>
      <c r="TLO93" s="1"/>
      <c r="TLP93" s="1"/>
      <c r="TLQ93" s="1"/>
      <c r="TLR93" s="1"/>
      <c r="TLS93" s="1"/>
      <c r="TLT93" s="1"/>
      <c r="TLU93" s="1"/>
      <c r="TLV93" s="1"/>
      <c r="TLW93" s="1"/>
      <c r="TLX93" s="1"/>
      <c r="TLY93" s="1"/>
      <c r="TLZ93" s="1"/>
      <c r="TMA93" s="1"/>
      <c r="TMB93" s="1"/>
      <c r="TMC93" s="1"/>
      <c r="TMD93" s="1"/>
      <c r="TME93" s="1"/>
      <c r="TMF93" s="1"/>
      <c r="TMG93" s="1"/>
      <c r="TMH93" s="1"/>
      <c r="TMI93" s="1"/>
      <c r="TMJ93" s="1"/>
      <c r="TMK93" s="1"/>
      <c r="TML93" s="1"/>
      <c r="TMM93" s="1"/>
      <c r="TMN93" s="1"/>
      <c r="TMO93" s="1"/>
      <c r="TMP93" s="1"/>
      <c r="TMQ93" s="1"/>
      <c r="TMR93" s="1"/>
      <c r="TMS93" s="1"/>
      <c r="TMT93" s="1"/>
      <c r="TMU93" s="1"/>
      <c r="TMV93" s="1"/>
      <c r="TMW93" s="1"/>
      <c r="TMX93" s="1"/>
      <c r="TMY93" s="1"/>
      <c r="TMZ93" s="1"/>
      <c r="TNA93" s="1"/>
      <c r="TNB93" s="1"/>
      <c r="TNC93" s="1"/>
      <c r="TND93" s="1"/>
      <c r="TNE93" s="1"/>
      <c r="TNF93" s="1"/>
      <c r="TNG93" s="1"/>
      <c r="TNH93" s="1"/>
      <c r="TNI93" s="1"/>
      <c r="TNJ93" s="1"/>
      <c r="TNK93" s="1"/>
      <c r="TNL93" s="1"/>
      <c r="TNM93" s="1"/>
      <c r="TNN93" s="1"/>
      <c r="TNO93" s="1"/>
      <c r="TNP93" s="1"/>
      <c r="TNQ93" s="1"/>
      <c r="TNR93" s="1"/>
      <c r="TNS93" s="1"/>
      <c r="TNT93" s="1"/>
      <c r="TNU93" s="1"/>
      <c r="TNV93" s="1"/>
      <c r="TNW93" s="1"/>
      <c r="TNX93" s="1"/>
      <c r="TNY93" s="1"/>
      <c r="TNZ93" s="1"/>
      <c r="TOA93" s="1"/>
      <c r="TOB93" s="1"/>
      <c r="TOC93" s="1"/>
      <c r="TOD93" s="1"/>
      <c r="TOE93" s="1"/>
      <c r="TOF93" s="1"/>
      <c r="TOG93" s="1"/>
      <c r="TOH93" s="1"/>
      <c r="TOI93" s="1"/>
      <c r="TOJ93" s="1"/>
      <c r="TOK93" s="1"/>
      <c r="TOL93" s="1"/>
      <c r="TOM93" s="1"/>
      <c r="TON93" s="1"/>
      <c r="TOO93" s="1"/>
      <c r="TOP93" s="1"/>
      <c r="TOQ93" s="1"/>
      <c r="TOR93" s="1"/>
      <c r="TOS93" s="1"/>
      <c r="TOT93" s="1"/>
      <c r="TOU93" s="1"/>
      <c r="TOV93" s="1"/>
      <c r="TOW93" s="1"/>
      <c r="TOX93" s="1"/>
      <c r="TOY93" s="1"/>
      <c r="TOZ93" s="1"/>
      <c r="TPA93" s="1"/>
      <c r="TPB93" s="1"/>
      <c r="TPC93" s="1"/>
      <c r="TPD93" s="1"/>
      <c r="TPE93" s="1"/>
      <c r="TPF93" s="1"/>
      <c r="TPG93" s="1"/>
      <c r="TPH93" s="1"/>
      <c r="TPI93" s="1"/>
      <c r="TPJ93" s="1"/>
      <c r="TPK93" s="1"/>
      <c r="TPL93" s="1"/>
      <c r="TPM93" s="1"/>
      <c r="TPN93" s="1"/>
      <c r="TPO93" s="1"/>
      <c r="TPP93" s="1"/>
      <c r="TPQ93" s="1"/>
      <c r="TPR93" s="1"/>
      <c r="TPS93" s="1"/>
      <c r="TPT93" s="1"/>
      <c r="TPU93" s="1"/>
      <c r="TPV93" s="1"/>
      <c r="TPW93" s="1"/>
      <c r="TPX93" s="1"/>
      <c r="TPY93" s="1"/>
      <c r="TPZ93" s="1"/>
      <c r="TQA93" s="1"/>
      <c r="TQB93" s="1"/>
      <c r="TQC93" s="1"/>
      <c r="TQD93" s="1"/>
      <c r="TQE93" s="1"/>
      <c r="TQF93" s="1"/>
      <c r="TQG93" s="1"/>
      <c r="TQH93" s="1"/>
      <c r="TQI93" s="1"/>
      <c r="TQJ93" s="1"/>
      <c r="TQK93" s="1"/>
      <c r="TQL93" s="1"/>
      <c r="TQM93" s="1"/>
      <c r="TQN93" s="1"/>
      <c r="TQO93" s="1"/>
      <c r="TQP93" s="1"/>
      <c r="TQQ93" s="1"/>
      <c r="TQR93" s="1"/>
      <c r="TQS93" s="1"/>
      <c r="TQT93" s="1"/>
      <c r="TQU93" s="1"/>
      <c r="TQV93" s="1"/>
      <c r="TQW93" s="1"/>
      <c r="TQX93" s="1"/>
      <c r="TQY93" s="1"/>
      <c r="TQZ93" s="1"/>
      <c r="TRA93" s="1"/>
      <c r="TRB93" s="1"/>
      <c r="TRC93" s="1"/>
      <c r="TRD93" s="1"/>
      <c r="TRE93" s="1"/>
      <c r="TRF93" s="1"/>
      <c r="TRG93" s="1"/>
      <c r="TRH93" s="1"/>
      <c r="TRI93" s="1"/>
      <c r="TRJ93" s="1"/>
      <c r="TRK93" s="1"/>
      <c r="TRL93" s="1"/>
      <c r="TRM93" s="1"/>
      <c r="TRN93" s="1"/>
      <c r="TRO93" s="1"/>
      <c r="TRP93" s="1"/>
      <c r="TRQ93" s="1"/>
      <c r="TRR93" s="1"/>
      <c r="TRS93" s="1"/>
      <c r="TRT93" s="1"/>
      <c r="TRU93" s="1"/>
      <c r="TRV93" s="1"/>
      <c r="TRW93" s="1"/>
      <c r="TRX93" s="1"/>
      <c r="TRY93" s="1"/>
      <c r="TRZ93" s="1"/>
      <c r="TSA93" s="1"/>
      <c r="TSB93" s="1"/>
      <c r="TSC93" s="1"/>
      <c r="TSD93" s="1"/>
      <c r="TSE93" s="1"/>
      <c r="TSF93" s="1"/>
      <c r="TSG93" s="1"/>
      <c r="TSH93" s="1"/>
      <c r="TSI93" s="1"/>
      <c r="TSJ93" s="1"/>
      <c r="TSK93" s="1"/>
      <c r="TSL93" s="1"/>
      <c r="TSM93" s="1"/>
      <c r="TSN93" s="1"/>
      <c r="TSO93" s="1"/>
      <c r="TSP93" s="1"/>
      <c r="TSQ93" s="1"/>
      <c r="TSR93" s="1"/>
      <c r="TSS93" s="1"/>
      <c r="TST93" s="1"/>
      <c r="TSU93" s="1"/>
      <c r="TSV93" s="1"/>
      <c r="TSW93" s="1"/>
      <c r="TSX93" s="1"/>
      <c r="TSY93" s="1"/>
      <c r="TSZ93" s="1"/>
      <c r="TTA93" s="1"/>
      <c r="TTB93" s="1"/>
      <c r="TTC93" s="1"/>
      <c r="TTD93" s="1"/>
      <c r="TTE93" s="1"/>
      <c r="TTF93" s="1"/>
      <c r="TTG93" s="1"/>
      <c r="TTH93" s="1"/>
      <c r="TTI93" s="1"/>
      <c r="TTJ93" s="1"/>
      <c r="TTK93" s="1"/>
      <c r="TTL93" s="1"/>
      <c r="TTM93" s="1"/>
      <c r="TTN93" s="1"/>
      <c r="TTO93" s="1"/>
      <c r="TTP93" s="1"/>
      <c r="TTQ93" s="1"/>
      <c r="TTR93" s="1"/>
      <c r="TTS93" s="1"/>
      <c r="TTT93" s="1"/>
      <c r="TTU93" s="1"/>
      <c r="TTV93" s="1"/>
      <c r="TTW93" s="1"/>
      <c r="TTX93" s="1"/>
      <c r="TTY93" s="1"/>
      <c r="TTZ93" s="1"/>
      <c r="TUA93" s="1"/>
      <c r="TUB93" s="1"/>
      <c r="TUC93" s="1"/>
      <c r="TUD93" s="1"/>
      <c r="TUE93" s="1"/>
      <c r="TUF93" s="1"/>
      <c r="TUG93" s="1"/>
      <c r="TUH93" s="1"/>
      <c r="TUI93" s="1"/>
      <c r="TUJ93" s="1"/>
      <c r="TUK93" s="1"/>
      <c r="TUL93" s="1"/>
      <c r="TUM93" s="1"/>
      <c r="TUN93" s="1"/>
      <c r="TUO93" s="1"/>
      <c r="TUP93" s="1"/>
      <c r="TUQ93" s="1"/>
      <c r="TUR93" s="1"/>
      <c r="TUS93" s="1"/>
      <c r="TUT93" s="1"/>
      <c r="TUU93" s="1"/>
      <c r="TUV93" s="1"/>
      <c r="TUW93" s="1"/>
      <c r="TUX93" s="1"/>
      <c r="TUY93" s="1"/>
      <c r="TUZ93" s="1"/>
      <c r="TVA93" s="1"/>
      <c r="TVB93" s="1"/>
      <c r="TVC93" s="1"/>
      <c r="TVD93" s="1"/>
      <c r="TVE93" s="1"/>
      <c r="TVF93" s="1"/>
      <c r="TVG93" s="1"/>
      <c r="TVH93" s="1"/>
      <c r="TVI93" s="1"/>
      <c r="TVJ93" s="1"/>
      <c r="TVK93" s="1"/>
      <c r="TVL93" s="1"/>
      <c r="TVM93" s="1"/>
      <c r="TVN93" s="1"/>
      <c r="TVO93" s="1"/>
      <c r="TVP93" s="1"/>
      <c r="TVQ93" s="1"/>
      <c r="TVR93" s="1"/>
      <c r="TVS93" s="1"/>
      <c r="TVT93" s="1"/>
      <c r="TVU93" s="1"/>
      <c r="TVV93" s="1"/>
      <c r="TVW93" s="1"/>
      <c r="TVX93" s="1"/>
      <c r="TVY93" s="1"/>
      <c r="TVZ93" s="1"/>
      <c r="TWA93" s="1"/>
      <c r="TWB93" s="1"/>
      <c r="TWC93" s="1"/>
      <c r="TWD93" s="1"/>
      <c r="TWE93" s="1"/>
      <c r="TWF93" s="1"/>
      <c r="TWG93" s="1"/>
      <c r="TWH93" s="1"/>
      <c r="TWI93" s="1"/>
      <c r="TWJ93" s="1"/>
      <c r="TWK93" s="1"/>
      <c r="TWL93" s="1"/>
      <c r="TWM93" s="1"/>
      <c r="TWN93" s="1"/>
      <c r="TWO93" s="1"/>
      <c r="TWP93" s="1"/>
      <c r="TWQ93" s="1"/>
      <c r="TWR93" s="1"/>
      <c r="TWS93" s="1"/>
      <c r="TWT93" s="1"/>
      <c r="TWU93" s="1"/>
      <c r="TWV93" s="1"/>
      <c r="TWW93" s="1"/>
      <c r="TWX93" s="1"/>
      <c r="TWY93" s="1"/>
      <c r="TWZ93" s="1"/>
      <c r="TXA93" s="1"/>
      <c r="TXB93" s="1"/>
      <c r="TXC93" s="1"/>
      <c r="TXD93" s="1"/>
      <c r="TXE93" s="1"/>
      <c r="TXF93" s="1"/>
      <c r="TXG93" s="1"/>
      <c r="TXH93" s="1"/>
      <c r="TXI93" s="1"/>
      <c r="TXJ93" s="1"/>
      <c r="TXK93" s="1"/>
      <c r="TXL93" s="1"/>
      <c r="TXM93" s="1"/>
      <c r="TXN93" s="1"/>
      <c r="TXO93" s="1"/>
      <c r="TXP93" s="1"/>
      <c r="TXQ93" s="1"/>
      <c r="TXR93" s="1"/>
      <c r="TXS93" s="1"/>
      <c r="TXT93" s="1"/>
      <c r="TXU93" s="1"/>
      <c r="TXV93" s="1"/>
      <c r="TXW93" s="1"/>
      <c r="TXX93" s="1"/>
      <c r="TXY93" s="1"/>
      <c r="TXZ93" s="1"/>
      <c r="TYA93" s="1"/>
      <c r="TYB93" s="1"/>
      <c r="TYC93" s="1"/>
      <c r="TYD93" s="1"/>
      <c r="TYE93" s="1"/>
      <c r="TYF93" s="1"/>
      <c r="TYG93" s="1"/>
      <c r="TYH93" s="1"/>
      <c r="TYI93" s="1"/>
      <c r="TYJ93" s="1"/>
      <c r="TYK93" s="1"/>
      <c r="TYL93" s="1"/>
      <c r="TYM93" s="1"/>
      <c r="TYN93" s="1"/>
      <c r="TYO93" s="1"/>
      <c r="TYP93" s="1"/>
      <c r="TYQ93" s="1"/>
      <c r="TYR93" s="1"/>
      <c r="TYS93" s="1"/>
      <c r="TYT93" s="1"/>
      <c r="TYU93" s="1"/>
      <c r="TYV93" s="1"/>
      <c r="TYW93" s="1"/>
      <c r="TYX93" s="1"/>
      <c r="TYY93" s="1"/>
      <c r="TYZ93" s="1"/>
      <c r="TZA93" s="1"/>
      <c r="TZB93" s="1"/>
      <c r="TZC93" s="1"/>
      <c r="TZD93" s="1"/>
      <c r="TZE93" s="1"/>
      <c r="TZF93" s="1"/>
      <c r="TZG93" s="1"/>
      <c r="TZH93" s="1"/>
      <c r="TZI93" s="1"/>
      <c r="TZJ93" s="1"/>
      <c r="TZK93" s="1"/>
      <c r="TZL93" s="1"/>
      <c r="TZM93" s="1"/>
      <c r="TZN93" s="1"/>
      <c r="TZO93" s="1"/>
      <c r="TZP93" s="1"/>
      <c r="TZQ93" s="1"/>
      <c r="TZR93" s="1"/>
      <c r="TZS93" s="1"/>
      <c r="TZT93" s="1"/>
      <c r="TZU93" s="1"/>
      <c r="TZV93" s="1"/>
      <c r="TZW93" s="1"/>
      <c r="TZX93" s="1"/>
      <c r="TZY93" s="1"/>
      <c r="TZZ93" s="1"/>
      <c r="UAA93" s="1"/>
      <c r="UAB93" s="1"/>
      <c r="UAC93" s="1"/>
      <c r="UAD93" s="1"/>
      <c r="UAE93" s="1"/>
      <c r="UAF93" s="1"/>
      <c r="UAG93" s="1"/>
      <c r="UAH93" s="1"/>
      <c r="UAI93" s="1"/>
      <c r="UAJ93" s="1"/>
      <c r="UAK93" s="1"/>
      <c r="UAL93" s="1"/>
      <c r="UAM93" s="1"/>
      <c r="UAN93" s="1"/>
      <c r="UAO93" s="1"/>
      <c r="UAP93" s="1"/>
      <c r="UAQ93" s="1"/>
      <c r="UAR93" s="1"/>
      <c r="UAS93" s="1"/>
      <c r="UAT93" s="1"/>
      <c r="UAU93" s="1"/>
      <c r="UAV93" s="1"/>
      <c r="UAW93" s="1"/>
      <c r="UAX93" s="1"/>
      <c r="UAY93" s="1"/>
      <c r="UAZ93" s="1"/>
      <c r="UBA93" s="1"/>
      <c r="UBB93" s="1"/>
      <c r="UBC93" s="1"/>
      <c r="UBD93" s="1"/>
      <c r="UBE93" s="1"/>
      <c r="UBF93" s="1"/>
      <c r="UBG93" s="1"/>
      <c r="UBH93" s="1"/>
      <c r="UBI93" s="1"/>
      <c r="UBJ93" s="1"/>
      <c r="UBK93" s="1"/>
      <c r="UBL93" s="1"/>
      <c r="UBM93" s="1"/>
      <c r="UBN93" s="1"/>
      <c r="UBO93" s="1"/>
      <c r="UBP93" s="1"/>
      <c r="UBQ93" s="1"/>
      <c r="UBR93" s="1"/>
      <c r="UBS93" s="1"/>
      <c r="UBT93" s="1"/>
      <c r="UBU93" s="1"/>
      <c r="UBV93" s="1"/>
      <c r="UBW93" s="1"/>
      <c r="UBX93" s="1"/>
      <c r="UBY93" s="1"/>
      <c r="UBZ93" s="1"/>
      <c r="UCA93" s="1"/>
      <c r="UCB93" s="1"/>
      <c r="UCC93" s="1"/>
      <c r="UCD93" s="1"/>
      <c r="UCE93" s="1"/>
      <c r="UCF93" s="1"/>
      <c r="UCG93" s="1"/>
      <c r="UCH93" s="1"/>
      <c r="UCI93" s="1"/>
      <c r="UCJ93" s="1"/>
      <c r="UCK93" s="1"/>
      <c r="UCL93" s="1"/>
      <c r="UCM93" s="1"/>
      <c r="UCN93" s="1"/>
      <c r="UCO93" s="1"/>
      <c r="UCP93" s="1"/>
      <c r="UCQ93" s="1"/>
      <c r="UCR93" s="1"/>
      <c r="UCS93" s="1"/>
      <c r="UCT93" s="1"/>
      <c r="UCU93" s="1"/>
      <c r="UCV93" s="1"/>
      <c r="UCW93" s="1"/>
      <c r="UCX93" s="1"/>
      <c r="UCY93" s="1"/>
      <c r="UCZ93" s="1"/>
      <c r="UDA93" s="1"/>
      <c r="UDB93" s="1"/>
      <c r="UDC93" s="1"/>
      <c r="UDD93" s="1"/>
      <c r="UDE93" s="1"/>
      <c r="UDF93" s="1"/>
      <c r="UDG93" s="1"/>
      <c r="UDH93" s="1"/>
      <c r="UDI93" s="1"/>
      <c r="UDJ93" s="1"/>
      <c r="UDK93" s="1"/>
      <c r="UDL93" s="1"/>
      <c r="UDM93" s="1"/>
      <c r="UDN93" s="1"/>
      <c r="UDO93" s="1"/>
      <c r="UDP93" s="1"/>
      <c r="UDQ93" s="1"/>
      <c r="UDR93" s="1"/>
      <c r="UDS93" s="1"/>
      <c r="UDT93" s="1"/>
      <c r="UDU93" s="1"/>
      <c r="UDV93" s="1"/>
      <c r="UDW93" s="1"/>
      <c r="UDX93" s="1"/>
      <c r="UDY93" s="1"/>
      <c r="UDZ93" s="1"/>
      <c r="UEA93" s="1"/>
      <c r="UEB93" s="1"/>
      <c r="UEC93" s="1"/>
      <c r="UED93" s="1"/>
      <c r="UEE93" s="1"/>
      <c r="UEF93" s="1"/>
      <c r="UEG93" s="1"/>
      <c r="UEH93" s="1"/>
      <c r="UEI93" s="1"/>
      <c r="UEJ93" s="1"/>
      <c r="UEK93" s="1"/>
      <c r="UEL93" s="1"/>
      <c r="UEM93" s="1"/>
      <c r="UEN93" s="1"/>
      <c r="UEO93" s="1"/>
      <c r="UEP93" s="1"/>
      <c r="UEQ93" s="1"/>
      <c r="UER93" s="1"/>
      <c r="UES93" s="1"/>
      <c r="UET93" s="1"/>
      <c r="UEU93" s="1"/>
      <c r="UEV93" s="1"/>
      <c r="UEW93" s="1"/>
      <c r="UEX93" s="1"/>
      <c r="UEY93" s="1"/>
      <c r="UEZ93" s="1"/>
      <c r="UFA93" s="1"/>
      <c r="UFB93" s="1"/>
      <c r="UFC93" s="1"/>
      <c r="UFD93" s="1"/>
      <c r="UFE93" s="1"/>
      <c r="UFF93" s="1"/>
      <c r="UFG93" s="1"/>
      <c r="UFH93" s="1"/>
      <c r="UFI93" s="1"/>
      <c r="UFJ93" s="1"/>
      <c r="UFK93" s="1"/>
      <c r="UFL93" s="1"/>
      <c r="UFM93" s="1"/>
      <c r="UFN93" s="1"/>
      <c r="UFO93" s="1"/>
      <c r="UFP93" s="1"/>
      <c r="UFQ93" s="1"/>
      <c r="UFR93" s="1"/>
      <c r="UFS93" s="1"/>
      <c r="UFT93" s="1"/>
      <c r="UFU93" s="1"/>
      <c r="UFV93" s="1"/>
      <c r="UFW93" s="1"/>
      <c r="UFX93" s="1"/>
      <c r="UFY93" s="1"/>
      <c r="UFZ93" s="1"/>
      <c r="UGA93" s="1"/>
      <c r="UGB93" s="1"/>
      <c r="UGC93" s="1"/>
      <c r="UGD93" s="1"/>
      <c r="UGE93" s="1"/>
      <c r="UGF93" s="1"/>
      <c r="UGG93" s="1"/>
      <c r="UGH93" s="1"/>
      <c r="UGI93" s="1"/>
      <c r="UGJ93" s="1"/>
      <c r="UGK93" s="1"/>
      <c r="UGL93" s="1"/>
      <c r="UGM93" s="1"/>
      <c r="UGN93" s="1"/>
      <c r="UGO93" s="1"/>
      <c r="UGP93" s="1"/>
      <c r="UGQ93" s="1"/>
      <c r="UGR93" s="1"/>
      <c r="UGS93" s="1"/>
      <c r="UGT93" s="1"/>
      <c r="UGU93" s="1"/>
      <c r="UGV93" s="1"/>
      <c r="UGW93" s="1"/>
      <c r="UGX93" s="1"/>
      <c r="UGY93" s="1"/>
      <c r="UGZ93" s="1"/>
      <c r="UHA93" s="1"/>
      <c r="UHB93" s="1"/>
      <c r="UHC93" s="1"/>
      <c r="UHD93" s="1"/>
      <c r="UHE93" s="1"/>
      <c r="UHF93" s="1"/>
      <c r="UHG93" s="1"/>
      <c r="UHH93" s="1"/>
      <c r="UHI93" s="1"/>
      <c r="UHJ93" s="1"/>
      <c r="UHK93" s="1"/>
      <c r="UHL93" s="1"/>
      <c r="UHM93" s="1"/>
      <c r="UHN93" s="1"/>
      <c r="UHO93" s="1"/>
      <c r="UHP93" s="1"/>
      <c r="UHQ93" s="1"/>
      <c r="UHR93" s="1"/>
      <c r="UHS93" s="1"/>
      <c r="UHT93" s="1"/>
      <c r="UHU93" s="1"/>
      <c r="UHV93" s="1"/>
      <c r="UHW93" s="1"/>
      <c r="UHX93" s="1"/>
      <c r="UHY93" s="1"/>
      <c r="UHZ93" s="1"/>
      <c r="UIA93" s="1"/>
      <c r="UIB93" s="1"/>
      <c r="UIC93" s="1"/>
      <c r="UID93" s="1"/>
      <c r="UIE93" s="1"/>
      <c r="UIF93" s="1"/>
      <c r="UIG93" s="1"/>
      <c r="UIH93" s="1"/>
      <c r="UII93" s="1"/>
      <c r="UIJ93" s="1"/>
      <c r="UIK93" s="1"/>
      <c r="UIL93" s="1"/>
      <c r="UIM93" s="1"/>
      <c r="UIN93" s="1"/>
      <c r="UIO93" s="1"/>
      <c r="UIP93" s="1"/>
      <c r="UIQ93" s="1"/>
      <c r="UIR93" s="1"/>
      <c r="UIS93" s="1"/>
      <c r="UIT93" s="1"/>
      <c r="UIU93" s="1"/>
      <c r="UIV93" s="1"/>
      <c r="UIW93" s="1"/>
      <c r="UIX93" s="1"/>
      <c r="UIY93" s="1"/>
      <c r="UIZ93" s="1"/>
      <c r="UJA93" s="1"/>
      <c r="UJB93" s="1"/>
      <c r="UJC93" s="1"/>
      <c r="UJD93" s="1"/>
      <c r="UJE93" s="1"/>
      <c r="UJF93" s="1"/>
      <c r="UJG93" s="1"/>
      <c r="UJH93" s="1"/>
      <c r="UJI93" s="1"/>
      <c r="UJJ93" s="1"/>
      <c r="UJK93" s="1"/>
      <c r="UJL93" s="1"/>
      <c r="UJM93" s="1"/>
      <c r="UJN93" s="1"/>
      <c r="UJO93" s="1"/>
      <c r="UJP93" s="1"/>
      <c r="UJQ93" s="1"/>
      <c r="UJR93" s="1"/>
      <c r="UJS93" s="1"/>
      <c r="UJT93" s="1"/>
      <c r="UJU93" s="1"/>
      <c r="UJV93" s="1"/>
      <c r="UJW93" s="1"/>
      <c r="UJX93" s="1"/>
      <c r="UJY93" s="1"/>
      <c r="UJZ93" s="1"/>
      <c r="UKA93" s="1"/>
      <c r="UKB93" s="1"/>
      <c r="UKC93" s="1"/>
      <c r="UKD93" s="1"/>
      <c r="UKE93" s="1"/>
      <c r="UKF93" s="1"/>
      <c r="UKG93" s="1"/>
      <c r="UKH93" s="1"/>
      <c r="UKI93" s="1"/>
      <c r="UKJ93" s="1"/>
      <c r="UKK93" s="1"/>
      <c r="UKL93" s="1"/>
      <c r="UKM93" s="1"/>
      <c r="UKN93" s="1"/>
      <c r="UKO93" s="1"/>
      <c r="UKP93" s="1"/>
      <c r="UKQ93" s="1"/>
      <c r="UKR93" s="1"/>
      <c r="UKS93" s="1"/>
      <c r="UKT93" s="1"/>
      <c r="UKU93" s="1"/>
      <c r="UKV93" s="1"/>
      <c r="UKW93" s="1"/>
      <c r="UKX93" s="1"/>
      <c r="UKY93" s="1"/>
      <c r="UKZ93" s="1"/>
      <c r="ULA93" s="1"/>
      <c r="ULB93" s="1"/>
      <c r="ULC93" s="1"/>
      <c r="ULD93" s="1"/>
      <c r="ULE93" s="1"/>
      <c r="ULF93" s="1"/>
      <c r="ULG93" s="1"/>
      <c r="ULH93" s="1"/>
      <c r="ULI93" s="1"/>
      <c r="ULJ93" s="1"/>
      <c r="ULK93" s="1"/>
      <c r="ULL93" s="1"/>
      <c r="ULM93" s="1"/>
      <c r="ULN93" s="1"/>
      <c r="ULO93" s="1"/>
      <c r="ULP93" s="1"/>
      <c r="ULQ93" s="1"/>
      <c r="ULR93" s="1"/>
      <c r="ULS93" s="1"/>
      <c r="ULT93" s="1"/>
      <c r="ULU93" s="1"/>
      <c r="ULV93" s="1"/>
      <c r="ULW93" s="1"/>
      <c r="ULX93" s="1"/>
      <c r="ULY93" s="1"/>
      <c r="ULZ93" s="1"/>
      <c r="UMA93" s="1"/>
      <c r="UMB93" s="1"/>
      <c r="UMC93" s="1"/>
      <c r="UMD93" s="1"/>
      <c r="UME93" s="1"/>
      <c r="UMF93" s="1"/>
      <c r="UMG93" s="1"/>
      <c r="UMH93" s="1"/>
      <c r="UMI93" s="1"/>
      <c r="UMJ93" s="1"/>
      <c r="UMK93" s="1"/>
      <c r="UML93" s="1"/>
      <c r="UMM93" s="1"/>
      <c r="UMN93" s="1"/>
      <c r="UMO93" s="1"/>
      <c r="UMP93" s="1"/>
      <c r="UMQ93" s="1"/>
      <c r="UMR93" s="1"/>
      <c r="UMS93" s="1"/>
      <c r="UMT93" s="1"/>
      <c r="UMU93" s="1"/>
      <c r="UMV93" s="1"/>
      <c r="UMW93" s="1"/>
      <c r="UMX93" s="1"/>
      <c r="UMY93" s="1"/>
      <c r="UMZ93" s="1"/>
      <c r="UNA93" s="1"/>
      <c r="UNB93" s="1"/>
      <c r="UNC93" s="1"/>
      <c r="UND93" s="1"/>
      <c r="UNE93" s="1"/>
      <c r="UNF93" s="1"/>
      <c r="UNG93" s="1"/>
      <c r="UNH93" s="1"/>
      <c r="UNI93" s="1"/>
      <c r="UNJ93" s="1"/>
      <c r="UNK93" s="1"/>
      <c r="UNL93" s="1"/>
      <c r="UNM93" s="1"/>
      <c r="UNN93" s="1"/>
      <c r="UNO93" s="1"/>
      <c r="UNP93" s="1"/>
      <c r="UNQ93" s="1"/>
      <c r="UNR93" s="1"/>
      <c r="UNS93" s="1"/>
      <c r="UNT93" s="1"/>
      <c r="UNU93" s="1"/>
      <c r="UNV93" s="1"/>
      <c r="UNW93" s="1"/>
      <c r="UNX93" s="1"/>
      <c r="UNY93" s="1"/>
      <c r="UNZ93" s="1"/>
      <c r="UOA93" s="1"/>
      <c r="UOB93" s="1"/>
      <c r="UOC93" s="1"/>
      <c r="UOD93" s="1"/>
      <c r="UOE93" s="1"/>
      <c r="UOF93" s="1"/>
      <c r="UOG93" s="1"/>
      <c r="UOH93" s="1"/>
      <c r="UOI93" s="1"/>
      <c r="UOJ93" s="1"/>
      <c r="UOK93" s="1"/>
      <c r="UOL93" s="1"/>
      <c r="UOM93" s="1"/>
      <c r="UON93" s="1"/>
      <c r="UOO93" s="1"/>
      <c r="UOP93" s="1"/>
      <c r="UOQ93" s="1"/>
      <c r="UOR93" s="1"/>
      <c r="UOS93" s="1"/>
      <c r="UOT93" s="1"/>
      <c r="UOU93" s="1"/>
      <c r="UOV93" s="1"/>
      <c r="UOW93" s="1"/>
      <c r="UOX93" s="1"/>
      <c r="UOY93" s="1"/>
      <c r="UOZ93" s="1"/>
      <c r="UPA93" s="1"/>
      <c r="UPB93" s="1"/>
      <c r="UPC93" s="1"/>
      <c r="UPD93" s="1"/>
      <c r="UPE93" s="1"/>
      <c r="UPF93" s="1"/>
      <c r="UPG93" s="1"/>
      <c r="UPH93" s="1"/>
      <c r="UPI93" s="1"/>
      <c r="UPJ93" s="1"/>
      <c r="UPK93" s="1"/>
      <c r="UPL93" s="1"/>
      <c r="UPM93" s="1"/>
      <c r="UPN93" s="1"/>
      <c r="UPO93" s="1"/>
      <c r="UPP93" s="1"/>
      <c r="UPQ93" s="1"/>
      <c r="UPR93" s="1"/>
      <c r="UPS93" s="1"/>
      <c r="UPT93" s="1"/>
      <c r="UPU93" s="1"/>
      <c r="UPV93" s="1"/>
      <c r="UPW93" s="1"/>
      <c r="UPX93" s="1"/>
      <c r="UPY93" s="1"/>
      <c r="UPZ93" s="1"/>
      <c r="UQA93" s="1"/>
      <c r="UQB93" s="1"/>
      <c r="UQC93" s="1"/>
      <c r="UQD93" s="1"/>
      <c r="UQE93" s="1"/>
      <c r="UQF93" s="1"/>
      <c r="UQG93" s="1"/>
      <c r="UQH93" s="1"/>
      <c r="UQI93" s="1"/>
      <c r="UQJ93" s="1"/>
      <c r="UQK93" s="1"/>
      <c r="UQL93" s="1"/>
      <c r="UQM93" s="1"/>
      <c r="UQN93" s="1"/>
      <c r="UQO93" s="1"/>
      <c r="UQP93" s="1"/>
      <c r="UQQ93" s="1"/>
      <c r="UQR93" s="1"/>
      <c r="UQS93" s="1"/>
      <c r="UQT93" s="1"/>
      <c r="UQU93" s="1"/>
      <c r="UQV93" s="1"/>
      <c r="UQW93" s="1"/>
      <c r="UQX93" s="1"/>
      <c r="UQY93" s="1"/>
      <c r="UQZ93" s="1"/>
      <c r="URA93" s="1"/>
      <c r="URB93" s="1"/>
      <c r="URC93" s="1"/>
      <c r="URD93" s="1"/>
      <c r="URE93" s="1"/>
      <c r="URF93" s="1"/>
      <c r="URG93" s="1"/>
      <c r="URH93" s="1"/>
      <c r="URI93" s="1"/>
      <c r="URJ93" s="1"/>
      <c r="URK93" s="1"/>
      <c r="URL93" s="1"/>
      <c r="URM93" s="1"/>
      <c r="URN93" s="1"/>
      <c r="URO93" s="1"/>
      <c r="URP93" s="1"/>
      <c r="URQ93" s="1"/>
      <c r="URR93" s="1"/>
      <c r="URS93" s="1"/>
      <c r="URT93" s="1"/>
      <c r="URU93" s="1"/>
      <c r="URV93" s="1"/>
      <c r="URW93" s="1"/>
      <c r="URX93" s="1"/>
      <c r="URY93" s="1"/>
      <c r="URZ93" s="1"/>
      <c r="USA93" s="1"/>
      <c r="USB93" s="1"/>
      <c r="USC93" s="1"/>
      <c r="USD93" s="1"/>
      <c r="USE93" s="1"/>
      <c r="USF93" s="1"/>
      <c r="USG93" s="1"/>
      <c r="USH93" s="1"/>
      <c r="USI93" s="1"/>
      <c r="USJ93" s="1"/>
      <c r="USK93" s="1"/>
      <c r="USL93" s="1"/>
      <c r="USM93" s="1"/>
      <c r="USN93" s="1"/>
      <c r="USO93" s="1"/>
      <c r="USP93" s="1"/>
      <c r="USQ93" s="1"/>
      <c r="USR93" s="1"/>
      <c r="USS93" s="1"/>
      <c r="UST93" s="1"/>
      <c r="USU93" s="1"/>
      <c r="USV93" s="1"/>
      <c r="USW93" s="1"/>
      <c r="USX93" s="1"/>
      <c r="USY93" s="1"/>
      <c r="USZ93" s="1"/>
      <c r="UTA93" s="1"/>
      <c r="UTB93" s="1"/>
      <c r="UTC93" s="1"/>
      <c r="UTD93" s="1"/>
      <c r="UTE93" s="1"/>
      <c r="UTF93" s="1"/>
      <c r="UTG93" s="1"/>
      <c r="UTH93" s="1"/>
      <c r="UTI93" s="1"/>
      <c r="UTJ93" s="1"/>
      <c r="UTK93" s="1"/>
      <c r="UTL93" s="1"/>
      <c r="UTM93" s="1"/>
      <c r="UTN93" s="1"/>
      <c r="UTO93" s="1"/>
      <c r="UTP93" s="1"/>
      <c r="UTQ93" s="1"/>
      <c r="UTR93" s="1"/>
      <c r="UTS93" s="1"/>
      <c r="UTT93" s="1"/>
      <c r="UTU93" s="1"/>
      <c r="UTV93" s="1"/>
      <c r="UTW93" s="1"/>
      <c r="UTX93" s="1"/>
      <c r="UTY93" s="1"/>
      <c r="UTZ93" s="1"/>
      <c r="UUA93" s="1"/>
      <c r="UUB93" s="1"/>
      <c r="UUC93" s="1"/>
      <c r="UUD93" s="1"/>
      <c r="UUE93" s="1"/>
      <c r="UUF93" s="1"/>
      <c r="UUG93" s="1"/>
      <c r="UUH93" s="1"/>
      <c r="UUI93" s="1"/>
      <c r="UUJ93" s="1"/>
      <c r="UUK93" s="1"/>
      <c r="UUL93" s="1"/>
      <c r="UUM93" s="1"/>
      <c r="UUN93" s="1"/>
      <c r="UUO93" s="1"/>
      <c r="UUP93" s="1"/>
      <c r="UUQ93" s="1"/>
      <c r="UUR93" s="1"/>
      <c r="UUS93" s="1"/>
      <c r="UUT93" s="1"/>
      <c r="UUU93" s="1"/>
      <c r="UUV93" s="1"/>
      <c r="UUW93" s="1"/>
      <c r="UUX93" s="1"/>
      <c r="UUY93" s="1"/>
      <c r="UUZ93" s="1"/>
      <c r="UVA93" s="1"/>
      <c r="UVB93" s="1"/>
      <c r="UVC93" s="1"/>
      <c r="UVD93" s="1"/>
      <c r="UVE93" s="1"/>
      <c r="UVF93" s="1"/>
      <c r="UVG93" s="1"/>
      <c r="UVH93" s="1"/>
      <c r="UVI93" s="1"/>
      <c r="UVJ93" s="1"/>
      <c r="UVK93" s="1"/>
      <c r="UVL93" s="1"/>
      <c r="UVM93" s="1"/>
      <c r="UVN93" s="1"/>
      <c r="UVO93" s="1"/>
      <c r="UVP93" s="1"/>
      <c r="UVQ93" s="1"/>
      <c r="UVR93" s="1"/>
      <c r="UVS93" s="1"/>
      <c r="UVT93" s="1"/>
      <c r="UVU93" s="1"/>
      <c r="UVV93" s="1"/>
      <c r="UVW93" s="1"/>
      <c r="UVX93" s="1"/>
      <c r="UVY93" s="1"/>
      <c r="UVZ93" s="1"/>
      <c r="UWA93" s="1"/>
      <c r="UWB93" s="1"/>
      <c r="UWC93" s="1"/>
      <c r="UWD93" s="1"/>
      <c r="UWE93" s="1"/>
      <c r="UWF93" s="1"/>
      <c r="UWG93" s="1"/>
      <c r="UWH93" s="1"/>
      <c r="UWI93" s="1"/>
      <c r="UWJ93" s="1"/>
      <c r="UWK93" s="1"/>
      <c r="UWL93" s="1"/>
      <c r="UWM93" s="1"/>
      <c r="UWN93" s="1"/>
      <c r="UWO93" s="1"/>
      <c r="UWP93" s="1"/>
      <c r="UWQ93" s="1"/>
      <c r="UWR93" s="1"/>
      <c r="UWS93" s="1"/>
      <c r="UWT93" s="1"/>
      <c r="UWU93" s="1"/>
      <c r="UWV93" s="1"/>
      <c r="UWW93" s="1"/>
      <c r="UWX93" s="1"/>
      <c r="UWY93" s="1"/>
      <c r="UWZ93" s="1"/>
      <c r="UXA93" s="1"/>
      <c r="UXB93" s="1"/>
      <c r="UXC93" s="1"/>
      <c r="UXD93" s="1"/>
      <c r="UXE93" s="1"/>
      <c r="UXF93" s="1"/>
      <c r="UXG93" s="1"/>
      <c r="UXH93" s="1"/>
      <c r="UXI93" s="1"/>
      <c r="UXJ93" s="1"/>
      <c r="UXK93" s="1"/>
      <c r="UXL93" s="1"/>
      <c r="UXM93" s="1"/>
      <c r="UXN93" s="1"/>
      <c r="UXO93" s="1"/>
      <c r="UXP93" s="1"/>
      <c r="UXQ93" s="1"/>
      <c r="UXR93" s="1"/>
      <c r="UXS93" s="1"/>
      <c r="UXT93" s="1"/>
      <c r="UXU93" s="1"/>
      <c r="UXV93" s="1"/>
      <c r="UXW93" s="1"/>
      <c r="UXX93" s="1"/>
      <c r="UXY93" s="1"/>
      <c r="UXZ93" s="1"/>
      <c r="UYA93" s="1"/>
      <c r="UYB93" s="1"/>
      <c r="UYC93" s="1"/>
      <c r="UYD93" s="1"/>
      <c r="UYE93" s="1"/>
      <c r="UYF93" s="1"/>
      <c r="UYG93" s="1"/>
      <c r="UYH93" s="1"/>
      <c r="UYI93" s="1"/>
      <c r="UYJ93" s="1"/>
      <c r="UYK93" s="1"/>
      <c r="UYL93" s="1"/>
      <c r="UYM93" s="1"/>
      <c r="UYN93" s="1"/>
      <c r="UYO93" s="1"/>
      <c r="UYP93" s="1"/>
      <c r="UYQ93" s="1"/>
      <c r="UYR93" s="1"/>
      <c r="UYS93" s="1"/>
      <c r="UYT93" s="1"/>
      <c r="UYU93" s="1"/>
      <c r="UYV93" s="1"/>
      <c r="UYW93" s="1"/>
      <c r="UYX93" s="1"/>
      <c r="UYY93" s="1"/>
      <c r="UYZ93" s="1"/>
      <c r="UZA93" s="1"/>
      <c r="UZB93" s="1"/>
      <c r="UZC93" s="1"/>
      <c r="UZD93" s="1"/>
      <c r="UZE93" s="1"/>
      <c r="UZF93" s="1"/>
      <c r="UZG93" s="1"/>
      <c r="UZH93" s="1"/>
      <c r="UZI93" s="1"/>
      <c r="UZJ93" s="1"/>
      <c r="UZK93" s="1"/>
      <c r="UZL93" s="1"/>
      <c r="UZM93" s="1"/>
      <c r="UZN93" s="1"/>
      <c r="UZO93" s="1"/>
      <c r="UZP93" s="1"/>
      <c r="UZQ93" s="1"/>
      <c r="UZR93" s="1"/>
      <c r="UZS93" s="1"/>
      <c r="UZT93" s="1"/>
      <c r="UZU93" s="1"/>
      <c r="UZV93" s="1"/>
      <c r="UZW93" s="1"/>
      <c r="UZX93" s="1"/>
      <c r="UZY93" s="1"/>
      <c r="UZZ93" s="1"/>
      <c r="VAA93" s="1"/>
      <c r="VAB93" s="1"/>
      <c r="VAC93" s="1"/>
      <c r="VAD93" s="1"/>
      <c r="VAE93" s="1"/>
      <c r="VAF93" s="1"/>
      <c r="VAG93" s="1"/>
      <c r="VAH93" s="1"/>
      <c r="VAI93" s="1"/>
      <c r="VAJ93" s="1"/>
      <c r="VAK93" s="1"/>
      <c r="VAL93" s="1"/>
      <c r="VAM93" s="1"/>
      <c r="VAN93" s="1"/>
      <c r="VAO93" s="1"/>
      <c r="VAP93" s="1"/>
      <c r="VAQ93" s="1"/>
      <c r="VAR93" s="1"/>
      <c r="VAS93" s="1"/>
      <c r="VAT93" s="1"/>
      <c r="VAU93" s="1"/>
      <c r="VAV93" s="1"/>
      <c r="VAW93" s="1"/>
      <c r="VAX93" s="1"/>
      <c r="VAY93" s="1"/>
      <c r="VAZ93" s="1"/>
      <c r="VBA93" s="1"/>
      <c r="VBB93" s="1"/>
      <c r="VBC93" s="1"/>
      <c r="VBD93" s="1"/>
      <c r="VBE93" s="1"/>
      <c r="VBF93" s="1"/>
      <c r="VBG93" s="1"/>
      <c r="VBH93" s="1"/>
      <c r="VBI93" s="1"/>
      <c r="VBJ93" s="1"/>
      <c r="VBK93" s="1"/>
      <c r="VBL93" s="1"/>
      <c r="VBM93" s="1"/>
      <c r="VBN93" s="1"/>
      <c r="VBO93" s="1"/>
      <c r="VBP93" s="1"/>
      <c r="VBQ93" s="1"/>
      <c r="VBR93" s="1"/>
      <c r="VBS93" s="1"/>
      <c r="VBT93" s="1"/>
      <c r="VBU93" s="1"/>
      <c r="VBV93" s="1"/>
      <c r="VBW93" s="1"/>
      <c r="VBX93" s="1"/>
      <c r="VBY93" s="1"/>
      <c r="VBZ93" s="1"/>
      <c r="VCA93" s="1"/>
      <c r="VCB93" s="1"/>
      <c r="VCC93" s="1"/>
      <c r="VCD93" s="1"/>
      <c r="VCE93" s="1"/>
      <c r="VCF93" s="1"/>
      <c r="VCG93" s="1"/>
      <c r="VCH93" s="1"/>
      <c r="VCI93" s="1"/>
      <c r="VCJ93" s="1"/>
      <c r="VCK93" s="1"/>
      <c r="VCL93" s="1"/>
      <c r="VCM93" s="1"/>
      <c r="VCN93" s="1"/>
      <c r="VCO93" s="1"/>
      <c r="VCP93" s="1"/>
      <c r="VCQ93" s="1"/>
      <c r="VCR93" s="1"/>
      <c r="VCS93" s="1"/>
      <c r="VCT93" s="1"/>
      <c r="VCU93" s="1"/>
      <c r="VCV93" s="1"/>
      <c r="VCW93" s="1"/>
      <c r="VCX93" s="1"/>
      <c r="VCY93" s="1"/>
      <c r="VCZ93" s="1"/>
      <c r="VDA93" s="1"/>
      <c r="VDB93" s="1"/>
      <c r="VDC93" s="1"/>
      <c r="VDD93" s="1"/>
      <c r="VDE93" s="1"/>
      <c r="VDF93" s="1"/>
      <c r="VDG93" s="1"/>
      <c r="VDH93" s="1"/>
      <c r="VDI93" s="1"/>
      <c r="VDJ93" s="1"/>
      <c r="VDK93" s="1"/>
      <c r="VDL93" s="1"/>
      <c r="VDM93" s="1"/>
      <c r="VDN93" s="1"/>
      <c r="VDO93" s="1"/>
      <c r="VDP93" s="1"/>
      <c r="VDQ93" s="1"/>
      <c r="VDR93" s="1"/>
      <c r="VDS93" s="1"/>
      <c r="VDT93" s="1"/>
      <c r="VDU93" s="1"/>
      <c r="VDV93" s="1"/>
      <c r="VDW93" s="1"/>
      <c r="VDX93" s="1"/>
      <c r="VDY93" s="1"/>
      <c r="VDZ93" s="1"/>
      <c r="VEA93" s="1"/>
      <c r="VEB93" s="1"/>
      <c r="VEC93" s="1"/>
      <c r="VED93" s="1"/>
      <c r="VEE93" s="1"/>
      <c r="VEF93" s="1"/>
      <c r="VEG93" s="1"/>
      <c r="VEH93" s="1"/>
      <c r="VEI93" s="1"/>
      <c r="VEJ93" s="1"/>
      <c r="VEK93" s="1"/>
      <c r="VEL93" s="1"/>
      <c r="VEM93" s="1"/>
      <c r="VEN93" s="1"/>
      <c r="VEO93" s="1"/>
      <c r="VEP93" s="1"/>
      <c r="VEQ93" s="1"/>
      <c r="VER93" s="1"/>
      <c r="VES93" s="1"/>
      <c r="VET93" s="1"/>
      <c r="VEU93" s="1"/>
      <c r="VEV93" s="1"/>
      <c r="VEW93" s="1"/>
      <c r="VEX93" s="1"/>
      <c r="VEY93" s="1"/>
      <c r="VEZ93" s="1"/>
      <c r="VFA93" s="1"/>
      <c r="VFB93" s="1"/>
      <c r="VFC93" s="1"/>
      <c r="VFD93" s="1"/>
      <c r="VFE93" s="1"/>
      <c r="VFF93" s="1"/>
      <c r="VFG93" s="1"/>
      <c r="VFH93" s="1"/>
      <c r="VFI93" s="1"/>
      <c r="VFJ93" s="1"/>
      <c r="VFK93" s="1"/>
      <c r="VFL93" s="1"/>
      <c r="VFM93" s="1"/>
      <c r="VFN93" s="1"/>
      <c r="VFO93" s="1"/>
      <c r="VFP93" s="1"/>
      <c r="VFQ93" s="1"/>
      <c r="VFR93" s="1"/>
      <c r="VFS93" s="1"/>
      <c r="VFT93" s="1"/>
      <c r="VFU93" s="1"/>
      <c r="VFV93" s="1"/>
      <c r="VFW93" s="1"/>
      <c r="VFX93" s="1"/>
      <c r="VFY93" s="1"/>
      <c r="VFZ93" s="1"/>
      <c r="VGA93" s="1"/>
      <c r="VGB93" s="1"/>
      <c r="VGC93" s="1"/>
      <c r="VGD93" s="1"/>
      <c r="VGE93" s="1"/>
      <c r="VGF93" s="1"/>
      <c r="VGG93" s="1"/>
      <c r="VGH93" s="1"/>
      <c r="VGI93" s="1"/>
      <c r="VGJ93" s="1"/>
      <c r="VGK93" s="1"/>
      <c r="VGL93" s="1"/>
      <c r="VGM93" s="1"/>
      <c r="VGN93" s="1"/>
      <c r="VGO93" s="1"/>
      <c r="VGP93" s="1"/>
      <c r="VGQ93" s="1"/>
      <c r="VGR93" s="1"/>
      <c r="VGS93" s="1"/>
      <c r="VGT93" s="1"/>
      <c r="VGU93" s="1"/>
      <c r="VGV93" s="1"/>
      <c r="VGW93" s="1"/>
      <c r="VGX93" s="1"/>
      <c r="VGY93" s="1"/>
      <c r="VGZ93" s="1"/>
      <c r="VHA93" s="1"/>
      <c r="VHB93" s="1"/>
      <c r="VHC93" s="1"/>
      <c r="VHD93" s="1"/>
      <c r="VHE93" s="1"/>
      <c r="VHF93" s="1"/>
      <c r="VHG93" s="1"/>
      <c r="VHH93" s="1"/>
      <c r="VHI93" s="1"/>
      <c r="VHJ93" s="1"/>
      <c r="VHK93" s="1"/>
      <c r="VHL93" s="1"/>
      <c r="VHM93" s="1"/>
      <c r="VHN93" s="1"/>
      <c r="VHO93" s="1"/>
      <c r="VHP93" s="1"/>
      <c r="VHQ93" s="1"/>
      <c r="VHR93" s="1"/>
      <c r="VHS93" s="1"/>
      <c r="VHT93" s="1"/>
      <c r="VHU93" s="1"/>
      <c r="VHV93" s="1"/>
      <c r="VHW93" s="1"/>
      <c r="VHX93" s="1"/>
      <c r="VHY93" s="1"/>
      <c r="VHZ93" s="1"/>
      <c r="VIA93" s="1"/>
      <c r="VIB93" s="1"/>
      <c r="VIC93" s="1"/>
      <c r="VID93" s="1"/>
      <c r="VIE93" s="1"/>
      <c r="VIF93" s="1"/>
      <c r="VIG93" s="1"/>
      <c r="VIH93" s="1"/>
      <c r="VII93" s="1"/>
      <c r="VIJ93" s="1"/>
      <c r="VIK93" s="1"/>
      <c r="VIL93" s="1"/>
      <c r="VIM93" s="1"/>
      <c r="VIN93" s="1"/>
      <c r="VIO93" s="1"/>
      <c r="VIP93" s="1"/>
      <c r="VIQ93" s="1"/>
      <c r="VIR93" s="1"/>
      <c r="VIS93" s="1"/>
      <c r="VIT93" s="1"/>
      <c r="VIU93" s="1"/>
      <c r="VIV93" s="1"/>
      <c r="VIW93" s="1"/>
      <c r="VIX93" s="1"/>
      <c r="VIY93" s="1"/>
      <c r="VIZ93" s="1"/>
      <c r="VJA93" s="1"/>
      <c r="VJB93" s="1"/>
      <c r="VJC93" s="1"/>
      <c r="VJD93" s="1"/>
      <c r="VJE93" s="1"/>
      <c r="VJF93" s="1"/>
      <c r="VJG93" s="1"/>
      <c r="VJH93" s="1"/>
      <c r="VJI93" s="1"/>
      <c r="VJJ93" s="1"/>
      <c r="VJK93" s="1"/>
      <c r="VJL93" s="1"/>
      <c r="VJM93" s="1"/>
      <c r="VJN93" s="1"/>
      <c r="VJO93" s="1"/>
      <c r="VJP93" s="1"/>
      <c r="VJQ93" s="1"/>
      <c r="VJR93" s="1"/>
      <c r="VJS93" s="1"/>
      <c r="VJT93" s="1"/>
      <c r="VJU93" s="1"/>
      <c r="VJV93" s="1"/>
      <c r="VJW93" s="1"/>
      <c r="VJX93" s="1"/>
      <c r="VJY93" s="1"/>
      <c r="VJZ93" s="1"/>
      <c r="VKA93" s="1"/>
      <c r="VKB93" s="1"/>
      <c r="VKC93" s="1"/>
      <c r="VKD93" s="1"/>
      <c r="VKE93" s="1"/>
      <c r="VKF93" s="1"/>
      <c r="VKG93" s="1"/>
      <c r="VKH93" s="1"/>
      <c r="VKI93" s="1"/>
      <c r="VKJ93" s="1"/>
      <c r="VKK93" s="1"/>
      <c r="VKL93" s="1"/>
      <c r="VKM93" s="1"/>
      <c r="VKN93" s="1"/>
      <c r="VKO93" s="1"/>
      <c r="VKP93" s="1"/>
      <c r="VKQ93" s="1"/>
      <c r="VKR93" s="1"/>
      <c r="VKS93" s="1"/>
      <c r="VKT93" s="1"/>
      <c r="VKU93" s="1"/>
      <c r="VKV93" s="1"/>
      <c r="VKW93" s="1"/>
      <c r="VKX93" s="1"/>
      <c r="VKY93" s="1"/>
      <c r="VKZ93" s="1"/>
      <c r="VLA93" s="1"/>
      <c r="VLB93" s="1"/>
      <c r="VLC93" s="1"/>
      <c r="VLD93" s="1"/>
      <c r="VLE93" s="1"/>
      <c r="VLF93" s="1"/>
      <c r="VLG93" s="1"/>
      <c r="VLH93" s="1"/>
      <c r="VLI93" s="1"/>
      <c r="VLJ93" s="1"/>
      <c r="VLK93" s="1"/>
      <c r="VLL93" s="1"/>
      <c r="VLM93" s="1"/>
      <c r="VLN93" s="1"/>
      <c r="VLO93" s="1"/>
      <c r="VLP93" s="1"/>
      <c r="VLQ93" s="1"/>
      <c r="VLR93" s="1"/>
      <c r="VLS93" s="1"/>
      <c r="VLT93" s="1"/>
      <c r="VLU93" s="1"/>
      <c r="VLV93" s="1"/>
      <c r="VLW93" s="1"/>
      <c r="VLX93" s="1"/>
      <c r="VLY93" s="1"/>
      <c r="VLZ93" s="1"/>
      <c r="VMA93" s="1"/>
      <c r="VMB93" s="1"/>
      <c r="VMC93" s="1"/>
      <c r="VMD93" s="1"/>
      <c r="VME93" s="1"/>
      <c r="VMF93" s="1"/>
      <c r="VMG93" s="1"/>
      <c r="VMH93" s="1"/>
      <c r="VMI93" s="1"/>
      <c r="VMJ93" s="1"/>
      <c r="VMK93" s="1"/>
      <c r="VML93" s="1"/>
      <c r="VMM93" s="1"/>
      <c r="VMN93" s="1"/>
      <c r="VMO93" s="1"/>
      <c r="VMP93" s="1"/>
      <c r="VMQ93" s="1"/>
      <c r="VMR93" s="1"/>
      <c r="VMS93" s="1"/>
      <c r="VMT93" s="1"/>
      <c r="VMU93" s="1"/>
      <c r="VMV93" s="1"/>
      <c r="VMW93" s="1"/>
      <c r="VMX93" s="1"/>
      <c r="VMY93" s="1"/>
      <c r="VMZ93" s="1"/>
      <c r="VNA93" s="1"/>
      <c r="VNB93" s="1"/>
      <c r="VNC93" s="1"/>
      <c r="VND93" s="1"/>
      <c r="VNE93" s="1"/>
      <c r="VNF93" s="1"/>
      <c r="VNG93" s="1"/>
      <c r="VNH93" s="1"/>
      <c r="VNI93" s="1"/>
      <c r="VNJ93" s="1"/>
      <c r="VNK93" s="1"/>
      <c r="VNL93" s="1"/>
      <c r="VNM93" s="1"/>
      <c r="VNN93" s="1"/>
      <c r="VNO93" s="1"/>
      <c r="VNP93" s="1"/>
      <c r="VNQ93" s="1"/>
      <c r="VNR93" s="1"/>
      <c r="VNS93" s="1"/>
      <c r="VNT93" s="1"/>
      <c r="VNU93" s="1"/>
      <c r="VNV93" s="1"/>
      <c r="VNW93" s="1"/>
      <c r="VNX93" s="1"/>
      <c r="VNY93" s="1"/>
      <c r="VNZ93" s="1"/>
      <c r="VOA93" s="1"/>
      <c r="VOB93" s="1"/>
      <c r="VOC93" s="1"/>
      <c r="VOD93" s="1"/>
      <c r="VOE93" s="1"/>
      <c r="VOF93" s="1"/>
      <c r="VOG93" s="1"/>
      <c r="VOH93" s="1"/>
      <c r="VOI93" s="1"/>
      <c r="VOJ93" s="1"/>
      <c r="VOK93" s="1"/>
      <c r="VOL93" s="1"/>
      <c r="VOM93" s="1"/>
      <c r="VON93" s="1"/>
      <c r="VOO93" s="1"/>
      <c r="VOP93" s="1"/>
      <c r="VOQ93" s="1"/>
      <c r="VOR93" s="1"/>
      <c r="VOS93" s="1"/>
      <c r="VOT93" s="1"/>
      <c r="VOU93" s="1"/>
      <c r="VOV93" s="1"/>
      <c r="VOW93" s="1"/>
      <c r="VOX93" s="1"/>
      <c r="VOY93" s="1"/>
      <c r="VOZ93" s="1"/>
      <c r="VPA93" s="1"/>
      <c r="VPB93" s="1"/>
      <c r="VPC93" s="1"/>
      <c r="VPD93" s="1"/>
      <c r="VPE93" s="1"/>
      <c r="VPF93" s="1"/>
      <c r="VPG93" s="1"/>
      <c r="VPH93" s="1"/>
      <c r="VPI93" s="1"/>
      <c r="VPJ93" s="1"/>
      <c r="VPK93" s="1"/>
      <c r="VPL93" s="1"/>
      <c r="VPM93" s="1"/>
      <c r="VPN93" s="1"/>
      <c r="VPO93" s="1"/>
      <c r="VPP93" s="1"/>
      <c r="VPQ93" s="1"/>
      <c r="VPR93" s="1"/>
      <c r="VPS93" s="1"/>
      <c r="VPT93" s="1"/>
      <c r="VPU93" s="1"/>
      <c r="VPV93" s="1"/>
      <c r="VPW93" s="1"/>
      <c r="VPX93" s="1"/>
      <c r="VPY93" s="1"/>
      <c r="VPZ93" s="1"/>
      <c r="VQA93" s="1"/>
      <c r="VQB93" s="1"/>
      <c r="VQC93" s="1"/>
      <c r="VQD93" s="1"/>
      <c r="VQE93" s="1"/>
      <c r="VQF93" s="1"/>
      <c r="VQG93" s="1"/>
      <c r="VQH93" s="1"/>
      <c r="VQI93" s="1"/>
      <c r="VQJ93" s="1"/>
      <c r="VQK93" s="1"/>
      <c r="VQL93" s="1"/>
      <c r="VQM93" s="1"/>
      <c r="VQN93" s="1"/>
      <c r="VQO93" s="1"/>
      <c r="VQP93" s="1"/>
      <c r="VQQ93" s="1"/>
      <c r="VQR93" s="1"/>
      <c r="VQS93" s="1"/>
      <c r="VQT93" s="1"/>
      <c r="VQU93" s="1"/>
      <c r="VQV93" s="1"/>
      <c r="VQW93" s="1"/>
      <c r="VQX93" s="1"/>
      <c r="VQY93" s="1"/>
      <c r="VQZ93" s="1"/>
      <c r="VRA93" s="1"/>
      <c r="VRB93" s="1"/>
      <c r="VRC93" s="1"/>
      <c r="VRD93" s="1"/>
      <c r="VRE93" s="1"/>
      <c r="VRF93" s="1"/>
      <c r="VRG93" s="1"/>
      <c r="VRH93" s="1"/>
      <c r="VRI93" s="1"/>
      <c r="VRJ93" s="1"/>
      <c r="VRK93" s="1"/>
      <c r="VRL93" s="1"/>
      <c r="VRM93" s="1"/>
      <c r="VRN93" s="1"/>
      <c r="VRO93" s="1"/>
      <c r="VRP93" s="1"/>
      <c r="VRQ93" s="1"/>
      <c r="VRR93" s="1"/>
      <c r="VRS93" s="1"/>
      <c r="VRT93" s="1"/>
      <c r="VRU93" s="1"/>
      <c r="VRV93" s="1"/>
      <c r="VRW93" s="1"/>
      <c r="VRX93" s="1"/>
      <c r="VRY93" s="1"/>
      <c r="VRZ93" s="1"/>
      <c r="VSA93" s="1"/>
      <c r="VSB93" s="1"/>
      <c r="VSC93" s="1"/>
      <c r="VSD93" s="1"/>
      <c r="VSE93" s="1"/>
      <c r="VSF93" s="1"/>
      <c r="VSG93" s="1"/>
      <c r="VSH93" s="1"/>
      <c r="VSI93" s="1"/>
      <c r="VSJ93" s="1"/>
      <c r="VSK93" s="1"/>
      <c r="VSL93" s="1"/>
      <c r="VSM93" s="1"/>
      <c r="VSN93" s="1"/>
      <c r="VSO93" s="1"/>
      <c r="VSP93" s="1"/>
      <c r="VSQ93" s="1"/>
      <c r="VSR93" s="1"/>
      <c r="VSS93" s="1"/>
      <c r="VST93" s="1"/>
      <c r="VSU93" s="1"/>
      <c r="VSV93" s="1"/>
      <c r="VSW93" s="1"/>
      <c r="VSX93" s="1"/>
      <c r="VSY93" s="1"/>
      <c r="VSZ93" s="1"/>
      <c r="VTA93" s="1"/>
      <c r="VTB93" s="1"/>
      <c r="VTC93" s="1"/>
      <c r="VTD93" s="1"/>
      <c r="VTE93" s="1"/>
      <c r="VTF93" s="1"/>
      <c r="VTG93" s="1"/>
      <c r="VTH93" s="1"/>
      <c r="VTI93" s="1"/>
      <c r="VTJ93" s="1"/>
      <c r="VTK93" s="1"/>
      <c r="VTL93" s="1"/>
      <c r="VTM93" s="1"/>
      <c r="VTN93" s="1"/>
      <c r="VTO93" s="1"/>
      <c r="VTP93" s="1"/>
      <c r="VTQ93" s="1"/>
      <c r="VTR93" s="1"/>
      <c r="VTS93" s="1"/>
      <c r="VTT93" s="1"/>
      <c r="VTU93" s="1"/>
      <c r="VTV93" s="1"/>
      <c r="VTW93" s="1"/>
      <c r="VTX93" s="1"/>
      <c r="VTY93" s="1"/>
      <c r="VTZ93" s="1"/>
      <c r="VUA93" s="1"/>
      <c r="VUB93" s="1"/>
      <c r="VUC93" s="1"/>
      <c r="VUD93" s="1"/>
      <c r="VUE93" s="1"/>
      <c r="VUF93" s="1"/>
      <c r="VUG93" s="1"/>
      <c r="VUH93" s="1"/>
      <c r="VUI93" s="1"/>
      <c r="VUJ93" s="1"/>
      <c r="VUK93" s="1"/>
      <c r="VUL93" s="1"/>
      <c r="VUM93" s="1"/>
      <c r="VUN93" s="1"/>
      <c r="VUO93" s="1"/>
      <c r="VUP93" s="1"/>
      <c r="VUQ93" s="1"/>
      <c r="VUR93" s="1"/>
      <c r="VUS93" s="1"/>
      <c r="VUT93" s="1"/>
      <c r="VUU93" s="1"/>
      <c r="VUV93" s="1"/>
      <c r="VUW93" s="1"/>
      <c r="VUX93" s="1"/>
      <c r="VUY93" s="1"/>
      <c r="VUZ93" s="1"/>
      <c r="VVA93" s="1"/>
      <c r="VVB93" s="1"/>
      <c r="VVC93" s="1"/>
      <c r="VVD93" s="1"/>
      <c r="VVE93" s="1"/>
      <c r="VVF93" s="1"/>
      <c r="VVG93" s="1"/>
      <c r="VVH93" s="1"/>
      <c r="VVI93" s="1"/>
      <c r="VVJ93" s="1"/>
      <c r="VVK93" s="1"/>
      <c r="VVL93" s="1"/>
      <c r="VVM93" s="1"/>
      <c r="VVN93" s="1"/>
      <c r="VVO93" s="1"/>
      <c r="VVP93" s="1"/>
      <c r="VVQ93" s="1"/>
      <c r="VVR93" s="1"/>
      <c r="VVS93" s="1"/>
      <c r="VVT93" s="1"/>
      <c r="VVU93" s="1"/>
      <c r="VVV93" s="1"/>
      <c r="VVW93" s="1"/>
      <c r="VVX93" s="1"/>
      <c r="VVY93" s="1"/>
      <c r="VVZ93" s="1"/>
      <c r="VWA93" s="1"/>
      <c r="VWB93" s="1"/>
      <c r="VWC93" s="1"/>
      <c r="VWD93" s="1"/>
      <c r="VWE93" s="1"/>
      <c r="VWF93" s="1"/>
      <c r="VWG93" s="1"/>
      <c r="VWH93" s="1"/>
      <c r="VWI93" s="1"/>
      <c r="VWJ93" s="1"/>
      <c r="VWK93" s="1"/>
      <c r="VWL93" s="1"/>
      <c r="VWM93" s="1"/>
      <c r="VWN93" s="1"/>
      <c r="VWO93" s="1"/>
      <c r="VWP93" s="1"/>
      <c r="VWQ93" s="1"/>
      <c r="VWR93" s="1"/>
      <c r="VWS93" s="1"/>
      <c r="VWT93" s="1"/>
      <c r="VWU93" s="1"/>
      <c r="VWV93" s="1"/>
      <c r="VWW93" s="1"/>
      <c r="VWX93" s="1"/>
      <c r="VWY93" s="1"/>
      <c r="VWZ93" s="1"/>
      <c r="VXA93" s="1"/>
      <c r="VXB93" s="1"/>
      <c r="VXC93" s="1"/>
      <c r="VXD93" s="1"/>
      <c r="VXE93" s="1"/>
      <c r="VXF93" s="1"/>
      <c r="VXG93" s="1"/>
      <c r="VXH93" s="1"/>
      <c r="VXI93" s="1"/>
      <c r="VXJ93" s="1"/>
      <c r="VXK93" s="1"/>
      <c r="VXL93" s="1"/>
      <c r="VXM93" s="1"/>
      <c r="VXN93" s="1"/>
      <c r="VXO93" s="1"/>
      <c r="VXP93" s="1"/>
      <c r="VXQ93" s="1"/>
      <c r="VXR93" s="1"/>
      <c r="VXS93" s="1"/>
      <c r="VXT93" s="1"/>
      <c r="VXU93" s="1"/>
      <c r="VXV93" s="1"/>
      <c r="VXW93" s="1"/>
      <c r="VXX93" s="1"/>
      <c r="VXY93" s="1"/>
      <c r="VXZ93" s="1"/>
      <c r="VYA93" s="1"/>
      <c r="VYB93" s="1"/>
      <c r="VYC93" s="1"/>
      <c r="VYD93" s="1"/>
      <c r="VYE93" s="1"/>
      <c r="VYF93" s="1"/>
      <c r="VYG93" s="1"/>
      <c r="VYH93" s="1"/>
      <c r="VYI93" s="1"/>
      <c r="VYJ93" s="1"/>
      <c r="VYK93" s="1"/>
      <c r="VYL93" s="1"/>
      <c r="VYM93" s="1"/>
      <c r="VYN93" s="1"/>
      <c r="VYO93" s="1"/>
      <c r="VYP93" s="1"/>
      <c r="VYQ93" s="1"/>
      <c r="VYR93" s="1"/>
      <c r="VYS93" s="1"/>
      <c r="VYT93" s="1"/>
      <c r="VYU93" s="1"/>
      <c r="VYV93" s="1"/>
      <c r="VYW93" s="1"/>
      <c r="VYX93" s="1"/>
      <c r="VYY93" s="1"/>
      <c r="VYZ93" s="1"/>
      <c r="VZA93" s="1"/>
      <c r="VZB93" s="1"/>
      <c r="VZC93" s="1"/>
      <c r="VZD93" s="1"/>
      <c r="VZE93" s="1"/>
      <c r="VZF93" s="1"/>
      <c r="VZG93" s="1"/>
      <c r="VZH93" s="1"/>
      <c r="VZI93" s="1"/>
      <c r="VZJ93" s="1"/>
      <c r="VZK93" s="1"/>
      <c r="VZL93" s="1"/>
      <c r="VZM93" s="1"/>
      <c r="VZN93" s="1"/>
      <c r="VZO93" s="1"/>
      <c r="VZP93" s="1"/>
      <c r="VZQ93" s="1"/>
      <c r="VZR93" s="1"/>
      <c r="VZS93" s="1"/>
      <c r="VZT93" s="1"/>
      <c r="VZU93" s="1"/>
      <c r="VZV93" s="1"/>
      <c r="VZW93" s="1"/>
      <c r="VZX93" s="1"/>
      <c r="VZY93" s="1"/>
      <c r="VZZ93" s="1"/>
      <c r="WAA93" s="1"/>
      <c r="WAB93" s="1"/>
      <c r="WAC93" s="1"/>
      <c r="WAD93" s="1"/>
      <c r="WAE93" s="1"/>
      <c r="WAF93" s="1"/>
      <c r="WAG93" s="1"/>
      <c r="WAH93" s="1"/>
      <c r="WAI93" s="1"/>
      <c r="WAJ93" s="1"/>
      <c r="WAK93" s="1"/>
      <c r="WAL93" s="1"/>
      <c r="WAM93" s="1"/>
      <c r="WAN93" s="1"/>
      <c r="WAO93" s="1"/>
      <c r="WAP93" s="1"/>
      <c r="WAQ93" s="1"/>
      <c r="WAR93" s="1"/>
      <c r="WAS93" s="1"/>
      <c r="WAT93" s="1"/>
      <c r="WAU93" s="1"/>
      <c r="WAV93" s="1"/>
      <c r="WAW93" s="1"/>
      <c r="WAX93" s="1"/>
      <c r="WAY93" s="1"/>
      <c r="WAZ93" s="1"/>
      <c r="WBA93" s="1"/>
      <c r="WBB93" s="1"/>
      <c r="WBC93" s="1"/>
      <c r="WBD93" s="1"/>
      <c r="WBE93" s="1"/>
      <c r="WBF93" s="1"/>
      <c r="WBG93" s="1"/>
      <c r="WBH93" s="1"/>
      <c r="WBI93" s="1"/>
      <c r="WBJ93" s="1"/>
      <c r="WBK93" s="1"/>
      <c r="WBL93" s="1"/>
      <c r="WBM93" s="1"/>
      <c r="WBN93" s="1"/>
      <c r="WBO93" s="1"/>
      <c r="WBP93" s="1"/>
      <c r="WBQ93" s="1"/>
      <c r="WBR93" s="1"/>
      <c r="WBS93" s="1"/>
      <c r="WBT93" s="1"/>
      <c r="WBU93" s="1"/>
      <c r="WBV93" s="1"/>
      <c r="WBW93" s="1"/>
      <c r="WBX93" s="1"/>
      <c r="WBY93" s="1"/>
      <c r="WBZ93" s="1"/>
      <c r="WCA93" s="1"/>
      <c r="WCB93" s="1"/>
      <c r="WCC93" s="1"/>
      <c r="WCD93" s="1"/>
      <c r="WCE93" s="1"/>
      <c r="WCF93" s="1"/>
      <c r="WCG93" s="1"/>
      <c r="WCH93" s="1"/>
      <c r="WCI93" s="1"/>
      <c r="WCJ93" s="1"/>
      <c r="WCK93" s="1"/>
      <c r="WCL93" s="1"/>
      <c r="WCM93" s="1"/>
      <c r="WCN93" s="1"/>
      <c r="WCO93" s="1"/>
      <c r="WCP93" s="1"/>
      <c r="WCQ93" s="1"/>
      <c r="WCR93" s="1"/>
      <c r="WCS93" s="1"/>
      <c r="WCT93" s="1"/>
      <c r="WCU93" s="1"/>
      <c r="WCV93" s="1"/>
      <c r="WCW93" s="1"/>
      <c r="WCX93" s="1"/>
      <c r="WCY93" s="1"/>
      <c r="WCZ93" s="1"/>
      <c r="WDA93" s="1"/>
      <c r="WDB93" s="1"/>
      <c r="WDC93" s="1"/>
      <c r="WDD93" s="1"/>
      <c r="WDE93" s="1"/>
      <c r="WDF93" s="1"/>
      <c r="WDG93" s="1"/>
      <c r="WDH93" s="1"/>
      <c r="WDI93" s="1"/>
      <c r="WDJ93" s="1"/>
      <c r="WDK93" s="1"/>
      <c r="WDL93" s="1"/>
      <c r="WDM93" s="1"/>
      <c r="WDN93" s="1"/>
      <c r="WDO93" s="1"/>
      <c r="WDP93" s="1"/>
      <c r="WDQ93" s="1"/>
      <c r="WDR93" s="1"/>
      <c r="WDS93" s="1"/>
      <c r="WDT93" s="1"/>
      <c r="WDU93" s="1"/>
      <c r="WDV93" s="1"/>
      <c r="WDW93" s="1"/>
      <c r="WDX93" s="1"/>
      <c r="WDY93" s="1"/>
      <c r="WDZ93" s="1"/>
      <c r="WEA93" s="1"/>
      <c r="WEB93" s="1"/>
      <c r="WEC93" s="1"/>
      <c r="WED93" s="1"/>
      <c r="WEE93" s="1"/>
      <c r="WEF93" s="1"/>
      <c r="WEG93" s="1"/>
      <c r="WEH93" s="1"/>
      <c r="WEI93" s="1"/>
      <c r="WEJ93" s="1"/>
      <c r="WEK93" s="1"/>
      <c r="WEL93" s="1"/>
      <c r="WEM93" s="1"/>
      <c r="WEN93" s="1"/>
      <c r="WEO93" s="1"/>
      <c r="WEP93" s="1"/>
      <c r="WEQ93" s="1"/>
      <c r="WER93" s="1"/>
      <c r="WES93" s="1"/>
      <c r="WET93" s="1"/>
      <c r="WEU93" s="1"/>
      <c r="WEV93" s="1"/>
      <c r="WEW93" s="1"/>
      <c r="WEX93" s="1"/>
      <c r="WEY93" s="1"/>
      <c r="WEZ93" s="1"/>
      <c r="WFA93" s="1"/>
      <c r="WFB93" s="1"/>
      <c r="WFC93" s="1"/>
      <c r="WFD93" s="1"/>
      <c r="WFE93" s="1"/>
      <c r="WFF93" s="1"/>
      <c r="WFG93" s="1"/>
      <c r="WFH93" s="1"/>
      <c r="WFI93" s="1"/>
      <c r="WFJ93" s="1"/>
      <c r="WFK93" s="1"/>
      <c r="WFL93" s="1"/>
      <c r="WFM93" s="1"/>
      <c r="WFN93" s="1"/>
      <c r="WFO93" s="1"/>
      <c r="WFP93" s="1"/>
      <c r="WFQ93" s="1"/>
      <c r="WFR93" s="1"/>
      <c r="WFS93" s="1"/>
      <c r="WFT93" s="1"/>
      <c r="WFU93" s="1"/>
      <c r="WFV93" s="1"/>
      <c r="WFW93" s="1"/>
      <c r="WFX93" s="1"/>
      <c r="WFY93" s="1"/>
      <c r="WFZ93" s="1"/>
      <c r="WGA93" s="1"/>
      <c r="WGB93" s="1"/>
      <c r="WGC93" s="1"/>
      <c r="WGD93" s="1"/>
      <c r="WGE93" s="1"/>
      <c r="WGF93" s="1"/>
      <c r="WGG93" s="1"/>
      <c r="WGH93" s="1"/>
      <c r="WGI93" s="1"/>
      <c r="WGJ93" s="1"/>
      <c r="WGK93" s="1"/>
      <c r="WGL93" s="1"/>
      <c r="WGM93" s="1"/>
      <c r="WGN93" s="1"/>
      <c r="WGO93" s="1"/>
      <c r="WGP93" s="1"/>
      <c r="WGQ93" s="1"/>
      <c r="WGR93" s="1"/>
      <c r="WGS93" s="1"/>
      <c r="WGT93" s="1"/>
      <c r="WGU93" s="1"/>
      <c r="WGV93" s="1"/>
      <c r="WGW93" s="1"/>
      <c r="WGX93" s="1"/>
      <c r="WGY93" s="1"/>
      <c r="WGZ93" s="1"/>
      <c r="WHA93" s="1"/>
      <c r="WHB93" s="1"/>
      <c r="WHC93" s="1"/>
      <c r="WHD93" s="1"/>
      <c r="WHE93" s="1"/>
      <c r="WHF93" s="1"/>
      <c r="WHG93" s="1"/>
      <c r="WHH93" s="1"/>
      <c r="WHI93" s="1"/>
      <c r="WHJ93" s="1"/>
      <c r="WHK93" s="1"/>
      <c r="WHL93" s="1"/>
      <c r="WHM93" s="1"/>
      <c r="WHN93" s="1"/>
      <c r="WHO93" s="1"/>
      <c r="WHP93" s="1"/>
      <c r="WHQ93" s="1"/>
      <c r="WHR93" s="1"/>
      <c r="WHS93" s="1"/>
      <c r="WHT93" s="1"/>
      <c r="WHU93" s="1"/>
      <c r="WHV93" s="1"/>
      <c r="WHW93" s="1"/>
      <c r="WHX93" s="1"/>
      <c r="WHY93" s="1"/>
      <c r="WHZ93" s="1"/>
      <c r="WIA93" s="1"/>
      <c r="WIB93" s="1"/>
      <c r="WIC93" s="1"/>
      <c r="WID93" s="1"/>
      <c r="WIE93" s="1"/>
      <c r="WIF93" s="1"/>
      <c r="WIG93" s="1"/>
      <c r="WIH93" s="1"/>
      <c r="WII93" s="1"/>
      <c r="WIJ93" s="1"/>
      <c r="WIK93" s="1"/>
      <c r="WIL93" s="1"/>
      <c r="WIM93" s="1"/>
      <c r="WIN93" s="1"/>
      <c r="WIO93" s="1"/>
      <c r="WIP93" s="1"/>
      <c r="WIQ93" s="1"/>
      <c r="WIR93" s="1"/>
      <c r="WIS93" s="1"/>
      <c r="WIT93" s="1"/>
      <c r="WIU93" s="1"/>
      <c r="WIV93" s="1"/>
      <c r="WIW93" s="1"/>
      <c r="WIX93" s="1"/>
      <c r="WIY93" s="1"/>
      <c r="WIZ93" s="1"/>
      <c r="WJA93" s="1"/>
      <c r="WJB93" s="1"/>
      <c r="WJC93" s="1"/>
      <c r="WJD93" s="1"/>
      <c r="WJE93" s="1"/>
      <c r="WJF93" s="1"/>
      <c r="WJG93" s="1"/>
      <c r="WJH93" s="1"/>
      <c r="WJI93" s="1"/>
      <c r="WJJ93" s="1"/>
      <c r="WJK93" s="1"/>
      <c r="WJL93" s="1"/>
      <c r="WJM93" s="1"/>
      <c r="WJN93" s="1"/>
      <c r="WJO93" s="1"/>
      <c r="WJP93" s="1"/>
      <c r="WJQ93" s="1"/>
      <c r="WJR93" s="1"/>
      <c r="WJS93" s="1"/>
      <c r="WJT93" s="1"/>
      <c r="WJU93" s="1"/>
      <c r="WJV93" s="1"/>
      <c r="WJW93" s="1"/>
      <c r="WJX93" s="1"/>
      <c r="WJY93" s="1"/>
      <c r="WJZ93" s="1"/>
      <c r="WKA93" s="1"/>
      <c r="WKB93" s="1"/>
      <c r="WKC93" s="1"/>
      <c r="WKD93" s="1"/>
      <c r="WKE93" s="1"/>
      <c r="WKF93" s="1"/>
      <c r="WKG93" s="1"/>
      <c r="WKH93" s="1"/>
      <c r="WKI93" s="1"/>
      <c r="WKJ93" s="1"/>
      <c r="WKK93" s="1"/>
      <c r="WKL93" s="1"/>
      <c r="WKM93" s="1"/>
      <c r="WKN93" s="1"/>
      <c r="WKO93" s="1"/>
      <c r="WKP93" s="1"/>
      <c r="WKQ93" s="1"/>
      <c r="WKR93" s="1"/>
      <c r="WKS93" s="1"/>
      <c r="WKT93" s="1"/>
      <c r="WKU93" s="1"/>
      <c r="WKV93" s="1"/>
      <c r="WKW93" s="1"/>
      <c r="WKX93" s="1"/>
      <c r="WKY93" s="1"/>
      <c r="WKZ93" s="1"/>
      <c r="WLA93" s="1"/>
      <c r="WLB93" s="1"/>
      <c r="WLC93" s="1"/>
      <c r="WLD93" s="1"/>
      <c r="WLE93" s="1"/>
      <c r="WLF93" s="1"/>
      <c r="WLG93" s="1"/>
      <c r="WLH93" s="1"/>
      <c r="WLI93" s="1"/>
      <c r="WLJ93" s="1"/>
      <c r="WLK93" s="1"/>
      <c r="WLL93" s="1"/>
      <c r="WLM93" s="1"/>
      <c r="WLN93" s="1"/>
      <c r="WLO93" s="1"/>
      <c r="WLP93" s="1"/>
      <c r="WLQ93" s="1"/>
      <c r="WLR93" s="1"/>
      <c r="WLS93" s="1"/>
      <c r="WLT93" s="1"/>
      <c r="WLU93" s="1"/>
      <c r="WLV93" s="1"/>
      <c r="WLW93" s="1"/>
      <c r="WLX93" s="1"/>
      <c r="WLY93" s="1"/>
      <c r="WLZ93" s="1"/>
      <c r="WMA93" s="1"/>
      <c r="WMB93" s="1"/>
      <c r="WMC93" s="1"/>
      <c r="WMD93" s="1"/>
      <c r="WME93" s="1"/>
      <c r="WMF93" s="1"/>
      <c r="WMG93" s="1"/>
      <c r="WMH93" s="1"/>
      <c r="WMI93" s="1"/>
      <c r="WMJ93" s="1"/>
      <c r="WMK93" s="1"/>
      <c r="WML93" s="1"/>
      <c r="WMM93" s="1"/>
      <c r="WMN93" s="1"/>
      <c r="WMO93" s="1"/>
      <c r="WMP93" s="1"/>
      <c r="WMQ93" s="1"/>
      <c r="WMR93" s="1"/>
      <c r="WMS93" s="1"/>
      <c r="WMT93" s="1"/>
      <c r="WMU93" s="1"/>
      <c r="WMV93" s="1"/>
      <c r="WMW93" s="1"/>
      <c r="WMX93" s="1"/>
      <c r="WMY93" s="1"/>
      <c r="WMZ93" s="1"/>
      <c r="WNA93" s="1"/>
      <c r="WNB93" s="1"/>
      <c r="WNC93" s="1"/>
      <c r="WND93" s="1"/>
      <c r="WNE93" s="1"/>
      <c r="WNF93" s="1"/>
      <c r="WNG93" s="1"/>
      <c r="WNH93" s="1"/>
      <c r="WNI93" s="1"/>
      <c r="WNJ93" s="1"/>
      <c r="WNK93" s="1"/>
      <c r="WNL93" s="1"/>
      <c r="WNM93" s="1"/>
      <c r="WNN93" s="1"/>
      <c r="WNO93" s="1"/>
      <c r="WNP93" s="1"/>
      <c r="WNQ93" s="1"/>
      <c r="WNR93" s="1"/>
      <c r="WNS93" s="1"/>
      <c r="WNT93" s="1"/>
      <c r="WNU93" s="1"/>
      <c r="WNV93" s="1"/>
      <c r="WNW93" s="1"/>
      <c r="WNX93" s="1"/>
      <c r="WNY93" s="1"/>
      <c r="WNZ93" s="1"/>
      <c r="WOA93" s="1"/>
      <c r="WOB93" s="1"/>
      <c r="WOC93" s="1"/>
      <c r="WOD93" s="1"/>
      <c r="WOE93" s="1"/>
      <c r="WOF93" s="1"/>
      <c r="WOG93" s="1"/>
      <c r="WOH93" s="1"/>
      <c r="WOI93" s="1"/>
      <c r="WOJ93" s="1"/>
      <c r="WOK93" s="1"/>
      <c r="WOL93" s="1"/>
      <c r="WOM93" s="1"/>
      <c r="WON93" s="1"/>
      <c r="WOO93" s="1"/>
      <c r="WOP93" s="1"/>
      <c r="WOQ93" s="1"/>
      <c r="WOR93" s="1"/>
      <c r="WOS93" s="1"/>
      <c r="WOT93" s="1"/>
      <c r="WOU93" s="1"/>
      <c r="WOV93" s="1"/>
      <c r="WOW93" s="1"/>
      <c r="WOX93" s="1"/>
      <c r="WOY93" s="1"/>
      <c r="WOZ93" s="1"/>
      <c r="WPA93" s="1"/>
      <c r="WPB93" s="1"/>
      <c r="WPC93" s="1"/>
      <c r="WPD93" s="1"/>
      <c r="WPE93" s="1"/>
      <c r="WPF93" s="1"/>
      <c r="WPG93" s="1"/>
      <c r="WPH93" s="1"/>
      <c r="WPI93" s="1"/>
      <c r="WPJ93" s="1"/>
      <c r="WPK93" s="1"/>
      <c r="WPL93" s="1"/>
      <c r="WPM93" s="1"/>
      <c r="WPN93" s="1"/>
      <c r="WPO93" s="1"/>
      <c r="WPP93" s="1"/>
      <c r="WPQ93" s="1"/>
      <c r="WPR93" s="1"/>
      <c r="WPS93" s="1"/>
      <c r="WPT93" s="1"/>
      <c r="WPU93" s="1"/>
      <c r="WPV93" s="1"/>
      <c r="WPW93" s="1"/>
      <c r="WPX93" s="1"/>
      <c r="WPY93" s="1"/>
      <c r="WPZ93" s="1"/>
      <c r="WQA93" s="1"/>
      <c r="WQB93" s="1"/>
      <c r="WQC93" s="1"/>
      <c r="WQD93" s="1"/>
      <c r="WQE93" s="1"/>
      <c r="WQF93" s="1"/>
      <c r="WQG93" s="1"/>
      <c r="WQH93" s="1"/>
      <c r="WQI93" s="1"/>
      <c r="WQJ93" s="1"/>
      <c r="WQK93" s="1"/>
      <c r="WQL93" s="1"/>
      <c r="WQM93" s="1"/>
      <c r="WQN93" s="1"/>
      <c r="WQO93" s="1"/>
      <c r="WQP93" s="1"/>
      <c r="WQQ93" s="1"/>
      <c r="WQR93" s="1"/>
      <c r="WQS93" s="1"/>
      <c r="WQT93" s="1"/>
      <c r="WQU93" s="1"/>
      <c r="WQV93" s="1"/>
      <c r="WQW93" s="1"/>
      <c r="WQX93" s="1"/>
      <c r="WQY93" s="1"/>
      <c r="WQZ93" s="1"/>
      <c r="WRA93" s="1"/>
      <c r="WRB93" s="1"/>
      <c r="WRC93" s="1"/>
      <c r="WRD93" s="1"/>
      <c r="WRE93" s="1"/>
      <c r="WRF93" s="1"/>
      <c r="WRG93" s="1"/>
      <c r="WRH93" s="1"/>
      <c r="WRI93" s="1"/>
      <c r="WRJ93" s="1"/>
      <c r="WRK93" s="1"/>
      <c r="WRL93" s="1"/>
      <c r="WRM93" s="1"/>
      <c r="WRN93" s="1"/>
      <c r="WRO93" s="1"/>
      <c r="WRP93" s="1"/>
      <c r="WRQ93" s="1"/>
      <c r="WRR93" s="1"/>
      <c r="WRS93" s="1"/>
      <c r="WRT93" s="1"/>
      <c r="WRU93" s="1"/>
      <c r="WRV93" s="1"/>
      <c r="WRW93" s="1"/>
      <c r="WRX93" s="1"/>
      <c r="WRY93" s="1"/>
      <c r="WRZ93" s="1"/>
      <c r="WSA93" s="1"/>
      <c r="WSB93" s="1"/>
      <c r="WSC93" s="1"/>
      <c r="WSD93" s="1"/>
      <c r="WSE93" s="1"/>
      <c r="WSF93" s="1"/>
      <c r="WSG93" s="1"/>
      <c r="WSH93" s="1"/>
      <c r="WSI93" s="1"/>
      <c r="WSJ93" s="1"/>
      <c r="WSK93" s="1"/>
      <c r="WSL93" s="1"/>
      <c r="WSM93" s="1"/>
      <c r="WSN93" s="1"/>
      <c r="WSO93" s="1"/>
      <c r="WSP93" s="1"/>
      <c r="WSQ93" s="1"/>
      <c r="WSR93" s="1"/>
      <c r="WSS93" s="1"/>
      <c r="WST93" s="1"/>
      <c r="WSU93" s="1"/>
      <c r="WSV93" s="1"/>
      <c r="WSW93" s="1"/>
      <c r="WSX93" s="1"/>
      <c r="WSY93" s="1"/>
      <c r="WSZ93" s="1"/>
      <c r="WTA93" s="1"/>
      <c r="WTB93" s="1"/>
      <c r="WTC93" s="1"/>
      <c r="WTD93" s="1"/>
      <c r="WTE93" s="1"/>
      <c r="WTF93" s="1"/>
      <c r="WTG93" s="1"/>
      <c r="WTH93" s="1"/>
      <c r="WTI93" s="1"/>
      <c r="WTJ93" s="1"/>
      <c r="WTK93" s="1"/>
      <c r="WTL93" s="1"/>
      <c r="WTM93" s="1"/>
      <c r="WTN93" s="1"/>
      <c r="WTO93" s="1"/>
      <c r="WTP93" s="1"/>
      <c r="WTQ93" s="1"/>
      <c r="WTR93" s="1"/>
      <c r="WTS93" s="1"/>
      <c r="WTT93" s="1"/>
      <c r="WTU93" s="1"/>
      <c r="WTV93" s="1"/>
      <c r="WTW93" s="1"/>
      <c r="WTX93" s="1"/>
      <c r="WTY93" s="1"/>
      <c r="WTZ93" s="1"/>
      <c r="WUA93" s="1"/>
      <c r="WUB93" s="1"/>
      <c r="WUC93" s="1"/>
      <c r="WUD93" s="1"/>
      <c r="WUE93" s="1"/>
      <c r="WUF93" s="1"/>
      <c r="WUG93" s="1"/>
      <c r="WUH93" s="1"/>
      <c r="WUI93" s="1"/>
      <c r="WUJ93" s="1"/>
      <c r="WUK93" s="1"/>
      <c r="WUL93" s="1"/>
      <c r="WUM93" s="1"/>
      <c r="WUN93" s="1"/>
      <c r="WUO93" s="1"/>
      <c r="WUP93" s="1"/>
      <c r="WUQ93" s="1"/>
      <c r="WUR93" s="1"/>
      <c r="WUS93" s="1"/>
      <c r="WUT93" s="1"/>
      <c r="WUU93" s="1"/>
      <c r="WUV93" s="1"/>
      <c r="WUW93" s="1"/>
      <c r="WUX93" s="1"/>
      <c r="WUY93" s="1"/>
      <c r="WUZ93" s="1"/>
      <c r="WVA93" s="1"/>
      <c r="WVB93" s="1"/>
      <c r="WVC93" s="1"/>
      <c r="WVD93" s="1"/>
      <c r="WVE93" s="1"/>
      <c r="WVF93" s="1"/>
      <c r="WVG93" s="1"/>
      <c r="WVH93" s="1"/>
      <c r="WVI93" s="1"/>
      <c r="WVJ93" s="1"/>
      <c r="WVK93" s="1"/>
      <c r="WVL93" s="1"/>
      <c r="WVM93" s="1"/>
      <c r="WVN93" s="1"/>
      <c r="WVO93" s="1"/>
      <c r="WVP93" s="1"/>
      <c r="WVQ93" s="1"/>
      <c r="WVR93" s="1"/>
      <c r="WVS93" s="1"/>
      <c r="WVT93" s="1"/>
      <c r="WVU93" s="1"/>
      <c r="WVV93" s="1"/>
      <c r="WVW93" s="1"/>
      <c r="WVX93" s="1"/>
      <c r="WVY93" s="1"/>
      <c r="WVZ93" s="1"/>
      <c r="WWA93" s="1"/>
      <c r="WWB93" s="1"/>
      <c r="WWC93" s="1"/>
      <c r="WWD93" s="1"/>
      <c r="WWE93" s="1"/>
      <c r="WWF93" s="1"/>
      <c r="WWG93" s="1"/>
      <c r="WWH93" s="1"/>
      <c r="WWI93" s="1"/>
      <c r="WWJ93" s="1"/>
      <c r="WWK93" s="1"/>
      <c r="WWL93" s="1"/>
      <c r="WWM93" s="1"/>
      <c r="WWN93" s="1"/>
      <c r="WWO93" s="1"/>
      <c r="WWP93" s="1"/>
      <c r="WWQ93" s="1"/>
      <c r="WWR93" s="1"/>
      <c r="WWS93" s="1"/>
      <c r="WWT93" s="1"/>
      <c r="WWU93" s="1"/>
      <c r="WWV93" s="1"/>
      <c r="WWW93" s="1"/>
      <c r="WWX93" s="1"/>
      <c r="WWY93" s="1"/>
      <c r="WWZ93" s="1"/>
      <c r="WXA93" s="1"/>
      <c r="WXB93" s="1"/>
      <c r="WXC93" s="1"/>
      <c r="WXD93" s="1"/>
      <c r="WXE93" s="1"/>
      <c r="WXF93" s="1"/>
      <c r="WXG93" s="1"/>
      <c r="WXH93" s="1"/>
      <c r="WXI93" s="1"/>
      <c r="WXJ93" s="1"/>
      <c r="WXK93" s="1"/>
      <c r="WXL93" s="1"/>
      <c r="WXM93" s="1"/>
      <c r="WXN93" s="1"/>
      <c r="WXO93" s="1"/>
      <c r="WXP93" s="1"/>
      <c r="WXQ93" s="1"/>
      <c r="WXR93" s="1"/>
      <c r="WXS93" s="1"/>
      <c r="WXT93" s="1"/>
      <c r="WXU93" s="1"/>
      <c r="WXV93" s="1"/>
      <c r="WXW93" s="1"/>
      <c r="WXX93" s="1"/>
      <c r="WXY93" s="1"/>
      <c r="WXZ93" s="1"/>
      <c r="WYA93" s="1"/>
      <c r="WYB93" s="1"/>
      <c r="WYC93" s="1"/>
      <c r="WYD93" s="1"/>
      <c r="WYE93" s="1"/>
      <c r="WYF93" s="1"/>
      <c r="WYG93" s="1"/>
      <c r="WYH93" s="1"/>
      <c r="WYI93" s="1"/>
      <c r="WYJ93" s="1"/>
      <c r="WYK93" s="1"/>
      <c r="WYL93" s="1"/>
      <c r="WYM93" s="1"/>
      <c r="WYN93" s="1"/>
      <c r="WYO93" s="1"/>
      <c r="WYP93" s="1"/>
      <c r="WYQ93" s="1"/>
      <c r="WYR93" s="1"/>
      <c r="WYS93" s="1"/>
      <c r="WYT93" s="1"/>
      <c r="WYU93" s="1"/>
      <c r="WYV93" s="1"/>
      <c r="WYW93" s="1"/>
      <c r="WYX93" s="1"/>
      <c r="WYY93" s="1"/>
      <c r="WYZ93" s="1"/>
      <c r="WZA93" s="1"/>
      <c r="WZB93" s="1"/>
      <c r="WZC93" s="1"/>
      <c r="WZD93" s="1"/>
      <c r="WZE93" s="1"/>
      <c r="WZF93" s="1"/>
      <c r="WZG93" s="1"/>
      <c r="WZH93" s="1"/>
      <c r="WZI93" s="1"/>
      <c r="WZJ93" s="1"/>
      <c r="WZK93" s="1"/>
      <c r="WZL93" s="1"/>
      <c r="WZM93" s="1"/>
      <c r="WZN93" s="1"/>
      <c r="WZO93" s="1"/>
      <c r="WZP93" s="1"/>
      <c r="WZQ93" s="1"/>
      <c r="WZR93" s="1"/>
      <c r="WZS93" s="1"/>
      <c r="WZT93" s="1"/>
      <c r="WZU93" s="1"/>
      <c r="WZV93" s="1"/>
      <c r="WZW93" s="1"/>
      <c r="WZX93" s="1"/>
      <c r="WZY93" s="1"/>
      <c r="WZZ93" s="1"/>
      <c r="XAA93" s="1"/>
      <c r="XAB93" s="1"/>
      <c r="XAC93" s="1"/>
      <c r="XAD93" s="1"/>
      <c r="XAE93" s="1"/>
      <c r="XAF93" s="1"/>
      <c r="XAG93" s="1"/>
      <c r="XAH93" s="1"/>
      <c r="XAI93" s="1"/>
      <c r="XAJ93" s="1"/>
      <c r="XAK93" s="1"/>
      <c r="XAL93" s="1"/>
      <c r="XAM93" s="1"/>
      <c r="XAN93" s="1"/>
      <c r="XAO93" s="1"/>
      <c r="XAP93" s="1"/>
      <c r="XAQ93" s="1"/>
      <c r="XAR93" s="1"/>
      <c r="XAS93" s="1"/>
      <c r="XAT93" s="1"/>
      <c r="XAU93" s="1"/>
      <c r="XAV93" s="1"/>
      <c r="XAW93" s="1"/>
      <c r="XAX93" s="1"/>
      <c r="XAY93" s="1"/>
      <c r="XAZ93" s="1"/>
      <c r="XBA93" s="1"/>
      <c r="XBB93" s="1"/>
      <c r="XBC93" s="1"/>
      <c r="XBD93" s="1"/>
      <c r="XBE93" s="1"/>
      <c r="XBF93" s="1"/>
      <c r="XBG93" s="1"/>
      <c r="XBH93" s="1"/>
      <c r="XBI93" s="1"/>
      <c r="XBJ93" s="1"/>
      <c r="XBK93" s="1"/>
      <c r="XBL93" s="1"/>
      <c r="XBM93" s="1"/>
      <c r="XBN93" s="1"/>
      <c r="XBO93" s="1"/>
      <c r="XBP93" s="1"/>
      <c r="XBQ93" s="1"/>
      <c r="XBR93" s="1"/>
      <c r="XBS93" s="1"/>
      <c r="XBT93" s="1"/>
      <c r="XBU93" s="1"/>
      <c r="XBV93" s="1"/>
      <c r="XBW93" s="1"/>
      <c r="XBX93" s="1"/>
      <c r="XBY93" s="1"/>
      <c r="XBZ93" s="1"/>
      <c r="XCA93" s="1"/>
      <c r="XCB93" s="1"/>
      <c r="XCC93" s="1"/>
      <c r="XCD93" s="1"/>
      <c r="XCE93" s="1"/>
      <c r="XCF93" s="1"/>
      <c r="XCG93" s="1"/>
      <c r="XCH93" s="1"/>
      <c r="XCI93" s="1"/>
      <c r="XCJ93" s="1"/>
      <c r="XCK93" s="1"/>
      <c r="XCL93" s="1"/>
      <c r="XCM93" s="1"/>
      <c r="XCN93" s="1"/>
      <c r="XCO93" s="1"/>
      <c r="XCP93" s="1"/>
      <c r="XCQ93" s="1"/>
      <c r="XCR93" s="1"/>
      <c r="XCS93" s="1"/>
      <c r="XCT93" s="1"/>
      <c r="XCU93" s="1"/>
      <c r="XCV93" s="1"/>
      <c r="XCW93" s="1"/>
      <c r="XCX93" s="1"/>
      <c r="XCY93" s="1"/>
      <c r="XCZ93" s="1"/>
      <c r="XDA93" s="1"/>
      <c r="XDB93" s="1"/>
      <c r="XDC93" s="1"/>
      <c r="XDD93" s="1"/>
      <c r="XDE93" s="1"/>
      <c r="XDF93" s="1"/>
      <c r="XDG93" s="1"/>
      <c r="XDH93" s="1"/>
      <c r="XDI93" s="1"/>
      <c r="XDJ93" s="1"/>
      <c r="XDK93" s="1"/>
    </row>
    <row r="94" spans="1:16339" x14ac:dyDescent="0.2">
      <c r="A94" s="123">
        <v>151</v>
      </c>
      <c r="B94" s="2">
        <v>101</v>
      </c>
      <c r="C94" s="149">
        <v>0.66887417218543044</v>
      </c>
      <c r="D94" s="149">
        <f>TBL_FACTOR[[#This Row],[x/Local]]+0.025</f>
        <v>0.69387417218543046</v>
      </c>
      <c r="N94" s="2">
        <v>121</v>
      </c>
      <c r="O94" s="123">
        <f>ROUNDUP(_xlfn.XLOOKUP(N94,TBL_FACTOR[Bill],TBL_FACTOR[x/Local],,-1)*TBL_PD_RATES[[#This Row],[BILL]],1)</f>
        <v>79.5</v>
      </c>
      <c r="P94" s="123">
        <f>ROUNDUP(((_xlfn.XLOOKUP(TBL_PD_RATES[[#This Row],[BILL]],TBL_FACTOR[Bill],TBL_FACTOR[x/Local],,-1))+_xlfn.XLOOKUP(TBL_PD_RATES[[#Headers],[AHSA]], TBL_MSP[MSP],TBL_MSP[By/Local]))*TBL_PD_RATES[[#This Row],[BILL]],1)</f>
        <v>81.3</v>
      </c>
      <c r="Q94" s="123">
        <f>ROUNDUP(((_xlfn.XLOOKUP(TBL_PD_RATES[[#This Row],[BILL]],TBL_FACTOR[Bill],TBL_FACTOR[x/Local],,-1))+_xlfn.XLOOKUP(TBL_PD_RATES[[#Headers],[CSU]], TBL_MSP[MSP],TBL_MSP[By/Local]))*TBL_PD_RATES[[#This Row],[BILL]],1)</f>
        <v>79.5</v>
      </c>
      <c r="R94" s="123">
        <f>ROUNDUP(((_xlfn.XLOOKUP(TBL_PD_RATES[[#This Row],[BILL]],TBL_FACTOR[Bill],TBL_FACTOR[x/Local],,-1))+_xlfn.XLOOKUP(TBL_PD_RATES[[#Headers],[MS]], TBL_MSP[MSP],TBL_MSP[By/Local]))*TBL_PD_RATES[[#This Row],[BILL]],1)</f>
        <v>79.5</v>
      </c>
      <c r="S94" s="123">
        <f>ROUNDUP(((_xlfn.XLOOKUP(TBL_PD_RATES[[#This Row],[BILL]],TBL_FACTOR[Bill],TBL_FACTOR[x/Local],,-1))+_xlfn.XLOOKUP(TBL_PD_RATES[[#Headers],[RS]], TBL_MSP[MSP],TBL_MSP[By/Local]))*TBL_PD_RATES[[#This Row],[BILL]],1)</f>
        <v>79.5</v>
      </c>
      <c r="T94" s="123">
        <f>ROUNDUP(((_xlfn.XLOOKUP(TBL_PD_RATES[[#This Row],[BILL]],TBL_FACTOR[Bill],TBL_FACTOR[x/Local],,-1))+_xlfn.XLOOKUP(TBL_PD_RATES[[#Headers],[RS]], TBL_MSP[MSP],TBL_MSP[By/Local]))*TBL_PD_RATES[[#This Row],[BILL]],1)</f>
        <v>79.5</v>
      </c>
      <c r="V94" s="2">
        <v>121</v>
      </c>
      <c r="W94" s="123">
        <f>ROUNDUP(_xlfn.XLOOKUP(V94,TBL_FACTOR[Bill],TBL_FACTOR[x/Travel],,-1)*TBL_PD_RATES12[[#This Row],[BILL]],1)</f>
        <v>82.5</v>
      </c>
      <c r="X94" s="123">
        <f>ROUNDUP(((_xlfn.XLOOKUP(TBL_PD_RATES12[[#This Row],[BILL]],TBL_FACTOR[Bill],TBL_FACTOR[x/Travel],,-1))+_xlfn.XLOOKUP(TBL_PD_RATES12[[#Headers],[AHSA]], TBL_MSP[MSP],TBL_MSP[By/Travel]))*TBL_PD_RATES12[[#This Row],[BILL]],1)</f>
        <v>85.5</v>
      </c>
      <c r="Y94" s="123">
        <f>ROUNDUP(((_xlfn.XLOOKUP(TBL_PD_RATES12[[#This Row],[BILL]],TBL_FACTOR[Bill],TBL_FACTOR[x/Travel],,-1))+_xlfn.XLOOKUP(TBL_PD_RATES12[[#Headers],[CSU]], TBL_MSP[MSP],TBL_MSP[By/Travel]))*TBL_PD_RATES12[[#This Row],[BILL]],1)</f>
        <v>82.5</v>
      </c>
      <c r="Z94" s="123">
        <f>ROUNDUP(((_xlfn.XLOOKUP(TBL_PD_RATES12[[#This Row],[BILL]],TBL_FACTOR[Bill],TBL_FACTOR[x/Travel],,-1))+_xlfn.XLOOKUP(TBL_PD_RATES12[[#Headers],[MS]], TBL_MSP[MSP],TBL_MSP[By/Travel]))*TBL_PD_RATES12[[#This Row],[BILL]],1)</f>
        <v>82.5</v>
      </c>
      <c r="AA94" s="123">
        <f>ROUNDUP(((_xlfn.XLOOKUP(TBL_PD_RATES12[[#This Row],[BILL]],TBL_FACTOR[Bill],TBL_FACTOR[x/Travel],,-1))+_xlfn.XLOOKUP(TBL_PD_RATES12[[#Headers],[RS]], TBL_MSP[MSP],TBL_MSP[By/Travel]))*TBL_PD_RATES12[[#This Row],[BILL]],1)</f>
        <v>82.5</v>
      </c>
      <c r="AB94" s="123">
        <f>ROUNDUP(((_xlfn.XLOOKUP(TBL_PD_RATES12[[#This Row],[BILL]],TBL_FACTOR[Bill],TBL_FACTOR[x/Travel],,-1))+_xlfn.XLOOKUP(TBL_PD_RATES12[[#Headers],[RS]], TBL_MSP[MSP],TBL_MSP[By/Travel]))*TBL_PD_RATES12[[#This Row],[BILL]],1)</f>
        <v>82.5</v>
      </c>
    </row>
    <row r="95" spans="1:16339" x14ac:dyDescent="0.2">
      <c r="A95" s="123">
        <v>152.4</v>
      </c>
      <c r="B95" s="2">
        <v>102</v>
      </c>
      <c r="C95" s="149">
        <v>0.66929133858267709</v>
      </c>
      <c r="D95" s="149">
        <f>TBL_FACTOR[[#This Row],[x/Local]]+0.025</f>
        <v>0.69429133858267711</v>
      </c>
      <c r="N95" s="2">
        <v>122</v>
      </c>
      <c r="O95" s="123">
        <f>ROUNDUP(_xlfn.XLOOKUP(N95,TBL_FACTOR[Bill],TBL_FACTOR[x/Local],,-1)*TBL_PD_RATES[[#This Row],[BILL]],1)</f>
        <v>80.199999999999989</v>
      </c>
      <c r="P95" s="123">
        <f>ROUNDUP(((_xlfn.XLOOKUP(TBL_PD_RATES[[#This Row],[BILL]],TBL_FACTOR[Bill],TBL_FACTOR[x/Local],,-1))+_xlfn.XLOOKUP(TBL_PD_RATES[[#Headers],[AHSA]], TBL_MSP[MSP],TBL_MSP[By/Local]))*TBL_PD_RATES[[#This Row],[BILL]],1)</f>
        <v>82</v>
      </c>
      <c r="Q95" s="123">
        <f>ROUNDUP(((_xlfn.XLOOKUP(TBL_PD_RATES[[#This Row],[BILL]],TBL_FACTOR[Bill],TBL_FACTOR[x/Local],,-1))+_xlfn.XLOOKUP(TBL_PD_RATES[[#Headers],[CSU]], TBL_MSP[MSP],TBL_MSP[By/Local]))*TBL_PD_RATES[[#This Row],[BILL]],1)</f>
        <v>80.199999999999989</v>
      </c>
      <c r="R95" s="123">
        <f>ROUNDUP(((_xlfn.XLOOKUP(TBL_PD_RATES[[#This Row],[BILL]],TBL_FACTOR[Bill],TBL_FACTOR[x/Local],,-1))+_xlfn.XLOOKUP(TBL_PD_RATES[[#Headers],[MS]], TBL_MSP[MSP],TBL_MSP[By/Local]))*TBL_PD_RATES[[#This Row],[BILL]],1)</f>
        <v>80.199999999999989</v>
      </c>
      <c r="S95" s="123">
        <f>ROUNDUP(((_xlfn.XLOOKUP(TBL_PD_RATES[[#This Row],[BILL]],TBL_FACTOR[Bill],TBL_FACTOR[x/Local],,-1))+_xlfn.XLOOKUP(TBL_PD_RATES[[#Headers],[RS]], TBL_MSP[MSP],TBL_MSP[By/Local]))*TBL_PD_RATES[[#This Row],[BILL]],1)</f>
        <v>80.199999999999989</v>
      </c>
      <c r="T95" s="123">
        <f>ROUNDUP(((_xlfn.XLOOKUP(TBL_PD_RATES[[#This Row],[BILL]],TBL_FACTOR[Bill],TBL_FACTOR[x/Local],,-1))+_xlfn.XLOOKUP(TBL_PD_RATES[[#Headers],[RS]], TBL_MSP[MSP],TBL_MSP[By/Local]))*TBL_PD_RATES[[#This Row],[BILL]],1)</f>
        <v>80.199999999999989</v>
      </c>
      <c r="V95" s="2">
        <v>122</v>
      </c>
      <c r="W95" s="123">
        <f>ROUNDUP(_xlfn.XLOOKUP(V95,TBL_FACTOR[Bill],TBL_FACTOR[x/Travel],,-1)*TBL_PD_RATES12[[#This Row],[BILL]],1)</f>
        <v>83.3</v>
      </c>
      <c r="X95" s="123">
        <f>ROUNDUP(((_xlfn.XLOOKUP(TBL_PD_RATES12[[#This Row],[BILL]],TBL_FACTOR[Bill],TBL_FACTOR[x/Travel],,-1))+_xlfn.XLOOKUP(TBL_PD_RATES12[[#Headers],[AHSA]], TBL_MSP[MSP],TBL_MSP[By/Travel]))*TBL_PD_RATES12[[#This Row],[BILL]],1)</f>
        <v>86.3</v>
      </c>
      <c r="Y95" s="123">
        <f>ROUNDUP(((_xlfn.XLOOKUP(TBL_PD_RATES12[[#This Row],[BILL]],TBL_FACTOR[Bill],TBL_FACTOR[x/Travel],,-1))+_xlfn.XLOOKUP(TBL_PD_RATES12[[#Headers],[CSU]], TBL_MSP[MSP],TBL_MSP[By/Travel]))*TBL_PD_RATES12[[#This Row],[BILL]],1)</f>
        <v>83.3</v>
      </c>
      <c r="Z95" s="123">
        <f>ROUNDUP(((_xlfn.XLOOKUP(TBL_PD_RATES12[[#This Row],[BILL]],TBL_FACTOR[Bill],TBL_FACTOR[x/Travel],,-1))+_xlfn.XLOOKUP(TBL_PD_RATES12[[#Headers],[MS]], TBL_MSP[MSP],TBL_MSP[By/Travel]))*TBL_PD_RATES12[[#This Row],[BILL]],1)</f>
        <v>83.3</v>
      </c>
      <c r="AA95" s="123">
        <f>ROUNDUP(((_xlfn.XLOOKUP(TBL_PD_RATES12[[#This Row],[BILL]],TBL_FACTOR[Bill],TBL_FACTOR[x/Travel],,-1))+_xlfn.XLOOKUP(TBL_PD_RATES12[[#Headers],[RS]], TBL_MSP[MSP],TBL_MSP[By/Travel]))*TBL_PD_RATES12[[#This Row],[BILL]],1)</f>
        <v>83.3</v>
      </c>
      <c r="AB95" s="123">
        <f>ROUNDUP(((_xlfn.XLOOKUP(TBL_PD_RATES12[[#This Row],[BILL]],TBL_FACTOR[Bill],TBL_FACTOR[x/Travel],,-1))+_xlfn.XLOOKUP(TBL_PD_RATES12[[#Headers],[RS]], TBL_MSP[MSP],TBL_MSP[By/Travel]))*TBL_PD_RATES12[[#This Row],[BILL]],1)</f>
        <v>83.3</v>
      </c>
    </row>
    <row r="96" spans="1:16339" x14ac:dyDescent="0.2">
      <c r="A96" s="123">
        <v>153.75</v>
      </c>
      <c r="B96" s="2">
        <v>103</v>
      </c>
      <c r="C96" s="149">
        <v>0.66991869918699187</v>
      </c>
      <c r="D96" s="149">
        <f>TBL_FACTOR[[#This Row],[x/Local]]+0.025</f>
        <v>0.6949186991869919</v>
      </c>
      <c r="N96" s="2">
        <v>123</v>
      </c>
      <c r="O96" s="123">
        <f>ROUNDUP(_xlfn.XLOOKUP(N96,TBL_FACTOR[Bill],TBL_FACTOR[x/Local],,-1)*TBL_PD_RATES[[#This Row],[BILL]],1)</f>
        <v>80.899999999999991</v>
      </c>
      <c r="P96" s="123">
        <f>ROUNDUP(((_xlfn.XLOOKUP(TBL_PD_RATES[[#This Row],[BILL]],TBL_FACTOR[Bill],TBL_FACTOR[x/Local],,-1))+_xlfn.XLOOKUP(TBL_PD_RATES[[#Headers],[AHSA]], TBL_MSP[MSP],TBL_MSP[By/Local]))*TBL_PD_RATES[[#This Row],[BILL]],1)</f>
        <v>82.699999999999989</v>
      </c>
      <c r="Q96" s="123">
        <f>ROUNDUP(((_xlfn.XLOOKUP(TBL_PD_RATES[[#This Row],[BILL]],TBL_FACTOR[Bill],TBL_FACTOR[x/Local],,-1))+_xlfn.XLOOKUP(TBL_PD_RATES[[#Headers],[CSU]], TBL_MSP[MSP],TBL_MSP[By/Local]))*TBL_PD_RATES[[#This Row],[BILL]],1)</f>
        <v>80.899999999999991</v>
      </c>
      <c r="R96" s="123">
        <f>ROUNDUP(((_xlfn.XLOOKUP(TBL_PD_RATES[[#This Row],[BILL]],TBL_FACTOR[Bill],TBL_FACTOR[x/Local],,-1))+_xlfn.XLOOKUP(TBL_PD_RATES[[#Headers],[MS]], TBL_MSP[MSP],TBL_MSP[By/Local]))*TBL_PD_RATES[[#This Row],[BILL]],1)</f>
        <v>80.899999999999991</v>
      </c>
      <c r="S96" s="123">
        <f>ROUNDUP(((_xlfn.XLOOKUP(TBL_PD_RATES[[#This Row],[BILL]],TBL_FACTOR[Bill],TBL_FACTOR[x/Local],,-1))+_xlfn.XLOOKUP(TBL_PD_RATES[[#Headers],[RS]], TBL_MSP[MSP],TBL_MSP[By/Local]))*TBL_PD_RATES[[#This Row],[BILL]],1)</f>
        <v>80.899999999999991</v>
      </c>
      <c r="T96" s="123">
        <f>ROUNDUP(((_xlfn.XLOOKUP(TBL_PD_RATES[[#This Row],[BILL]],TBL_FACTOR[Bill],TBL_FACTOR[x/Local],,-1))+_xlfn.XLOOKUP(TBL_PD_RATES[[#Headers],[RS]], TBL_MSP[MSP],TBL_MSP[By/Local]))*TBL_PD_RATES[[#This Row],[BILL]],1)</f>
        <v>80.899999999999991</v>
      </c>
      <c r="V96" s="2">
        <v>123</v>
      </c>
      <c r="W96" s="123">
        <f>ROUNDUP(_xlfn.XLOOKUP(V96,TBL_FACTOR[Bill],TBL_FACTOR[x/Travel],,-1)*TBL_PD_RATES12[[#This Row],[BILL]],1)</f>
        <v>83.899999999999991</v>
      </c>
      <c r="X96" s="123">
        <f>ROUNDUP(((_xlfn.XLOOKUP(TBL_PD_RATES12[[#This Row],[BILL]],TBL_FACTOR[Bill],TBL_FACTOR[x/Travel],,-1))+_xlfn.XLOOKUP(TBL_PD_RATES12[[#Headers],[AHSA]], TBL_MSP[MSP],TBL_MSP[By/Travel]))*TBL_PD_RATES12[[#This Row],[BILL]],1)</f>
        <v>87</v>
      </c>
      <c r="Y96" s="123">
        <f>ROUNDUP(((_xlfn.XLOOKUP(TBL_PD_RATES12[[#This Row],[BILL]],TBL_FACTOR[Bill],TBL_FACTOR[x/Travel],,-1))+_xlfn.XLOOKUP(TBL_PD_RATES12[[#Headers],[CSU]], TBL_MSP[MSP],TBL_MSP[By/Travel]))*TBL_PD_RATES12[[#This Row],[BILL]],1)</f>
        <v>83.899999999999991</v>
      </c>
      <c r="Z96" s="123">
        <f>ROUNDUP(((_xlfn.XLOOKUP(TBL_PD_RATES12[[#This Row],[BILL]],TBL_FACTOR[Bill],TBL_FACTOR[x/Travel],,-1))+_xlfn.XLOOKUP(TBL_PD_RATES12[[#Headers],[MS]], TBL_MSP[MSP],TBL_MSP[By/Travel]))*TBL_PD_RATES12[[#This Row],[BILL]],1)</f>
        <v>83.899999999999991</v>
      </c>
      <c r="AA96" s="123">
        <f>ROUNDUP(((_xlfn.XLOOKUP(TBL_PD_RATES12[[#This Row],[BILL]],TBL_FACTOR[Bill],TBL_FACTOR[x/Travel],,-1))+_xlfn.XLOOKUP(TBL_PD_RATES12[[#Headers],[RS]], TBL_MSP[MSP],TBL_MSP[By/Travel]))*TBL_PD_RATES12[[#This Row],[BILL]],1)</f>
        <v>83.899999999999991</v>
      </c>
      <c r="AB96" s="123">
        <f>ROUNDUP(((_xlfn.XLOOKUP(TBL_PD_RATES12[[#This Row],[BILL]],TBL_FACTOR[Bill],TBL_FACTOR[x/Travel],,-1))+_xlfn.XLOOKUP(TBL_PD_RATES12[[#Headers],[RS]], TBL_MSP[MSP],TBL_MSP[By/Travel]))*TBL_PD_RATES12[[#This Row],[BILL]],1)</f>
        <v>83.899999999999991</v>
      </c>
    </row>
    <row r="97" spans="1:16339" x14ac:dyDescent="0.2">
      <c r="A97" s="123">
        <v>155.15</v>
      </c>
      <c r="B97" s="2">
        <v>104</v>
      </c>
      <c r="C97" s="149">
        <v>0.67031904608443438</v>
      </c>
      <c r="D97" s="149">
        <f>TBL_FACTOR[[#This Row],[x/Local]]+0.025</f>
        <v>0.6953190460844344</v>
      </c>
      <c r="N97" s="2">
        <v>124</v>
      </c>
      <c r="O97" s="123">
        <f>ROUNDUP(_xlfn.XLOOKUP(N97,TBL_FACTOR[Bill],TBL_FACTOR[x/Local],,-1)*TBL_PD_RATES[[#This Row],[BILL]],1)</f>
        <v>81.599999999999994</v>
      </c>
      <c r="P97" s="123">
        <f>ROUNDUP(((_xlfn.XLOOKUP(TBL_PD_RATES[[#This Row],[BILL]],TBL_FACTOR[Bill],TBL_FACTOR[x/Local],,-1))+_xlfn.XLOOKUP(TBL_PD_RATES[[#Headers],[AHSA]], TBL_MSP[MSP],TBL_MSP[By/Local]))*TBL_PD_RATES[[#This Row],[BILL]],1)</f>
        <v>83.5</v>
      </c>
      <c r="Q97" s="123">
        <f>ROUNDUP(((_xlfn.XLOOKUP(TBL_PD_RATES[[#This Row],[BILL]],TBL_FACTOR[Bill],TBL_FACTOR[x/Local],,-1))+_xlfn.XLOOKUP(TBL_PD_RATES[[#Headers],[CSU]], TBL_MSP[MSP],TBL_MSP[By/Local]))*TBL_PD_RATES[[#This Row],[BILL]],1)</f>
        <v>81.599999999999994</v>
      </c>
      <c r="R97" s="123">
        <f>ROUNDUP(((_xlfn.XLOOKUP(TBL_PD_RATES[[#This Row],[BILL]],TBL_FACTOR[Bill],TBL_FACTOR[x/Local],,-1))+_xlfn.XLOOKUP(TBL_PD_RATES[[#Headers],[MS]], TBL_MSP[MSP],TBL_MSP[By/Local]))*TBL_PD_RATES[[#This Row],[BILL]],1)</f>
        <v>81.599999999999994</v>
      </c>
      <c r="S97" s="123">
        <f>ROUNDUP(((_xlfn.XLOOKUP(TBL_PD_RATES[[#This Row],[BILL]],TBL_FACTOR[Bill],TBL_FACTOR[x/Local],,-1))+_xlfn.XLOOKUP(TBL_PD_RATES[[#Headers],[RS]], TBL_MSP[MSP],TBL_MSP[By/Local]))*TBL_PD_RATES[[#This Row],[BILL]],1)</f>
        <v>81.599999999999994</v>
      </c>
      <c r="T97" s="123">
        <f>ROUNDUP(((_xlfn.XLOOKUP(TBL_PD_RATES[[#This Row],[BILL]],TBL_FACTOR[Bill],TBL_FACTOR[x/Local],,-1))+_xlfn.XLOOKUP(TBL_PD_RATES[[#Headers],[RS]], TBL_MSP[MSP],TBL_MSP[By/Local]))*TBL_PD_RATES[[#This Row],[BILL]],1)</f>
        <v>81.599999999999994</v>
      </c>
      <c r="V97" s="2">
        <v>124</v>
      </c>
      <c r="W97" s="123">
        <f>ROUNDUP(_xlfn.XLOOKUP(V97,TBL_FACTOR[Bill],TBL_FACTOR[x/Travel],,-1)*TBL_PD_RATES12[[#This Row],[BILL]],1)</f>
        <v>84.699999999999989</v>
      </c>
      <c r="X97" s="123">
        <f>ROUNDUP(((_xlfn.XLOOKUP(TBL_PD_RATES12[[#This Row],[BILL]],TBL_FACTOR[Bill],TBL_FACTOR[x/Travel],,-1))+_xlfn.XLOOKUP(TBL_PD_RATES12[[#Headers],[AHSA]], TBL_MSP[MSP],TBL_MSP[By/Travel]))*TBL_PD_RATES12[[#This Row],[BILL]],1)</f>
        <v>87.8</v>
      </c>
      <c r="Y97" s="123">
        <f>ROUNDUP(((_xlfn.XLOOKUP(TBL_PD_RATES12[[#This Row],[BILL]],TBL_FACTOR[Bill],TBL_FACTOR[x/Travel],,-1))+_xlfn.XLOOKUP(TBL_PD_RATES12[[#Headers],[CSU]], TBL_MSP[MSP],TBL_MSP[By/Travel]))*TBL_PD_RATES12[[#This Row],[BILL]],1)</f>
        <v>84.699999999999989</v>
      </c>
      <c r="Z97" s="123">
        <f>ROUNDUP(((_xlfn.XLOOKUP(TBL_PD_RATES12[[#This Row],[BILL]],TBL_FACTOR[Bill],TBL_FACTOR[x/Travel],,-1))+_xlfn.XLOOKUP(TBL_PD_RATES12[[#Headers],[MS]], TBL_MSP[MSP],TBL_MSP[By/Travel]))*TBL_PD_RATES12[[#This Row],[BILL]],1)</f>
        <v>84.699999999999989</v>
      </c>
      <c r="AA97" s="123">
        <f>ROUNDUP(((_xlfn.XLOOKUP(TBL_PD_RATES12[[#This Row],[BILL]],TBL_FACTOR[Bill],TBL_FACTOR[x/Travel],,-1))+_xlfn.XLOOKUP(TBL_PD_RATES12[[#Headers],[RS]], TBL_MSP[MSP],TBL_MSP[By/Travel]))*TBL_PD_RATES12[[#This Row],[BILL]],1)</f>
        <v>84.699999999999989</v>
      </c>
      <c r="AB97" s="123">
        <f>ROUNDUP(((_xlfn.XLOOKUP(TBL_PD_RATES12[[#This Row],[BILL]],TBL_FACTOR[Bill],TBL_FACTOR[x/Travel],,-1))+_xlfn.XLOOKUP(TBL_PD_RATES12[[#Headers],[RS]], TBL_MSP[MSP],TBL_MSP[By/Travel]))*TBL_PD_RATES12[[#This Row],[BILL]],1)</f>
        <v>84.699999999999989</v>
      </c>
    </row>
    <row r="98" spans="1:16339" s="102" customFormat="1" x14ac:dyDescent="0.2">
      <c r="A98" s="123">
        <v>156.55000000000001</v>
      </c>
      <c r="B98" s="2">
        <v>105</v>
      </c>
      <c r="C98" s="149">
        <v>0.67071223251357392</v>
      </c>
      <c r="D98" s="149">
        <f>TBL_FACTOR[[#This Row],[x/Local]]+0.025</f>
        <v>0.69571223251357395</v>
      </c>
      <c r="E98" s="1"/>
      <c r="F98" s="1"/>
      <c r="G98" s="1"/>
      <c r="H98" s="1"/>
      <c r="I98" s="1"/>
      <c r="J98" s="1"/>
      <c r="K98" s="1"/>
      <c r="L98" s="1"/>
      <c r="M98" s="1"/>
      <c r="N98" s="2">
        <v>125</v>
      </c>
      <c r="O98" s="123">
        <f>ROUNDUP(_xlfn.XLOOKUP(N98,TBL_FACTOR[Bill],TBL_FACTOR[x/Local],,-1)*TBL_PD_RATES[[#This Row],[BILL]],1)</f>
        <v>82.3</v>
      </c>
      <c r="P98" s="123">
        <f>ROUNDUP(((_xlfn.XLOOKUP(TBL_PD_RATES[[#This Row],[BILL]],TBL_FACTOR[Bill],TBL_FACTOR[x/Local],,-1))+_xlfn.XLOOKUP(TBL_PD_RATES[[#Headers],[AHSA]], TBL_MSP[MSP],TBL_MSP[By/Local]))*TBL_PD_RATES[[#This Row],[BILL]],1)</f>
        <v>84.199999999999989</v>
      </c>
      <c r="Q98" s="123">
        <f>ROUNDUP(((_xlfn.XLOOKUP(TBL_PD_RATES[[#This Row],[BILL]],TBL_FACTOR[Bill],TBL_FACTOR[x/Local],,-1))+_xlfn.XLOOKUP(TBL_PD_RATES[[#Headers],[CSU]], TBL_MSP[MSP],TBL_MSP[By/Local]))*TBL_PD_RATES[[#This Row],[BILL]],1)</f>
        <v>82.3</v>
      </c>
      <c r="R98" s="123">
        <f>ROUNDUP(((_xlfn.XLOOKUP(TBL_PD_RATES[[#This Row],[BILL]],TBL_FACTOR[Bill],TBL_FACTOR[x/Local],,-1))+_xlfn.XLOOKUP(TBL_PD_RATES[[#Headers],[MS]], TBL_MSP[MSP],TBL_MSP[By/Local]))*TBL_PD_RATES[[#This Row],[BILL]],1)</f>
        <v>82.3</v>
      </c>
      <c r="S98" s="123">
        <f>ROUNDUP(((_xlfn.XLOOKUP(TBL_PD_RATES[[#This Row],[BILL]],TBL_FACTOR[Bill],TBL_FACTOR[x/Local],,-1))+_xlfn.XLOOKUP(TBL_PD_RATES[[#Headers],[RS]], TBL_MSP[MSP],TBL_MSP[By/Local]))*TBL_PD_RATES[[#This Row],[BILL]],1)</f>
        <v>82.3</v>
      </c>
      <c r="T98" s="123">
        <f>ROUNDUP(((_xlfn.XLOOKUP(TBL_PD_RATES[[#This Row],[BILL]],TBL_FACTOR[Bill],TBL_FACTOR[x/Local],,-1))+_xlfn.XLOOKUP(TBL_PD_RATES[[#Headers],[RS]], TBL_MSP[MSP],TBL_MSP[By/Local]))*TBL_PD_RATES[[#This Row],[BILL]],1)</f>
        <v>82.3</v>
      </c>
      <c r="U98" s="1"/>
      <c r="V98" s="2">
        <v>125</v>
      </c>
      <c r="W98" s="123">
        <f>ROUNDUP(_xlfn.XLOOKUP(V98,TBL_FACTOR[Bill],TBL_FACTOR[x/Travel],,-1)*TBL_PD_RATES12[[#This Row],[BILL]],1)</f>
        <v>85.5</v>
      </c>
      <c r="X98" s="123">
        <f>ROUNDUP(((_xlfn.XLOOKUP(TBL_PD_RATES12[[#This Row],[BILL]],TBL_FACTOR[Bill],TBL_FACTOR[x/Travel],,-1))+_xlfn.XLOOKUP(TBL_PD_RATES12[[#Headers],[AHSA]], TBL_MSP[MSP],TBL_MSP[By/Travel]))*TBL_PD_RATES12[[#This Row],[BILL]],1)</f>
        <v>88.6</v>
      </c>
      <c r="Y98" s="123">
        <f>ROUNDUP(((_xlfn.XLOOKUP(TBL_PD_RATES12[[#This Row],[BILL]],TBL_FACTOR[Bill],TBL_FACTOR[x/Travel],,-1))+_xlfn.XLOOKUP(TBL_PD_RATES12[[#Headers],[CSU]], TBL_MSP[MSP],TBL_MSP[By/Travel]))*TBL_PD_RATES12[[#This Row],[BILL]],1)</f>
        <v>85.5</v>
      </c>
      <c r="Z98" s="123">
        <f>ROUNDUP(((_xlfn.XLOOKUP(TBL_PD_RATES12[[#This Row],[BILL]],TBL_FACTOR[Bill],TBL_FACTOR[x/Travel],,-1))+_xlfn.XLOOKUP(TBL_PD_RATES12[[#Headers],[MS]], TBL_MSP[MSP],TBL_MSP[By/Travel]))*TBL_PD_RATES12[[#This Row],[BILL]],1)</f>
        <v>85.5</v>
      </c>
      <c r="AA98" s="123">
        <f>ROUNDUP(((_xlfn.XLOOKUP(TBL_PD_RATES12[[#This Row],[BILL]],TBL_FACTOR[Bill],TBL_FACTOR[x/Travel],,-1))+_xlfn.XLOOKUP(TBL_PD_RATES12[[#Headers],[RS]], TBL_MSP[MSP],TBL_MSP[By/Travel]))*TBL_PD_RATES12[[#This Row],[BILL]],1)</f>
        <v>85.5</v>
      </c>
      <c r="AB98" s="123">
        <f>ROUNDUP(((_xlfn.XLOOKUP(TBL_PD_RATES12[[#This Row],[BILL]],TBL_FACTOR[Bill],TBL_FACTOR[x/Travel],,-1))+_xlfn.XLOOKUP(TBL_PD_RATES12[[#Headers],[RS]], TBL_MSP[MSP],TBL_MSP[By/Travel]))*TBL_PD_RATES12[[#This Row],[BILL]],1)</f>
        <v>85.5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  <c r="BZZ98" s="1"/>
      <c r="CAA98" s="1"/>
      <c r="CAB98" s="1"/>
      <c r="CAC98" s="1"/>
      <c r="CAD98" s="1"/>
      <c r="CAE98" s="1"/>
      <c r="CAF98" s="1"/>
      <c r="CAG98" s="1"/>
      <c r="CAH98" s="1"/>
      <c r="CAI98" s="1"/>
      <c r="CAJ98" s="1"/>
      <c r="CAK98" s="1"/>
      <c r="CAL98" s="1"/>
      <c r="CAM98" s="1"/>
      <c r="CAN98" s="1"/>
      <c r="CAO98" s="1"/>
      <c r="CAP98" s="1"/>
      <c r="CAQ98" s="1"/>
      <c r="CAR98" s="1"/>
      <c r="CAS98" s="1"/>
      <c r="CAT98" s="1"/>
      <c r="CAU98" s="1"/>
      <c r="CAV98" s="1"/>
      <c r="CAW98" s="1"/>
      <c r="CAX98" s="1"/>
      <c r="CAY98" s="1"/>
      <c r="CAZ98" s="1"/>
      <c r="CBA98" s="1"/>
      <c r="CBB98" s="1"/>
      <c r="CBC98" s="1"/>
      <c r="CBD98" s="1"/>
      <c r="CBE98" s="1"/>
      <c r="CBF98" s="1"/>
      <c r="CBG98" s="1"/>
      <c r="CBH98" s="1"/>
      <c r="CBI98" s="1"/>
      <c r="CBJ98" s="1"/>
      <c r="CBK98" s="1"/>
      <c r="CBL98" s="1"/>
      <c r="CBM98" s="1"/>
      <c r="CBN98" s="1"/>
      <c r="CBO98" s="1"/>
      <c r="CBP98" s="1"/>
      <c r="CBQ98" s="1"/>
      <c r="CBR98" s="1"/>
      <c r="CBS98" s="1"/>
      <c r="CBT98" s="1"/>
      <c r="CBU98" s="1"/>
      <c r="CBV98" s="1"/>
      <c r="CBW98" s="1"/>
      <c r="CBX98" s="1"/>
      <c r="CBY98" s="1"/>
      <c r="CBZ98" s="1"/>
      <c r="CCA98" s="1"/>
      <c r="CCB98" s="1"/>
      <c r="CCC98" s="1"/>
      <c r="CCD98" s="1"/>
      <c r="CCE98" s="1"/>
      <c r="CCF98" s="1"/>
      <c r="CCG98" s="1"/>
      <c r="CCH98" s="1"/>
      <c r="CCI98" s="1"/>
      <c r="CCJ98" s="1"/>
      <c r="CCK98" s="1"/>
      <c r="CCL98" s="1"/>
      <c r="CCM98" s="1"/>
      <c r="CCN98" s="1"/>
      <c r="CCO98" s="1"/>
      <c r="CCP98" s="1"/>
      <c r="CCQ98" s="1"/>
      <c r="CCR98" s="1"/>
      <c r="CCS98" s="1"/>
      <c r="CCT98" s="1"/>
      <c r="CCU98" s="1"/>
      <c r="CCV98" s="1"/>
      <c r="CCW98" s="1"/>
      <c r="CCX98" s="1"/>
      <c r="CCY98" s="1"/>
      <c r="CCZ98" s="1"/>
      <c r="CDA98" s="1"/>
      <c r="CDB98" s="1"/>
      <c r="CDC98" s="1"/>
      <c r="CDD98" s="1"/>
      <c r="CDE98" s="1"/>
      <c r="CDF98" s="1"/>
      <c r="CDG98" s="1"/>
      <c r="CDH98" s="1"/>
      <c r="CDI98" s="1"/>
      <c r="CDJ98" s="1"/>
      <c r="CDK98" s="1"/>
      <c r="CDL98" s="1"/>
      <c r="CDM98" s="1"/>
      <c r="CDN98" s="1"/>
      <c r="CDO98" s="1"/>
      <c r="CDP98" s="1"/>
      <c r="CDQ98" s="1"/>
      <c r="CDR98" s="1"/>
      <c r="CDS98" s="1"/>
      <c r="CDT98" s="1"/>
      <c r="CDU98" s="1"/>
      <c r="CDV98" s="1"/>
      <c r="CDW98" s="1"/>
      <c r="CDX98" s="1"/>
      <c r="CDY98" s="1"/>
      <c r="CDZ98" s="1"/>
      <c r="CEA98" s="1"/>
      <c r="CEB98" s="1"/>
      <c r="CEC98" s="1"/>
      <c r="CED98" s="1"/>
      <c r="CEE98" s="1"/>
      <c r="CEF98" s="1"/>
      <c r="CEG98" s="1"/>
      <c r="CEH98" s="1"/>
      <c r="CEI98" s="1"/>
      <c r="CEJ98" s="1"/>
      <c r="CEK98" s="1"/>
      <c r="CEL98" s="1"/>
      <c r="CEM98" s="1"/>
      <c r="CEN98" s="1"/>
      <c r="CEO98" s="1"/>
      <c r="CEP98" s="1"/>
      <c r="CEQ98" s="1"/>
      <c r="CER98" s="1"/>
      <c r="CES98" s="1"/>
      <c r="CET98" s="1"/>
      <c r="CEU98" s="1"/>
      <c r="CEV98" s="1"/>
      <c r="CEW98" s="1"/>
      <c r="CEX98" s="1"/>
      <c r="CEY98" s="1"/>
      <c r="CEZ98" s="1"/>
      <c r="CFA98" s="1"/>
      <c r="CFB98" s="1"/>
      <c r="CFC98" s="1"/>
      <c r="CFD98" s="1"/>
      <c r="CFE98" s="1"/>
      <c r="CFF98" s="1"/>
      <c r="CFG98" s="1"/>
      <c r="CFH98" s="1"/>
      <c r="CFI98" s="1"/>
      <c r="CFJ98" s="1"/>
      <c r="CFK98" s="1"/>
      <c r="CFL98" s="1"/>
      <c r="CFM98" s="1"/>
      <c r="CFN98" s="1"/>
      <c r="CFO98" s="1"/>
      <c r="CFP98" s="1"/>
      <c r="CFQ98" s="1"/>
      <c r="CFR98" s="1"/>
      <c r="CFS98" s="1"/>
      <c r="CFT98" s="1"/>
      <c r="CFU98" s="1"/>
      <c r="CFV98" s="1"/>
      <c r="CFW98" s="1"/>
      <c r="CFX98" s="1"/>
      <c r="CFY98" s="1"/>
      <c r="CFZ98" s="1"/>
      <c r="CGA98" s="1"/>
      <c r="CGB98" s="1"/>
      <c r="CGC98" s="1"/>
      <c r="CGD98" s="1"/>
      <c r="CGE98" s="1"/>
      <c r="CGF98" s="1"/>
      <c r="CGG98" s="1"/>
      <c r="CGH98" s="1"/>
      <c r="CGI98" s="1"/>
      <c r="CGJ98" s="1"/>
      <c r="CGK98" s="1"/>
      <c r="CGL98" s="1"/>
      <c r="CGM98" s="1"/>
      <c r="CGN98" s="1"/>
      <c r="CGO98" s="1"/>
      <c r="CGP98" s="1"/>
      <c r="CGQ98" s="1"/>
      <c r="CGR98" s="1"/>
      <c r="CGS98" s="1"/>
      <c r="CGT98" s="1"/>
      <c r="CGU98" s="1"/>
      <c r="CGV98" s="1"/>
      <c r="CGW98" s="1"/>
      <c r="CGX98" s="1"/>
      <c r="CGY98" s="1"/>
      <c r="CGZ98" s="1"/>
      <c r="CHA98" s="1"/>
      <c r="CHB98" s="1"/>
      <c r="CHC98" s="1"/>
      <c r="CHD98" s="1"/>
      <c r="CHE98" s="1"/>
      <c r="CHF98" s="1"/>
      <c r="CHG98" s="1"/>
      <c r="CHH98" s="1"/>
      <c r="CHI98" s="1"/>
      <c r="CHJ98" s="1"/>
      <c r="CHK98" s="1"/>
      <c r="CHL98" s="1"/>
      <c r="CHM98" s="1"/>
      <c r="CHN98" s="1"/>
      <c r="CHO98" s="1"/>
      <c r="CHP98" s="1"/>
      <c r="CHQ98" s="1"/>
      <c r="CHR98" s="1"/>
      <c r="CHS98" s="1"/>
      <c r="CHT98" s="1"/>
      <c r="CHU98" s="1"/>
      <c r="CHV98" s="1"/>
      <c r="CHW98" s="1"/>
      <c r="CHX98" s="1"/>
      <c r="CHY98" s="1"/>
      <c r="CHZ98" s="1"/>
      <c r="CIA98" s="1"/>
      <c r="CIB98" s="1"/>
      <c r="CIC98" s="1"/>
      <c r="CID98" s="1"/>
      <c r="CIE98" s="1"/>
      <c r="CIF98" s="1"/>
      <c r="CIG98" s="1"/>
      <c r="CIH98" s="1"/>
      <c r="CII98" s="1"/>
      <c r="CIJ98" s="1"/>
      <c r="CIK98" s="1"/>
      <c r="CIL98" s="1"/>
      <c r="CIM98" s="1"/>
      <c r="CIN98" s="1"/>
      <c r="CIO98" s="1"/>
      <c r="CIP98" s="1"/>
      <c r="CIQ98" s="1"/>
      <c r="CIR98" s="1"/>
      <c r="CIS98" s="1"/>
      <c r="CIT98" s="1"/>
      <c r="CIU98" s="1"/>
      <c r="CIV98" s="1"/>
      <c r="CIW98" s="1"/>
      <c r="CIX98" s="1"/>
      <c r="CIY98" s="1"/>
      <c r="CIZ98" s="1"/>
      <c r="CJA98" s="1"/>
      <c r="CJB98" s="1"/>
      <c r="CJC98" s="1"/>
      <c r="CJD98" s="1"/>
      <c r="CJE98" s="1"/>
      <c r="CJF98" s="1"/>
      <c r="CJG98" s="1"/>
      <c r="CJH98" s="1"/>
      <c r="CJI98" s="1"/>
      <c r="CJJ98" s="1"/>
      <c r="CJK98" s="1"/>
      <c r="CJL98" s="1"/>
      <c r="CJM98" s="1"/>
      <c r="CJN98" s="1"/>
      <c r="CJO98" s="1"/>
      <c r="CJP98" s="1"/>
      <c r="CJQ98" s="1"/>
      <c r="CJR98" s="1"/>
      <c r="CJS98" s="1"/>
      <c r="CJT98" s="1"/>
      <c r="CJU98" s="1"/>
      <c r="CJV98" s="1"/>
      <c r="CJW98" s="1"/>
      <c r="CJX98" s="1"/>
      <c r="CJY98" s="1"/>
      <c r="CJZ98" s="1"/>
      <c r="CKA98" s="1"/>
      <c r="CKB98" s="1"/>
      <c r="CKC98" s="1"/>
      <c r="CKD98" s="1"/>
      <c r="CKE98" s="1"/>
      <c r="CKF98" s="1"/>
      <c r="CKG98" s="1"/>
      <c r="CKH98" s="1"/>
      <c r="CKI98" s="1"/>
      <c r="CKJ98" s="1"/>
      <c r="CKK98" s="1"/>
      <c r="CKL98" s="1"/>
      <c r="CKM98" s="1"/>
      <c r="CKN98" s="1"/>
      <c r="CKO98" s="1"/>
      <c r="CKP98" s="1"/>
      <c r="CKQ98" s="1"/>
      <c r="CKR98" s="1"/>
      <c r="CKS98" s="1"/>
      <c r="CKT98" s="1"/>
      <c r="CKU98" s="1"/>
      <c r="CKV98" s="1"/>
      <c r="CKW98" s="1"/>
      <c r="CKX98" s="1"/>
      <c r="CKY98" s="1"/>
      <c r="CKZ98" s="1"/>
      <c r="CLA98" s="1"/>
      <c r="CLB98" s="1"/>
      <c r="CLC98" s="1"/>
      <c r="CLD98" s="1"/>
      <c r="CLE98" s="1"/>
      <c r="CLF98" s="1"/>
      <c r="CLG98" s="1"/>
      <c r="CLH98" s="1"/>
      <c r="CLI98" s="1"/>
      <c r="CLJ98" s="1"/>
      <c r="CLK98" s="1"/>
      <c r="CLL98" s="1"/>
      <c r="CLM98" s="1"/>
      <c r="CLN98" s="1"/>
      <c r="CLO98" s="1"/>
      <c r="CLP98" s="1"/>
      <c r="CLQ98" s="1"/>
      <c r="CLR98" s="1"/>
      <c r="CLS98" s="1"/>
      <c r="CLT98" s="1"/>
      <c r="CLU98" s="1"/>
      <c r="CLV98" s="1"/>
      <c r="CLW98" s="1"/>
      <c r="CLX98" s="1"/>
      <c r="CLY98" s="1"/>
      <c r="CLZ98" s="1"/>
      <c r="CMA98" s="1"/>
      <c r="CMB98" s="1"/>
      <c r="CMC98" s="1"/>
      <c r="CMD98" s="1"/>
      <c r="CME98" s="1"/>
      <c r="CMF98" s="1"/>
      <c r="CMG98" s="1"/>
      <c r="CMH98" s="1"/>
      <c r="CMI98" s="1"/>
      <c r="CMJ98" s="1"/>
      <c r="CMK98" s="1"/>
      <c r="CML98" s="1"/>
      <c r="CMM98" s="1"/>
      <c r="CMN98" s="1"/>
      <c r="CMO98" s="1"/>
      <c r="CMP98" s="1"/>
      <c r="CMQ98" s="1"/>
      <c r="CMR98" s="1"/>
      <c r="CMS98" s="1"/>
      <c r="CMT98" s="1"/>
      <c r="CMU98" s="1"/>
      <c r="CMV98" s="1"/>
      <c r="CMW98" s="1"/>
      <c r="CMX98" s="1"/>
      <c r="CMY98" s="1"/>
      <c r="CMZ98" s="1"/>
      <c r="CNA98" s="1"/>
      <c r="CNB98" s="1"/>
      <c r="CNC98" s="1"/>
      <c r="CND98" s="1"/>
      <c r="CNE98" s="1"/>
      <c r="CNF98" s="1"/>
      <c r="CNG98" s="1"/>
      <c r="CNH98" s="1"/>
      <c r="CNI98" s="1"/>
      <c r="CNJ98" s="1"/>
      <c r="CNK98" s="1"/>
      <c r="CNL98" s="1"/>
      <c r="CNM98" s="1"/>
      <c r="CNN98" s="1"/>
      <c r="CNO98" s="1"/>
      <c r="CNP98" s="1"/>
      <c r="CNQ98" s="1"/>
      <c r="CNR98" s="1"/>
      <c r="CNS98" s="1"/>
      <c r="CNT98" s="1"/>
      <c r="CNU98" s="1"/>
      <c r="CNV98" s="1"/>
      <c r="CNW98" s="1"/>
      <c r="CNX98" s="1"/>
      <c r="CNY98" s="1"/>
      <c r="CNZ98" s="1"/>
      <c r="COA98" s="1"/>
      <c r="COB98" s="1"/>
      <c r="COC98" s="1"/>
      <c r="COD98" s="1"/>
      <c r="COE98" s="1"/>
      <c r="COF98" s="1"/>
      <c r="COG98" s="1"/>
      <c r="COH98" s="1"/>
      <c r="COI98" s="1"/>
      <c r="COJ98" s="1"/>
      <c r="COK98" s="1"/>
      <c r="COL98" s="1"/>
      <c r="COM98" s="1"/>
      <c r="CON98" s="1"/>
      <c r="COO98" s="1"/>
      <c r="COP98" s="1"/>
      <c r="COQ98" s="1"/>
      <c r="COR98" s="1"/>
      <c r="COS98" s="1"/>
      <c r="COT98" s="1"/>
      <c r="COU98" s="1"/>
      <c r="COV98" s="1"/>
      <c r="COW98" s="1"/>
      <c r="COX98" s="1"/>
      <c r="COY98" s="1"/>
      <c r="COZ98" s="1"/>
      <c r="CPA98" s="1"/>
      <c r="CPB98" s="1"/>
      <c r="CPC98" s="1"/>
      <c r="CPD98" s="1"/>
      <c r="CPE98" s="1"/>
      <c r="CPF98" s="1"/>
      <c r="CPG98" s="1"/>
      <c r="CPH98" s="1"/>
      <c r="CPI98" s="1"/>
      <c r="CPJ98" s="1"/>
      <c r="CPK98" s="1"/>
      <c r="CPL98" s="1"/>
      <c r="CPM98" s="1"/>
      <c r="CPN98" s="1"/>
      <c r="CPO98" s="1"/>
      <c r="CPP98" s="1"/>
      <c r="CPQ98" s="1"/>
      <c r="CPR98" s="1"/>
      <c r="CPS98" s="1"/>
      <c r="CPT98" s="1"/>
      <c r="CPU98" s="1"/>
      <c r="CPV98" s="1"/>
      <c r="CPW98" s="1"/>
      <c r="CPX98" s="1"/>
      <c r="CPY98" s="1"/>
      <c r="CPZ98" s="1"/>
      <c r="CQA98" s="1"/>
      <c r="CQB98" s="1"/>
      <c r="CQC98" s="1"/>
      <c r="CQD98" s="1"/>
      <c r="CQE98" s="1"/>
      <c r="CQF98" s="1"/>
      <c r="CQG98" s="1"/>
      <c r="CQH98" s="1"/>
      <c r="CQI98" s="1"/>
      <c r="CQJ98" s="1"/>
      <c r="CQK98" s="1"/>
      <c r="CQL98" s="1"/>
      <c r="CQM98" s="1"/>
      <c r="CQN98" s="1"/>
      <c r="CQO98" s="1"/>
      <c r="CQP98" s="1"/>
      <c r="CQQ98" s="1"/>
      <c r="CQR98" s="1"/>
      <c r="CQS98" s="1"/>
      <c r="CQT98" s="1"/>
      <c r="CQU98" s="1"/>
      <c r="CQV98" s="1"/>
      <c r="CQW98" s="1"/>
      <c r="CQX98" s="1"/>
      <c r="CQY98" s="1"/>
      <c r="CQZ98" s="1"/>
      <c r="CRA98" s="1"/>
      <c r="CRB98" s="1"/>
      <c r="CRC98" s="1"/>
      <c r="CRD98" s="1"/>
      <c r="CRE98" s="1"/>
      <c r="CRF98" s="1"/>
      <c r="CRG98" s="1"/>
      <c r="CRH98" s="1"/>
      <c r="CRI98" s="1"/>
      <c r="CRJ98" s="1"/>
      <c r="CRK98" s="1"/>
      <c r="CRL98" s="1"/>
      <c r="CRM98" s="1"/>
      <c r="CRN98" s="1"/>
      <c r="CRO98" s="1"/>
      <c r="CRP98" s="1"/>
      <c r="CRQ98" s="1"/>
      <c r="CRR98" s="1"/>
      <c r="CRS98" s="1"/>
      <c r="CRT98" s="1"/>
      <c r="CRU98" s="1"/>
      <c r="CRV98" s="1"/>
      <c r="CRW98" s="1"/>
      <c r="CRX98" s="1"/>
      <c r="CRY98" s="1"/>
      <c r="CRZ98" s="1"/>
      <c r="CSA98" s="1"/>
      <c r="CSB98" s="1"/>
      <c r="CSC98" s="1"/>
      <c r="CSD98" s="1"/>
      <c r="CSE98" s="1"/>
      <c r="CSF98" s="1"/>
      <c r="CSG98" s="1"/>
      <c r="CSH98" s="1"/>
      <c r="CSI98" s="1"/>
      <c r="CSJ98" s="1"/>
      <c r="CSK98" s="1"/>
      <c r="CSL98" s="1"/>
      <c r="CSM98" s="1"/>
      <c r="CSN98" s="1"/>
      <c r="CSO98" s="1"/>
      <c r="CSP98" s="1"/>
      <c r="CSQ98" s="1"/>
      <c r="CSR98" s="1"/>
      <c r="CSS98" s="1"/>
      <c r="CST98" s="1"/>
      <c r="CSU98" s="1"/>
      <c r="CSV98" s="1"/>
      <c r="CSW98" s="1"/>
      <c r="CSX98" s="1"/>
      <c r="CSY98" s="1"/>
      <c r="CSZ98" s="1"/>
      <c r="CTA98" s="1"/>
      <c r="CTB98" s="1"/>
      <c r="CTC98" s="1"/>
      <c r="CTD98" s="1"/>
      <c r="CTE98" s="1"/>
      <c r="CTF98" s="1"/>
      <c r="CTG98" s="1"/>
      <c r="CTH98" s="1"/>
      <c r="CTI98" s="1"/>
      <c r="CTJ98" s="1"/>
      <c r="CTK98" s="1"/>
      <c r="CTL98" s="1"/>
      <c r="CTM98" s="1"/>
      <c r="CTN98" s="1"/>
      <c r="CTO98" s="1"/>
      <c r="CTP98" s="1"/>
      <c r="CTQ98" s="1"/>
      <c r="CTR98" s="1"/>
      <c r="CTS98" s="1"/>
      <c r="CTT98" s="1"/>
      <c r="CTU98" s="1"/>
      <c r="CTV98" s="1"/>
      <c r="CTW98" s="1"/>
      <c r="CTX98" s="1"/>
      <c r="CTY98" s="1"/>
      <c r="CTZ98" s="1"/>
      <c r="CUA98" s="1"/>
      <c r="CUB98" s="1"/>
      <c r="CUC98" s="1"/>
      <c r="CUD98" s="1"/>
      <c r="CUE98" s="1"/>
      <c r="CUF98" s="1"/>
      <c r="CUG98" s="1"/>
      <c r="CUH98" s="1"/>
      <c r="CUI98" s="1"/>
      <c r="CUJ98" s="1"/>
      <c r="CUK98" s="1"/>
      <c r="CUL98" s="1"/>
      <c r="CUM98" s="1"/>
      <c r="CUN98" s="1"/>
      <c r="CUO98" s="1"/>
      <c r="CUP98" s="1"/>
      <c r="CUQ98" s="1"/>
      <c r="CUR98" s="1"/>
      <c r="CUS98" s="1"/>
      <c r="CUT98" s="1"/>
      <c r="CUU98" s="1"/>
      <c r="CUV98" s="1"/>
      <c r="CUW98" s="1"/>
      <c r="CUX98" s="1"/>
      <c r="CUY98" s="1"/>
      <c r="CUZ98" s="1"/>
      <c r="CVA98" s="1"/>
      <c r="CVB98" s="1"/>
      <c r="CVC98" s="1"/>
      <c r="CVD98" s="1"/>
      <c r="CVE98" s="1"/>
      <c r="CVF98" s="1"/>
      <c r="CVG98" s="1"/>
      <c r="CVH98" s="1"/>
      <c r="CVI98" s="1"/>
      <c r="CVJ98" s="1"/>
      <c r="CVK98" s="1"/>
      <c r="CVL98" s="1"/>
      <c r="CVM98" s="1"/>
      <c r="CVN98" s="1"/>
      <c r="CVO98" s="1"/>
      <c r="CVP98" s="1"/>
      <c r="CVQ98" s="1"/>
      <c r="CVR98" s="1"/>
      <c r="CVS98" s="1"/>
      <c r="CVT98" s="1"/>
      <c r="CVU98" s="1"/>
      <c r="CVV98" s="1"/>
      <c r="CVW98" s="1"/>
      <c r="CVX98" s="1"/>
      <c r="CVY98" s="1"/>
      <c r="CVZ98" s="1"/>
      <c r="CWA98" s="1"/>
      <c r="CWB98" s="1"/>
      <c r="CWC98" s="1"/>
      <c r="CWD98" s="1"/>
      <c r="CWE98" s="1"/>
      <c r="CWF98" s="1"/>
      <c r="CWG98" s="1"/>
      <c r="CWH98" s="1"/>
      <c r="CWI98" s="1"/>
      <c r="CWJ98" s="1"/>
      <c r="CWK98" s="1"/>
      <c r="CWL98" s="1"/>
      <c r="CWM98" s="1"/>
      <c r="CWN98" s="1"/>
      <c r="CWO98" s="1"/>
      <c r="CWP98" s="1"/>
      <c r="CWQ98" s="1"/>
      <c r="CWR98" s="1"/>
      <c r="CWS98" s="1"/>
      <c r="CWT98" s="1"/>
      <c r="CWU98" s="1"/>
      <c r="CWV98" s="1"/>
      <c r="CWW98" s="1"/>
      <c r="CWX98" s="1"/>
      <c r="CWY98" s="1"/>
      <c r="CWZ98" s="1"/>
      <c r="CXA98" s="1"/>
      <c r="CXB98" s="1"/>
      <c r="CXC98" s="1"/>
      <c r="CXD98" s="1"/>
      <c r="CXE98" s="1"/>
      <c r="CXF98" s="1"/>
      <c r="CXG98" s="1"/>
      <c r="CXH98" s="1"/>
      <c r="CXI98" s="1"/>
      <c r="CXJ98" s="1"/>
      <c r="CXK98" s="1"/>
      <c r="CXL98" s="1"/>
      <c r="CXM98" s="1"/>
      <c r="CXN98" s="1"/>
      <c r="CXO98" s="1"/>
      <c r="CXP98" s="1"/>
      <c r="CXQ98" s="1"/>
      <c r="CXR98" s="1"/>
      <c r="CXS98" s="1"/>
      <c r="CXT98" s="1"/>
      <c r="CXU98" s="1"/>
      <c r="CXV98" s="1"/>
      <c r="CXW98" s="1"/>
      <c r="CXX98" s="1"/>
      <c r="CXY98" s="1"/>
      <c r="CXZ98" s="1"/>
      <c r="CYA98" s="1"/>
      <c r="CYB98" s="1"/>
      <c r="CYC98" s="1"/>
      <c r="CYD98" s="1"/>
      <c r="CYE98" s="1"/>
      <c r="CYF98" s="1"/>
      <c r="CYG98" s="1"/>
      <c r="CYH98" s="1"/>
      <c r="CYI98" s="1"/>
      <c r="CYJ98" s="1"/>
      <c r="CYK98" s="1"/>
      <c r="CYL98" s="1"/>
      <c r="CYM98" s="1"/>
      <c r="CYN98" s="1"/>
      <c r="CYO98" s="1"/>
      <c r="CYP98" s="1"/>
      <c r="CYQ98" s="1"/>
      <c r="CYR98" s="1"/>
      <c r="CYS98" s="1"/>
      <c r="CYT98" s="1"/>
      <c r="CYU98" s="1"/>
      <c r="CYV98" s="1"/>
      <c r="CYW98" s="1"/>
      <c r="CYX98" s="1"/>
      <c r="CYY98" s="1"/>
      <c r="CYZ98" s="1"/>
      <c r="CZA98" s="1"/>
      <c r="CZB98" s="1"/>
      <c r="CZC98" s="1"/>
      <c r="CZD98" s="1"/>
      <c r="CZE98" s="1"/>
      <c r="CZF98" s="1"/>
      <c r="CZG98" s="1"/>
      <c r="CZH98" s="1"/>
      <c r="CZI98" s="1"/>
      <c r="CZJ98" s="1"/>
      <c r="CZK98" s="1"/>
      <c r="CZL98" s="1"/>
      <c r="CZM98" s="1"/>
      <c r="CZN98" s="1"/>
      <c r="CZO98" s="1"/>
      <c r="CZP98" s="1"/>
      <c r="CZQ98" s="1"/>
      <c r="CZR98" s="1"/>
      <c r="CZS98" s="1"/>
      <c r="CZT98" s="1"/>
      <c r="CZU98" s="1"/>
      <c r="CZV98" s="1"/>
      <c r="CZW98" s="1"/>
      <c r="CZX98" s="1"/>
      <c r="CZY98" s="1"/>
      <c r="CZZ98" s="1"/>
      <c r="DAA98" s="1"/>
      <c r="DAB98" s="1"/>
      <c r="DAC98" s="1"/>
      <c r="DAD98" s="1"/>
      <c r="DAE98" s="1"/>
      <c r="DAF98" s="1"/>
      <c r="DAG98" s="1"/>
      <c r="DAH98" s="1"/>
      <c r="DAI98" s="1"/>
      <c r="DAJ98" s="1"/>
      <c r="DAK98" s="1"/>
      <c r="DAL98" s="1"/>
      <c r="DAM98" s="1"/>
      <c r="DAN98" s="1"/>
      <c r="DAO98" s="1"/>
      <c r="DAP98" s="1"/>
      <c r="DAQ98" s="1"/>
      <c r="DAR98" s="1"/>
      <c r="DAS98" s="1"/>
      <c r="DAT98" s="1"/>
      <c r="DAU98" s="1"/>
      <c r="DAV98" s="1"/>
      <c r="DAW98" s="1"/>
      <c r="DAX98" s="1"/>
      <c r="DAY98" s="1"/>
      <c r="DAZ98" s="1"/>
      <c r="DBA98" s="1"/>
      <c r="DBB98" s="1"/>
      <c r="DBC98" s="1"/>
      <c r="DBD98" s="1"/>
      <c r="DBE98" s="1"/>
      <c r="DBF98" s="1"/>
      <c r="DBG98" s="1"/>
      <c r="DBH98" s="1"/>
      <c r="DBI98" s="1"/>
      <c r="DBJ98" s="1"/>
      <c r="DBK98" s="1"/>
      <c r="DBL98" s="1"/>
      <c r="DBM98" s="1"/>
      <c r="DBN98" s="1"/>
      <c r="DBO98" s="1"/>
      <c r="DBP98" s="1"/>
      <c r="DBQ98" s="1"/>
      <c r="DBR98" s="1"/>
      <c r="DBS98" s="1"/>
      <c r="DBT98" s="1"/>
      <c r="DBU98" s="1"/>
      <c r="DBV98" s="1"/>
      <c r="DBW98" s="1"/>
      <c r="DBX98" s="1"/>
      <c r="DBY98" s="1"/>
      <c r="DBZ98" s="1"/>
      <c r="DCA98" s="1"/>
      <c r="DCB98" s="1"/>
      <c r="DCC98" s="1"/>
      <c r="DCD98" s="1"/>
      <c r="DCE98" s="1"/>
      <c r="DCF98" s="1"/>
      <c r="DCG98" s="1"/>
      <c r="DCH98" s="1"/>
      <c r="DCI98" s="1"/>
      <c r="DCJ98" s="1"/>
      <c r="DCK98" s="1"/>
      <c r="DCL98" s="1"/>
      <c r="DCM98" s="1"/>
      <c r="DCN98" s="1"/>
      <c r="DCO98" s="1"/>
      <c r="DCP98" s="1"/>
      <c r="DCQ98" s="1"/>
      <c r="DCR98" s="1"/>
      <c r="DCS98" s="1"/>
      <c r="DCT98" s="1"/>
      <c r="DCU98" s="1"/>
      <c r="DCV98" s="1"/>
      <c r="DCW98" s="1"/>
      <c r="DCX98" s="1"/>
      <c r="DCY98" s="1"/>
      <c r="DCZ98" s="1"/>
      <c r="DDA98" s="1"/>
      <c r="DDB98" s="1"/>
      <c r="DDC98" s="1"/>
      <c r="DDD98" s="1"/>
      <c r="DDE98" s="1"/>
      <c r="DDF98" s="1"/>
      <c r="DDG98" s="1"/>
      <c r="DDH98" s="1"/>
      <c r="DDI98" s="1"/>
      <c r="DDJ98" s="1"/>
      <c r="DDK98" s="1"/>
      <c r="DDL98" s="1"/>
      <c r="DDM98" s="1"/>
      <c r="DDN98" s="1"/>
      <c r="DDO98" s="1"/>
      <c r="DDP98" s="1"/>
      <c r="DDQ98" s="1"/>
      <c r="DDR98" s="1"/>
      <c r="DDS98" s="1"/>
      <c r="DDT98" s="1"/>
      <c r="DDU98" s="1"/>
      <c r="DDV98" s="1"/>
      <c r="DDW98" s="1"/>
      <c r="DDX98" s="1"/>
      <c r="DDY98" s="1"/>
      <c r="DDZ98" s="1"/>
      <c r="DEA98" s="1"/>
      <c r="DEB98" s="1"/>
      <c r="DEC98" s="1"/>
      <c r="DED98" s="1"/>
      <c r="DEE98" s="1"/>
      <c r="DEF98" s="1"/>
      <c r="DEG98" s="1"/>
      <c r="DEH98" s="1"/>
      <c r="DEI98" s="1"/>
      <c r="DEJ98" s="1"/>
      <c r="DEK98" s="1"/>
      <c r="DEL98" s="1"/>
      <c r="DEM98" s="1"/>
      <c r="DEN98" s="1"/>
      <c r="DEO98" s="1"/>
      <c r="DEP98" s="1"/>
      <c r="DEQ98" s="1"/>
      <c r="DER98" s="1"/>
      <c r="DES98" s="1"/>
      <c r="DET98" s="1"/>
      <c r="DEU98" s="1"/>
      <c r="DEV98" s="1"/>
      <c r="DEW98" s="1"/>
      <c r="DEX98" s="1"/>
      <c r="DEY98" s="1"/>
      <c r="DEZ98" s="1"/>
      <c r="DFA98" s="1"/>
      <c r="DFB98" s="1"/>
      <c r="DFC98" s="1"/>
      <c r="DFD98" s="1"/>
      <c r="DFE98" s="1"/>
      <c r="DFF98" s="1"/>
      <c r="DFG98" s="1"/>
      <c r="DFH98" s="1"/>
      <c r="DFI98" s="1"/>
      <c r="DFJ98" s="1"/>
      <c r="DFK98" s="1"/>
      <c r="DFL98" s="1"/>
      <c r="DFM98" s="1"/>
      <c r="DFN98" s="1"/>
      <c r="DFO98" s="1"/>
      <c r="DFP98" s="1"/>
      <c r="DFQ98" s="1"/>
      <c r="DFR98" s="1"/>
      <c r="DFS98" s="1"/>
      <c r="DFT98" s="1"/>
      <c r="DFU98" s="1"/>
      <c r="DFV98" s="1"/>
      <c r="DFW98" s="1"/>
      <c r="DFX98" s="1"/>
      <c r="DFY98" s="1"/>
      <c r="DFZ98" s="1"/>
      <c r="DGA98" s="1"/>
      <c r="DGB98" s="1"/>
      <c r="DGC98" s="1"/>
      <c r="DGD98" s="1"/>
      <c r="DGE98" s="1"/>
      <c r="DGF98" s="1"/>
      <c r="DGG98" s="1"/>
      <c r="DGH98" s="1"/>
      <c r="DGI98" s="1"/>
      <c r="DGJ98" s="1"/>
      <c r="DGK98" s="1"/>
      <c r="DGL98" s="1"/>
      <c r="DGM98" s="1"/>
      <c r="DGN98" s="1"/>
      <c r="DGO98" s="1"/>
      <c r="DGP98" s="1"/>
      <c r="DGQ98" s="1"/>
      <c r="DGR98" s="1"/>
      <c r="DGS98" s="1"/>
      <c r="DGT98" s="1"/>
      <c r="DGU98" s="1"/>
      <c r="DGV98" s="1"/>
      <c r="DGW98" s="1"/>
      <c r="DGX98" s="1"/>
      <c r="DGY98" s="1"/>
      <c r="DGZ98" s="1"/>
      <c r="DHA98" s="1"/>
      <c r="DHB98" s="1"/>
      <c r="DHC98" s="1"/>
      <c r="DHD98" s="1"/>
      <c r="DHE98" s="1"/>
      <c r="DHF98" s="1"/>
      <c r="DHG98" s="1"/>
      <c r="DHH98" s="1"/>
      <c r="DHI98" s="1"/>
      <c r="DHJ98" s="1"/>
      <c r="DHK98" s="1"/>
      <c r="DHL98" s="1"/>
      <c r="DHM98" s="1"/>
      <c r="DHN98" s="1"/>
      <c r="DHO98" s="1"/>
      <c r="DHP98" s="1"/>
      <c r="DHQ98" s="1"/>
      <c r="DHR98" s="1"/>
      <c r="DHS98" s="1"/>
      <c r="DHT98" s="1"/>
      <c r="DHU98" s="1"/>
      <c r="DHV98" s="1"/>
      <c r="DHW98" s="1"/>
      <c r="DHX98" s="1"/>
      <c r="DHY98" s="1"/>
      <c r="DHZ98" s="1"/>
      <c r="DIA98" s="1"/>
      <c r="DIB98" s="1"/>
      <c r="DIC98" s="1"/>
      <c r="DID98" s="1"/>
      <c r="DIE98" s="1"/>
      <c r="DIF98" s="1"/>
      <c r="DIG98" s="1"/>
      <c r="DIH98" s="1"/>
      <c r="DII98" s="1"/>
      <c r="DIJ98" s="1"/>
      <c r="DIK98" s="1"/>
      <c r="DIL98" s="1"/>
      <c r="DIM98" s="1"/>
      <c r="DIN98" s="1"/>
      <c r="DIO98" s="1"/>
      <c r="DIP98" s="1"/>
      <c r="DIQ98" s="1"/>
      <c r="DIR98" s="1"/>
      <c r="DIS98" s="1"/>
      <c r="DIT98" s="1"/>
      <c r="DIU98" s="1"/>
      <c r="DIV98" s="1"/>
      <c r="DIW98" s="1"/>
      <c r="DIX98" s="1"/>
      <c r="DIY98" s="1"/>
      <c r="DIZ98" s="1"/>
      <c r="DJA98" s="1"/>
      <c r="DJB98" s="1"/>
      <c r="DJC98" s="1"/>
      <c r="DJD98" s="1"/>
      <c r="DJE98" s="1"/>
      <c r="DJF98" s="1"/>
      <c r="DJG98" s="1"/>
      <c r="DJH98" s="1"/>
      <c r="DJI98" s="1"/>
      <c r="DJJ98" s="1"/>
      <c r="DJK98" s="1"/>
      <c r="DJL98" s="1"/>
      <c r="DJM98" s="1"/>
      <c r="DJN98" s="1"/>
      <c r="DJO98" s="1"/>
      <c r="DJP98" s="1"/>
      <c r="DJQ98" s="1"/>
      <c r="DJR98" s="1"/>
      <c r="DJS98" s="1"/>
      <c r="DJT98" s="1"/>
      <c r="DJU98" s="1"/>
      <c r="DJV98" s="1"/>
      <c r="DJW98" s="1"/>
      <c r="DJX98" s="1"/>
      <c r="DJY98" s="1"/>
      <c r="DJZ98" s="1"/>
      <c r="DKA98" s="1"/>
      <c r="DKB98" s="1"/>
      <c r="DKC98" s="1"/>
      <c r="DKD98" s="1"/>
      <c r="DKE98" s="1"/>
      <c r="DKF98" s="1"/>
      <c r="DKG98" s="1"/>
      <c r="DKH98" s="1"/>
      <c r="DKI98" s="1"/>
      <c r="DKJ98" s="1"/>
      <c r="DKK98" s="1"/>
      <c r="DKL98" s="1"/>
      <c r="DKM98" s="1"/>
      <c r="DKN98" s="1"/>
      <c r="DKO98" s="1"/>
      <c r="DKP98" s="1"/>
      <c r="DKQ98" s="1"/>
      <c r="DKR98" s="1"/>
      <c r="DKS98" s="1"/>
      <c r="DKT98" s="1"/>
      <c r="DKU98" s="1"/>
      <c r="DKV98" s="1"/>
      <c r="DKW98" s="1"/>
      <c r="DKX98" s="1"/>
      <c r="DKY98" s="1"/>
      <c r="DKZ98" s="1"/>
      <c r="DLA98" s="1"/>
      <c r="DLB98" s="1"/>
      <c r="DLC98" s="1"/>
      <c r="DLD98" s="1"/>
      <c r="DLE98" s="1"/>
      <c r="DLF98" s="1"/>
      <c r="DLG98" s="1"/>
      <c r="DLH98" s="1"/>
      <c r="DLI98" s="1"/>
      <c r="DLJ98" s="1"/>
      <c r="DLK98" s="1"/>
      <c r="DLL98" s="1"/>
      <c r="DLM98" s="1"/>
      <c r="DLN98" s="1"/>
      <c r="DLO98" s="1"/>
      <c r="DLP98" s="1"/>
      <c r="DLQ98" s="1"/>
      <c r="DLR98" s="1"/>
      <c r="DLS98" s="1"/>
      <c r="DLT98" s="1"/>
      <c r="DLU98" s="1"/>
      <c r="DLV98" s="1"/>
      <c r="DLW98" s="1"/>
      <c r="DLX98" s="1"/>
      <c r="DLY98" s="1"/>
      <c r="DLZ98" s="1"/>
      <c r="DMA98" s="1"/>
      <c r="DMB98" s="1"/>
      <c r="DMC98" s="1"/>
      <c r="DMD98" s="1"/>
      <c r="DME98" s="1"/>
      <c r="DMF98" s="1"/>
      <c r="DMG98" s="1"/>
      <c r="DMH98" s="1"/>
      <c r="DMI98" s="1"/>
      <c r="DMJ98" s="1"/>
      <c r="DMK98" s="1"/>
      <c r="DML98" s="1"/>
      <c r="DMM98" s="1"/>
      <c r="DMN98" s="1"/>
      <c r="DMO98" s="1"/>
      <c r="DMP98" s="1"/>
      <c r="DMQ98" s="1"/>
      <c r="DMR98" s="1"/>
      <c r="DMS98" s="1"/>
      <c r="DMT98" s="1"/>
      <c r="DMU98" s="1"/>
      <c r="DMV98" s="1"/>
      <c r="DMW98" s="1"/>
      <c r="DMX98" s="1"/>
      <c r="DMY98" s="1"/>
      <c r="DMZ98" s="1"/>
      <c r="DNA98" s="1"/>
      <c r="DNB98" s="1"/>
      <c r="DNC98" s="1"/>
      <c r="DND98" s="1"/>
      <c r="DNE98" s="1"/>
      <c r="DNF98" s="1"/>
      <c r="DNG98" s="1"/>
      <c r="DNH98" s="1"/>
      <c r="DNI98" s="1"/>
      <c r="DNJ98" s="1"/>
      <c r="DNK98" s="1"/>
      <c r="DNL98" s="1"/>
      <c r="DNM98" s="1"/>
      <c r="DNN98" s="1"/>
      <c r="DNO98" s="1"/>
      <c r="DNP98" s="1"/>
      <c r="DNQ98" s="1"/>
      <c r="DNR98" s="1"/>
      <c r="DNS98" s="1"/>
      <c r="DNT98" s="1"/>
      <c r="DNU98" s="1"/>
      <c r="DNV98" s="1"/>
      <c r="DNW98" s="1"/>
      <c r="DNX98" s="1"/>
      <c r="DNY98" s="1"/>
      <c r="DNZ98" s="1"/>
      <c r="DOA98" s="1"/>
      <c r="DOB98" s="1"/>
      <c r="DOC98" s="1"/>
      <c r="DOD98" s="1"/>
      <c r="DOE98" s="1"/>
      <c r="DOF98" s="1"/>
      <c r="DOG98" s="1"/>
      <c r="DOH98" s="1"/>
      <c r="DOI98" s="1"/>
      <c r="DOJ98" s="1"/>
      <c r="DOK98" s="1"/>
      <c r="DOL98" s="1"/>
      <c r="DOM98" s="1"/>
      <c r="DON98" s="1"/>
      <c r="DOO98" s="1"/>
      <c r="DOP98" s="1"/>
      <c r="DOQ98" s="1"/>
      <c r="DOR98" s="1"/>
      <c r="DOS98" s="1"/>
      <c r="DOT98" s="1"/>
      <c r="DOU98" s="1"/>
      <c r="DOV98" s="1"/>
      <c r="DOW98" s="1"/>
      <c r="DOX98" s="1"/>
      <c r="DOY98" s="1"/>
      <c r="DOZ98" s="1"/>
      <c r="DPA98" s="1"/>
      <c r="DPB98" s="1"/>
      <c r="DPC98" s="1"/>
      <c r="DPD98" s="1"/>
      <c r="DPE98" s="1"/>
      <c r="DPF98" s="1"/>
      <c r="DPG98" s="1"/>
      <c r="DPH98" s="1"/>
      <c r="DPI98" s="1"/>
      <c r="DPJ98" s="1"/>
      <c r="DPK98" s="1"/>
      <c r="DPL98" s="1"/>
      <c r="DPM98" s="1"/>
      <c r="DPN98" s="1"/>
      <c r="DPO98" s="1"/>
      <c r="DPP98" s="1"/>
      <c r="DPQ98" s="1"/>
      <c r="DPR98" s="1"/>
      <c r="DPS98" s="1"/>
      <c r="DPT98" s="1"/>
      <c r="DPU98" s="1"/>
      <c r="DPV98" s="1"/>
      <c r="DPW98" s="1"/>
      <c r="DPX98" s="1"/>
      <c r="DPY98" s="1"/>
      <c r="DPZ98" s="1"/>
      <c r="DQA98" s="1"/>
      <c r="DQB98" s="1"/>
      <c r="DQC98" s="1"/>
      <c r="DQD98" s="1"/>
      <c r="DQE98" s="1"/>
      <c r="DQF98" s="1"/>
      <c r="DQG98" s="1"/>
      <c r="DQH98" s="1"/>
      <c r="DQI98" s="1"/>
      <c r="DQJ98" s="1"/>
      <c r="DQK98" s="1"/>
      <c r="DQL98" s="1"/>
      <c r="DQM98" s="1"/>
      <c r="DQN98" s="1"/>
      <c r="DQO98" s="1"/>
      <c r="DQP98" s="1"/>
      <c r="DQQ98" s="1"/>
      <c r="DQR98" s="1"/>
      <c r="DQS98" s="1"/>
      <c r="DQT98" s="1"/>
      <c r="DQU98" s="1"/>
      <c r="DQV98" s="1"/>
      <c r="DQW98" s="1"/>
      <c r="DQX98" s="1"/>
      <c r="DQY98" s="1"/>
      <c r="DQZ98" s="1"/>
      <c r="DRA98" s="1"/>
      <c r="DRB98" s="1"/>
      <c r="DRC98" s="1"/>
      <c r="DRD98" s="1"/>
      <c r="DRE98" s="1"/>
      <c r="DRF98" s="1"/>
      <c r="DRG98" s="1"/>
      <c r="DRH98" s="1"/>
      <c r="DRI98" s="1"/>
      <c r="DRJ98" s="1"/>
      <c r="DRK98" s="1"/>
      <c r="DRL98" s="1"/>
      <c r="DRM98" s="1"/>
      <c r="DRN98" s="1"/>
      <c r="DRO98" s="1"/>
      <c r="DRP98" s="1"/>
      <c r="DRQ98" s="1"/>
      <c r="DRR98" s="1"/>
      <c r="DRS98" s="1"/>
      <c r="DRT98" s="1"/>
      <c r="DRU98" s="1"/>
      <c r="DRV98" s="1"/>
      <c r="DRW98" s="1"/>
      <c r="DRX98" s="1"/>
      <c r="DRY98" s="1"/>
      <c r="DRZ98" s="1"/>
      <c r="DSA98" s="1"/>
      <c r="DSB98" s="1"/>
      <c r="DSC98" s="1"/>
      <c r="DSD98" s="1"/>
      <c r="DSE98" s="1"/>
      <c r="DSF98" s="1"/>
      <c r="DSG98" s="1"/>
      <c r="DSH98" s="1"/>
      <c r="DSI98" s="1"/>
      <c r="DSJ98" s="1"/>
      <c r="DSK98" s="1"/>
      <c r="DSL98" s="1"/>
      <c r="DSM98" s="1"/>
      <c r="DSN98" s="1"/>
      <c r="DSO98" s="1"/>
      <c r="DSP98" s="1"/>
      <c r="DSQ98" s="1"/>
      <c r="DSR98" s="1"/>
      <c r="DSS98" s="1"/>
      <c r="DST98" s="1"/>
      <c r="DSU98" s="1"/>
      <c r="DSV98" s="1"/>
      <c r="DSW98" s="1"/>
      <c r="DSX98" s="1"/>
      <c r="DSY98" s="1"/>
      <c r="DSZ98" s="1"/>
      <c r="DTA98" s="1"/>
      <c r="DTB98" s="1"/>
      <c r="DTC98" s="1"/>
      <c r="DTD98" s="1"/>
      <c r="DTE98" s="1"/>
      <c r="DTF98" s="1"/>
      <c r="DTG98" s="1"/>
      <c r="DTH98" s="1"/>
      <c r="DTI98" s="1"/>
      <c r="DTJ98" s="1"/>
      <c r="DTK98" s="1"/>
      <c r="DTL98" s="1"/>
      <c r="DTM98" s="1"/>
      <c r="DTN98" s="1"/>
      <c r="DTO98" s="1"/>
      <c r="DTP98" s="1"/>
      <c r="DTQ98" s="1"/>
      <c r="DTR98" s="1"/>
      <c r="DTS98" s="1"/>
      <c r="DTT98" s="1"/>
      <c r="DTU98" s="1"/>
      <c r="DTV98" s="1"/>
      <c r="DTW98" s="1"/>
      <c r="DTX98" s="1"/>
      <c r="DTY98" s="1"/>
      <c r="DTZ98" s="1"/>
      <c r="DUA98" s="1"/>
      <c r="DUB98" s="1"/>
      <c r="DUC98" s="1"/>
      <c r="DUD98" s="1"/>
      <c r="DUE98" s="1"/>
      <c r="DUF98" s="1"/>
      <c r="DUG98" s="1"/>
      <c r="DUH98" s="1"/>
      <c r="DUI98" s="1"/>
      <c r="DUJ98" s="1"/>
      <c r="DUK98" s="1"/>
      <c r="DUL98" s="1"/>
      <c r="DUM98" s="1"/>
      <c r="DUN98" s="1"/>
      <c r="DUO98" s="1"/>
      <c r="DUP98" s="1"/>
      <c r="DUQ98" s="1"/>
      <c r="DUR98" s="1"/>
      <c r="DUS98" s="1"/>
      <c r="DUT98" s="1"/>
      <c r="DUU98" s="1"/>
      <c r="DUV98" s="1"/>
      <c r="DUW98" s="1"/>
      <c r="DUX98" s="1"/>
      <c r="DUY98" s="1"/>
      <c r="DUZ98" s="1"/>
      <c r="DVA98" s="1"/>
      <c r="DVB98" s="1"/>
      <c r="DVC98" s="1"/>
      <c r="DVD98" s="1"/>
      <c r="DVE98" s="1"/>
      <c r="DVF98" s="1"/>
      <c r="DVG98" s="1"/>
      <c r="DVH98" s="1"/>
      <c r="DVI98" s="1"/>
      <c r="DVJ98" s="1"/>
      <c r="DVK98" s="1"/>
      <c r="DVL98" s="1"/>
      <c r="DVM98" s="1"/>
      <c r="DVN98" s="1"/>
      <c r="DVO98" s="1"/>
      <c r="DVP98" s="1"/>
      <c r="DVQ98" s="1"/>
      <c r="DVR98" s="1"/>
      <c r="DVS98" s="1"/>
      <c r="DVT98" s="1"/>
      <c r="DVU98" s="1"/>
      <c r="DVV98" s="1"/>
      <c r="DVW98" s="1"/>
      <c r="DVX98" s="1"/>
      <c r="DVY98" s="1"/>
      <c r="DVZ98" s="1"/>
      <c r="DWA98" s="1"/>
      <c r="DWB98" s="1"/>
      <c r="DWC98" s="1"/>
      <c r="DWD98" s="1"/>
      <c r="DWE98" s="1"/>
      <c r="DWF98" s="1"/>
      <c r="DWG98" s="1"/>
      <c r="DWH98" s="1"/>
      <c r="DWI98" s="1"/>
      <c r="DWJ98" s="1"/>
      <c r="DWK98" s="1"/>
      <c r="DWL98" s="1"/>
      <c r="DWM98" s="1"/>
      <c r="DWN98" s="1"/>
      <c r="DWO98" s="1"/>
      <c r="DWP98" s="1"/>
      <c r="DWQ98" s="1"/>
      <c r="DWR98" s="1"/>
      <c r="DWS98" s="1"/>
      <c r="DWT98" s="1"/>
      <c r="DWU98" s="1"/>
      <c r="DWV98" s="1"/>
      <c r="DWW98" s="1"/>
      <c r="DWX98" s="1"/>
      <c r="DWY98" s="1"/>
      <c r="DWZ98" s="1"/>
      <c r="DXA98" s="1"/>
      <c r="DXB98" s="1"/>
      <c r="DXC98" s="1"/>
      <c r="DXD98" s="1"/>
      <c r="DXE98" s="1"/>
      <c r="DXF98" s="1"/>
      <c r="DXG98" s="1"/>
      <c r="DXH98" s="1"/>
      <c r="DXI98" s="1"/>
      <c r="DXJ98" s="1"/>
      <c r="DXK98" s="1"/>
      <c r="DXL98" s="1"/>
      <c r="DXM98" s="1"/>
      <c r="DXN98" s="1"/>
      <c r="DXO98" s="1"/>
      <c r="DXP98" s="1"/>
      <c r="DXQ98" s="1"/>
      <c r="DXR98" s="1"/>
      <c r="DXS98" s="1"/>
      <c r="DXT98" s="1"/>
      <c r="DXU98" s="1"/>
      <c r="DXV98" s="1"/>
      <c r="DXW98" s="1"/>
      <c r="DXX98" s="1"/>
      <c r="DXY98" s="1"/>
      <c r="DXZ98" s="1"/>
      <c r="DYA98" s="1"/>
      <c r="DYB98" s="1"/>
      <c r="DYC98" s="1"/>
      <c r="DYD98" s="1"/>
      <c r="DYE98" s="1"/>
      <c r="DYF98" s="1"/>
      <c r="DYG98" s="1"/>
      <c r="DYH98" s="1"/>
      <c r="DYI98" s="1"/>
      <c r="DYJ98" s="1"/>
      <c r="DYK98" s="1"/>
      <c r="DYL98" s="1"/>
      <c r="DYM98" s="1"/>
      <c r="DYN98" s="1"/>
      <c r="DYO98" s="1"/>
      <c r="DYP98" s="1"/>
      <c r="DYQ98" s="1"/>
      <c r="DYR98" s="1"/>
      <c r="DYS98" s="1"/>
      <c r="DYT98" s="1"/>
      <c r="DYU98" s="1"/>
      <c r="DYV98" s="1"/>
      <c r="DYW98" s="1"/>
      <c r="DYX98" s="1"/>
      <c r="DYY98" s="1"/>
      <c r="DYZ98" s="1"/>
      <c r="DZA98" s="1"/>
      <c r="DZB98" s="1"/>
      <c r="DZC98" s="1"/>
      <c r="DZD98" s="1"/>
      <c r="DZE98" s="1"/>
      <c r="DZF98" s="1"/>
      <c r="DZG98" s="1"/>
      <c r="DZH98" s="1"/>
      <c r="DZI98" s="1"/>
      <c r="DZJ98" s="1"/>
      <c r="DZK98" s="1"/>
      <c r="DZL98" s="1"/>
      <c r="DZM98" s="1"/>
      <c r="DZN98" s="1"/>
      <c r="DZO98" s="1"/>
      <c r="DZP98" s="1"/>
      <c r="DZQ98" s="1"/>
      <c r="DZR98" s="1"/>
      <c r="DZS98" s="1"/>
      <c r="DZT98" s="1"/>
      <c r="DZU98" s="1"/>
      <c r="DZV98" s="1"/>
      <c r="DZW98" s="1"/>
      <c r="DZX98" s="1"/>
      <c r="DZY98" s="1"/>
      <c r="DZZ98" s="1"/>
      <c r="EAA98" s="1"/>
      <c r="EAB98" s="1"/>
      <c r="EAC98" s="1"/>
      <c r="EAD98" s="1"/>
      <c r="EAE98" s="1"/>
      <c r="EAF98" s="1"/>
      <c r="EAG98" s="1"/>
      <c r="EAH98" s="1"/>
      <c r="EAI98" s="1"/>
      <c r="EAJ98" s="1"/>
      <c r="EAK98" s="1"/>
      <c r="EAL98" s="1"/>
      <c r="EAM98" s="1"/>
      <c r="EAN98" s="1"/>
      <c r="EAO98" s="1"/>
      <c r="EAP98" s="1"/>
      <c r="EAQ98" s="1"/>
      <c r="EAR98" s="1"/>
      <c r="EAS98" s="1"/>
      <c r="EAT98" s="1"/>
      <c r="EAU98" s="1"/>
      <c r="EAV98" s="1"/>
      <c r="EAW98" s="1"/>
      <c r="EAX98" s="1"/>
      <c r="EAY98" s="1"/>
      <c r="EAZ98" s="1"/>
      <c r="EBA98" s="1"/>
      <c r="EBB98" s="1"/>
      <c r="EBC98" s="1"/>
      <c r="EBD98" s="1"/>
      <c r="EBE98" s="1"/>
      <c r="EBF98" s="1"/>
      <c r="EBG98" s="1"/>
      <c r="EBH98" s="1"/>
      <c r="EBI98" s="1"/>
      <c r="EBJ98" s="1"/>
      <c r="EBK98" s="1"/>
      <c r="EBL98" s="1"/>
      <c r="EBM98" s="1"/>
      <c r="EBN98" s="1"/>
      <c r="EBO98" s="1"/>
      <c r="EBP98" s="1"/>
      <c r="EBQ98" s="1"/>
      <c r="EBR98" s="1"/>
      <c r="EBS98" s="1"/>
      <c r="EBT98" s="1"/>
      <c r="EBU98" s="1"/>
      <c r="EBV98" s="1"/>
      <c r="EBW98" s="1"/>
      <c r="EBX98" s="1"/>
      <c r="EBY98" s="1"/>
      <c r="EBZ98" s="1"/>
      <c r="ECA98" s="1"/>
      <c r="ECB98" s="1"/>
      <c r="ECC98" s="1"/>
      <c r="ECD98" s="1"/>
      <c r="ECE98" s="1"/>
      <c r="ECF98" s="1"/>
      <c r="ECG98" s="1"/>
      <c r="ECH98" s="1"/>
      <c r="ECI98" s="1"/>
      <c r="ECJ98" s="1"/>
      <c r="ECK98" s="1"/>
      <c r="ECL98" s="1"/>
      <c r="ECM98" s="1"/>
      <c r="ECN98" s="1"/>
      <c r="ECO98" s="1"/>
      <c r="ECP98" s="1"/>
      <c r="ECQ98" s="1"/>
      <c r="ECR98" s="1"/>
      <c r="ECS98" s="1"/>
      <c r="ECT98" s="1"/>
      <c r="ECU98" s="1"/>
      <c r="ECV98" s="1"/>
      <c r="ECW98" s="1"/>
      <c r="ECX98" s="1"/>
      <c r="ECY98" s="1"/>
      <c r="ECZ98" s="1"/>
      <c r="EDA98" s="1"/>
      <c r="EDB98" s="1"/>
      <c r="EDC98" s="1"/>
      <c r="EDD98" s="1"/>
      <c r="EDE98" s="1"/>
      <c r="EDF98" s="1"/>
      <c r="EDG98" s="1"/>
      <c r="EDH98" s="1"/>
      <c r="EDI98" s="1"/>
      <c r="EDJ98" s="1"/>
      <c r="EDK98" s="1"/>
      <c r="EDL98" s="1"/>
      <c r="EDM98" s="1"/>
      <c r="EDN98" s="1"/>
      <c r="EDO98" s="1"/>
      <c r="EDP98" s="1"/>
      <c r="EDQ98" s="1"/>
      <c r="EDR98" s="1"/>
      <c r="EDS98" s="1"/>
      <c r="EDT98" s="1"/>
      <c r="EDU98" s="1"/>
      <c r="EDV98" s="1"/>
      <c r="EDW98" s="1"/>
      <c r="EDX98" s="1"/>
      <c r="EDY98" s="1"/>
      <c r="EDZ98" s="1"/>
      <c r="EEA98" s="1"/>
      <c r="EEB98" s="1"/>
      <c r="EEC98" s="1"/>
      <c r="EED98" s="1"/>
      <c r="EEE98" s="1"/>
      <c r="EEF98" s="1"/>
      <c r="EEG98" s="1"/>
      <c r="EEH98" s="1"/>
      <c r="EEI98" s="1"/>
      <c r="EEJ98" s="1"/>
      <c r="EEK98" s="1"/>
      <c r="EEL98" s="1"/>
      <c r="EEM98" s="1"/>
      <c r="EEN98" s="1"/>
      <c r="EEO98" s="1"/>
      <c r="EEP98" s="1"/>
      <c r="EEQ98" s="1"/>
      <c r="EER98" s="1"/>
      <c r="EES98" s="1"/>
      <c r="EET98" s="1"/>
      <c r="EEU98" s="1"/>
      <c r="EEV98" s="1"/>
      <c r="EEW98" s="1"/>
      <c r="EEX98" s="1"/>
      <c r="EEY98" s="1"/>
      <c r="EEZ98" s="1"/>
      <c r="EFA98" s="1"/>
      <c r="EFB98" s="1"/>
      <c r="EFC98" s="1"/>
      <c r="EFD98" s="1"/>
      <c r="EFE98" s="1"/>
      <c r="EFF98" s="1"/>
      <c r="EFG98" s="1"/>
      <c r="EFH98" s="1"/>
      <c r="EFI98" s="1"/>
      <c r="EFJ98" s="1"/>
      <c r="EFK98" s="1"/>
      <c r="EFL98" s="1"/>
      <c r="EFM98" s="1"/>
      <c r="EFN98" s="1"/>
      <c r="EFO98" s="1"/>
      <c r="EFP98" s="1"/>
      <c r="EFQ98" s="1"/>
      <c r="EFR98" s="1"/>
      <c r="EFS98" s="1"/>
      <c r="EFT98" s="1"/>
      <c r="EFU98" s="1"/>
      <c r="EFV98" s="1"/>
      <c r="EFW98" s="1"/>
      <c r="EFX98" s="1"/>
      <c r="EFY98" s="1"/>
      <c r="EFZ98" s="1"/>
      <c r="EGA98" s="1"/>
      <c r="EGB98" s="1"/>
      <c r="EGC98" s="1"/>
      <c r="EGD98" s="1"/>
      <c r="EGE98" s="1"/>
      <c r="EGF98" s="1"/>
      <c r="EGG98" s="1"/>
      <c r="EGH98" s="1"/>
      <c r="EGI98" s="1"/>
      <c r="EGJ98" s="1"/>
      <c r="EGK98" s="1"/>
      <c r="EGL98" s="1"/>
      <c r="EGM98" s="1"/>
      <c r="EGN98" s="1"/>
      <c r="EGO98" s="1"/>
      <c r="EGP98" s="1"/>
      <c r="EGQ98" s="1"/>
      <c r="EGR98" s="1"/>
      <c r="EGS98" s="1"/>
      <c r="EGT98" s="1"/>
      <c r="EGU98" s="1"/>
      <c r="EGV98" s="1"/>
      <c r="EGW98" s="1"/>
      <c r="EGX98" s="1"/>
      <c r="EGY98" s="1"/>
      <c r="EGZ98" s="1"/>
      <c r="EHA98" s="1"/>
      <c r="EHB98" s="1"/>
      <c r="EHC98" s="1"/>
      <c r="EHD98" s="1"/>
      <c r="EHE98" s="1"/>
      <c r="EHF98" s="1"/>
      <c r="EHG98" s="1"/>
      <c r="EHH98" s="1"/>
      <c r="EHI98" s="1"/>
      <c r="EHJ98" s="1"/>
      <c r="EHK98" s="1"/>
      <c r="EHL98" s="1"/>
      <c r="EHM98" s="1"/>
      <c r="EHN98" s="1"/>
      <c r="EHO98" s="1"/>
      <c r="EHP98" s="1"/>
      <c r="EHQ98" s="1"/>
      <c r="EHR98" s="1"/>
      <c r="EHS98" s="1"/>
      <c r="EHT98" s="1"/>
      <c r="EHU98" s="1"/>
      <c r="EHV98" s="1"/>
      <c r="EHW98" s="1"/>
      <c r="EHX98" s="1"/>
      <c r="EHY98" s="1"/>
      <c r="EHZ98" s="1"/>
      <c r="EIA98" s="1"/>
      <c r="EIB98" s="1"/>
      <c r="EIC98" s="1"/>
      <c r="EID98" s="1"/>
      <c r="EIE98" s="1"/>
      <c r="EIF98" s="1"/>
      <c r="EIG98" s="1"/>
      <c r="EIH98" s="1"/>
      <c r="EII98" s="1"/>
      <c r="EIJ98" s="1"/>
      <c r="EIK98" s="1"/>
      <c r="EIL98" s="1"/>
      <c r="EIM98" s="1"/>
      <c r="EIN98" s="1"/>
      <c r="EIO98" s="1"/>
      <c r="EIP98" s="1"/>
      <c r="EIQ98" s="1"/>
      <c r="EIR98" s="1"/>
      <c r="EIS98" s="1"/>
      <c r="EIT98" s="1"/>
      <c r="EIU98" s="1"/>
      <c r="EIV98" s="1"/>
      <c r="EIW98" s="1"/>
      <c r="EIX98" s="1"/>
      <c r="EIY98" s="1"/>
      <c r="EIZ98" s="1"/>
      <c r="EJA98" s="1"/>
      <c r="EJB98" s="1"/>
      <c r="EJC98" s="1"/>
      <c r="EJD98" s="1"/>
      <c r="EJE98" s="1"/>
      <c r="EJF98" s="1"/>
      <c r="EJG98" s="1"/>
      <c r="EJH98" s="1"/>
      <c r="EJI98" s="1"/>
      <c r="EJJ98" s="1"/>
      <c r="EJK98" s="1"/>
      <c r="EJL98" s="1"/>
      <c r="EJM98" s="1"/>
      <c r="EJN98" s="1"/>
      <c r="EJO98" s="1"/>
      <c r="EJP98" s="1"/>
      <c r="EJQ98" s="1"/>
      <c r="EJR98" s="1"/>
      <c r="EJS98" s="1"/>
      <c r="EJT98" s="1"/>
      <c r="EJU98" s="1"/>
      <c r="EJV98" s="1"/>
      <c r="EJW98" s="1"/>
      <c r="EJX98" s="1"/>
      <c r="EJY98" s="1"/>
      <c r="EJZ98" s="1"/>
      <c r="EKA98" s="1"/>
      <c r="EKB98" s="1"/>
      <c r="EKC98" s="1"/>
      <c r="EKD98" s="1"/>
      <c r="EKE98" s="1"/>
      <c r="EKF98" s="1"/>
      <c r="EKG98" s="1"/>
      <c r="EKH98" s="1"/>
      <c r="EKI98" s="1"/>
      <c r="EKJ98" s="1"/>
      <c r="EKK98" s="1"/>
      <c r="EKL98" s="1"/>
      <c r="EKM98" s="1"/>
      <c r="EKN98" s="1"/>
      <c r="EKO98" s="1"/>
      <c r="EKP98" s="1"/>
      <c r="EKQ98" s="1"/>
      <c r="EKR98" s="1"/>
      <c r="EKS98" s="1"/>
      <c r="EKT98" s="1"/>
      <c r="EKU98" s="1"/>
      <c r="EKV98" s="1"/>
      <c r="EKW98" s="1"/>
      <c r="EKX98" s="1"/>
      <c r="EKY98" s="1"/>
      <c r="EKZ98" s="1"/>
      <c r="ELA98" s="1"/>
      <c r="ELB98" s="1"/>
      <c r="ELC98" s="1"/>
      <c r="ELD98" s="1"/>
      <c r="ELE98" s="1"/>
      <c r="ELF98" s="1"/>
      <c r="ELG98" s="1"/>
      <c r="ELH98" s="1"/>
      <c r="ELI98" s="1"/>
      <c r="ELJ98" s="1"/>
      <c r="ELK98" s="1"/>
      <c r="ELL98" s="1"/>
      <c r="ELM98" s="1"/>
      <c r="ELN98" s="1"/>
      <c r="ELO98" s="1"/>
      <c r="ELP98" s="1"/>
      <c r="ELQ98" s="1"/>
      <c r="ELR98" s="1"/>
      <c r="ELS98" s="1"/>
      <c r="ELT98" s="1"/>
      <c r="ELU98" s="1"/>
      <c r="ELV98" s="1"/>
      <c r="ELW98" s="1"/>
      <c r="ELX98" s="1"/>
      <c r="ELY98" s="1"/>
      <c r="ELZ98" s="1"/>
      <c r="EMA98" s="1"/>
      <c r="EMB98" s="1"/>
      <c r="EMC98" s="1"/>
      <c r="EMD98" s="1"/>
      <c r="EME98" s="1"/>
      <c r="EMF98" s="1"/>
      <c r="EMG98" s="1"/>
      <c r="EMH98" s="1"/>
      <c r="EMI98" s="1"/>
      <c r="EMJ98" s="1"/>
      <c r="EMK98" s="1"/>
      <c r="EML98" s="1"/>
      <c r="EMM98" s="1"/>
      <c r="EMN98" s="1"/>
      <c r="EMO98" s="1"/>
      <c r="EMP98" s="1"/>
      <c r="EMQ98" s="1"/>
      <c r="EMR98" s="1"/>
      <c r="EMS98" s="1"/>
      <c r="EMT98" s="1"/>
      <c r="EMU98" s="1"/>
      <c r="EMV98" s="1"/>
      <c r="EMW98" s="1"/>
      <c r="EMX98" s="1"/>
      <c r="EMY98" s="1"/>
      <c r="EMZ98" s="1"/>
      <c r="ENA98" s="1"/>
      <c r="ENB98" s="1"/>
      <c r="ENC98" s="1"/>
      <c r="END98" s="1"/>
      <c r="ENE98" s="1"/>
      <c r="ENF98" s="1"/>
      <c r="ENG98" s="1"/>
      <c r="ENH98" s="1"/>
      <c r="ENI98" s="1"/>
      <c r="ENJ98" s="1"/>
      <c r="ENK98" s="1"/>
      <c r="ENL98" s="1"/>
      <c r="ENM98" s="1"/>
      <c r="ENN98" s="1"/>
      <c r="ENO98" s="1"/>
      <c r="ENP98" s="1"/>
      <c r="ENQ98" s="1"/>
      <c r="ENR98" s="1"/>
      <c r="ENS98" s="1"/>
      <c r="ENT98" s="1"/>
      <c r="ENU98" s="1"/>
      <c r="ENV98" s="1"/>
      <c r="ENW98" s="1"/>
      <c r="ENX98" s="1"/>
      <c r="ENY98" s="1"/>
      <c r="ENZ98" s="1"/>
      <c r="EOA98" s="1"/>
      <c r="EOB98" s="1"/>
      <c r="EOC98" s="1"/>
      <c r="EOD98" s="1"/>
      <c r="EOE98" s="1"/>
      <c r="EOF98" s="1"/>
      <c r="EOG98" s="1"/>
      <c r="EOH98" s="1"/>
      <c r="EOI98" s="1"/>
      <c r="EOJ98" s="1"/>
      <c r="EOK98" s="1"/>
      <c r="EOL98" s="1"/>
      <c r="EOM98" s="1"/>
      <c r="EON98" s="1"/>
      <c r="EOO98" s="1"/>
      <c r="EOP98" s="1"/>
      <c r="EOQ98" s="1"/>
      <c r="EOR98" s="1"/>
      <c r="EOS98" s="1"/>
      <c r="EOT98" s="1"/>
      <c r="EOU98" s="1"/>
      <c r="EOV98" s="1"/>
      <c r="EOW98" s="1"/>
      <c r="EOX98" s="1"/>
      <c r="EOY98" s="1"/>
      <c r="EOZ98" s="1"/>
      <c r="EPA98" s="1"/>
      <c r="EPB98" s="1"/>
      <c r="EPC98" s="1"/>
      <c r="EPD98" s="1"/>
      <c r="EPE98" s="1"/>
      <c r="EPF98" s="1"/>
      <c r="EPG98" s="1"/>
      <c r="EPH98" s="1"/>
      <c r="EPI98" s="1"/>
      <c r="EPJ98" s="1"/>
      <c r="EPK98" s="1"/>
      <c r="EPL98" s="1"/>
      <c r="EPM98" s="1"/>
      <c r="EPN98" s="1"/>
      <c r="EPO98" s="1"/>
      <c r="EPP98" s="1"/>
      <c r="EPQ98" s="1"/>
      <c r="EPR98" s="1"/>
      <c r="EPS98" s="1"/>
      <c r="EPT98" s="1"/>
      <c r="EPU98" s="1"/>
      <c r="EPV98" s="1"/>
      <c r="EPW98" s="1"/>
      <c r="EPX98" s="1"/>
      <c r="EPY98" s="1"/>
      <c r="EPZ98" s="1"/>
      <c r="EQA98" s="1"/>
      <c r="EQB98" s="1"/>
      <c r="EQC98" s="1"/>
      <c r="EQD98" s="1"/>
      <c r="EQE98" s="1"/>
      <c r="EQF98" s="1"/>
      <c r="EQG98" s="1"/>
      <c r="EQH98" s="1"/>
      <c r="EQI98" s="1"/>
      <c r="EQJ98" s="1"/>
      <c r="EQK98" s="1"/>
      <c r="EQL98" s="1"/>
      <c r="EQM98" s="1"/>
      <c r="EQN98" s="1"/>
      <c r="EQO98" s="1"/>
      <c r="EQP98" s="1"/>
      <c r="EQQ98" s="1"/>
      <c r="EQR98" s="1"/>
      <c r="EQS98" s="1"/>
      <c r="EQT98" s="1"/>
      <c r="EQU98" s="1"/>
      <c r="EQV98" s="1"/>
      <c r="EQW98" s="1"/>
      <c r="EQX98" s="1"/>
      <c r="EQY98" s="1"/>
      <c r="EQZ98" s="1"/>
      <c r="ERA98" s="1"/>
      <c r="ERB98" s="1"/>
      <c r="ERC98" s="1"/>
      <c r="ERD98" s="1"/>
      <c r="ERE98" s="1"/>
      <c r="ERF98" s="1"/>
      <c r="ERG98" s="1"/>
      <c r="ERH98" s="1"/>
      <c r="ERI98" s="1"/>
      <c r="ERJ98" s="1"/>
      <c r="ERK98" s="1"/>
      <c r="ERL98" s="1"/>
      <c r="ERM98" s="1"/>
      <c r="ERN98" s="1"/>
      <c r="ERO98" s="1"/>
      <c r="ERP98" s="1"/>
      <c r="ERQ98" s="1"/>
      <c r="ERR98" s="1"/>
      <c r="ERS98" s="1"/>
      <c r="ERT98" s="1"/>
      <c r="ERU98" s="1"/>
      <c r="ERV98" s="1"/>
      <c r="ERW98" s="1"/>
      <c r="ERX98" s="1"/>
      <c r="ERY98" s="1"/>
      <c r="ERZ98" s="1"/>
      <c r="ESA98" s="1"/>
      <c r="ESB98" s="1"/>
      <c r="ESC98" s="1"/>
      <c r="ESD98" s="1"/>
      <c r="ESE98" s="1"/>
      <c r="ESF98" s="1"/>
      <c r="ESG98" s="1"/>
      <c r="ESH98" s="1"/>
      <c r="ESI98" s="1"/>
      <c r="ESJ98" s="1"/>
      <c r="ESK98" s="1"/>
      <c r="ESL98" s="1"/>
      <c r="ESM98" s="1"/>
      <c r="ESN98" s="1"/>
      <c r="ESO98" s="1"/>
      <c r="ESP98" s="1"/>
      <c r="ESQ98" s="1"/>
      <c r="ESR98" s="1"/>
      <c r="ESS98" s="1"/>
      <c r="EST98" s="1"/>
      <c r="ESU98" s="1"/>
      <c r="ESV98" s="1"/>
      <c r="ESW98" s="1"/>
      <c r="ESX98" s="1"/>
      <c r="ESY98" s="1"/>
      <c r="ESZ98" s="1"/>
      <c r="ETA98" s="1"/>
      <c r="ETB98" s="1"/>
      <c r="ETC98" s="1"/>
      <c r="ETD98" s="1"/>
      <c r="ETE98" s="1"/>
      <c r="ETF98" s="1"/>
      <c r="ETG98" s="1"/>
      <c r="ETH98" s="1"/>
      <c r="ETI98" s="1"/>
      <c r="ETJ98" s="1"/>
      <c r="ETK98" s="1"/>
      <c r="ETL98" s="1"/>
      <c r="ETM98" s="1"/>
      <c r="ETN98" s="1"/>
      <c r="ETO98" s="1"/>
      <c r="ETP98" s="1"/>
      <c r="ETQ98" s="1"/>
      <c r="ETR98" s="1"/>
      <c r="ETS98" s="1"/>
      <c r="ETT98" s="1"/>
      <c r="ETU98" s="1"/>
      <c r="ETV98" s="1"/>
      <c r="ETW98" s="1"/>
      <c r="ETX98" s="1"/>
      <c r="ETY98" s="1"/>
      <c r="ETZ98" s="1"/>
      <c r="EUA98" s="1"/>
      <c r="EUB98" s="1"/>
      <c r="EUC98" s="1"/>
      <c r="EUD98" s="1"/>
      <c r="EUE98" s="1"/>
      <c r="EUF98" s="1"/>
      <c r="EUG98" s="1"/>
      <c r="EUH98" s="1"/>
      <c r="EUI98" s="1"/>
      <c r="EUJ98" s="1"/>
      <c r="EUK98" s="1"/>
      <c r="EUL98" s="1"/>
      <c r="EUM98" s="1"/>
      <c r="EUN98" s="1"/>
      <c r="EUO98" s="1"/>
      <c r="EUP98" s="1"/>
      <c r="EUQ98" s="1"/>
      <c r="EUR98" s="1"/>
      <c r="EUS98" s="1"/>
      <c r="EUT98" s="1"/>
      <c r="EUU98" s="1"/>
      <c r="EUV98" s="1"/>
      <c r="EUW98" s="1"/>
      <c r="EUX98" s="1"/>
      <c r="EUY98" s="1"/>
      <c r="EUZ98" s="1"/>
      <c r="EVA98" s="1"/>
      <c r="EVB98" s="1"/>
      <c r="EVC98" s="1"/>
      <c r="EVD98" s="1"/>
      <c r="EVE98" s="1"/>
      <c r="EVF98" s="1"/>
      <c r="EVG98" s="1"/>
      <c r="EVH98" s="1"/>
      <c r="EVI98" s="1"/>
      <c r="EVJ98" s="1"/>
      <c r="EVK98" s="1"/>
      <c r="EVL98" s="1"/>
      <c r="EVM98" s="1"/>
      <c r="EVN98" s="1"/>
      <c r="EVO98" s="1"/>
      <c r="EVP98" s="1"/>
      <c r="EVQ98" s="1"/>
      <c r="EVR98" s="1"/>
      <c r="EVS98" s="1"/>
      <c r="EVT98" s="1"/>
      <c r="EVU98" s="1"/>
      <c r="EVV98" s="1"/>
      <c r="EVW98" s="1"/>
      <c r="EVX98" s="1"/>
      <c r="EVY98" s="1"/>
      <c r="EVZ98" s="1"/>
      <c r="EWA98" s="1"/>
      <c r="EWB98" s="1"/>
      <c r="EWC98" s="1"/>
      <c r="EWD98" s="1"/>
      <c r="EWE98" s="1"/>
      <c r="EWF98" s="1"/>
      <c r="EWG98" s="1"/>
      <c r="EWH98" s="1"/>
      <c r="EWI98" s="1"/>
      <c r="EWJ98" s="1"/>
      <c r="EWK98" s="1"/>
      <c r="EWL98" s="1"/>
      <c r="EWM98" s="1"/>
      <c r="EWN98" s="1"/>
      <c r="EWO98" s="1"/>
      <c r="EWP98" s="1"/>
      <c r="EWQ98" s="1"/>
      <c r="EWR98" s="1"/>
      <c r="EWS98" s="1"/>
      <c r="EWT98" s="1"/>
      <c r="EWU98" s="1"/>
      <c r="EWV98" s="1"/>
      <c r="EWW98" s="1"/>
      <c r="EWX98" s="1"/>
      <c r="EWY98" s="1"/>
      <c r="EWZ98" s="1"/>
      <c r="EXA98" s="1"/>
      <c r="EXB98" s="1"/>
      <c r="EXC98" s="1"/>
      <c r="EXD98" s="1"/>
      <c r="EXE98" s="1"/>
      <c r="EXF98" s="1"/>
      <c r="EXG98" s="1"/>
      <c r="EXH98" s="1"/>
      <c r="EXI98" s="1"/>
      <c r="EXJ98" s="1"/>
      <c r="EXK98" s="1"/>
      <c r="EXL98" s="1"/>
      <c r="EXM98" s="1"/>
      <c r="EXN98" s="1"/>
      <c r="EXO98" s="1"/>
      <c r="EXP98" s="1"/>
      <c r="EXQ98" s="1"/>
      <c r="EXR98" s="1"/>
      <c r="EXS98" s="1"/>
      <c r="EXT98" s="1"/>
      <c r="EXU98" s="1"/>
      <c r="EXV98" s="1"/>
      <c r="EXW98" s="1"/>
      <c r="EXX98" s="1"/>
      <c r="EXY98" s="1"/>
      <c r="EXZ98" s="1"/>
      <c r="EYA98" s="1"/>
      <c r="EYB98" s="1"/>
      <c r="EYC98" s="1"/>
      <c r="EYD98" s="1"/>
      <c r="EYE98" s="1"/>
      <c r="EYF98" s="1"/>
      <c r="EYG98" s="1"/>
      <c r="EYH98" s="1"/>
      <c r="EYI98" s="1"/>
      <c r="EYJ98" s="1"/>
      <c r="EYK98" s="1"/>
      <c r="EYL98" s="1"/>
      <c r="EYM98" s="1"/>
      <c r="EYN98" s="1"/>
      <c r="EYO98" s="1"/>
      <c r="EYP98" s="1"/>
      <c r="EYQ98" s="1"/>
      <c r="EYR98" s="1"/>
      <c r="EYS98" s="1"/>
      <c r="EYT98" s="1"/>
      <c r="EYU98" s="1"/>
      <c r="EYV98" s="1"/>
      <c r="EYW98" s="1"/>
      <c r="EYX98" s="1"/>
      <c r="EYY98" s="1"/>
      <c r="EYZ98" s="1"/>
      <c r="EZA98" s="1"/>
      <c r="EZB98" s="1"/>
      <c r="EZC98" s="1"/>
      <c r="EZD98" s="1"/>
      <c r="EZE98" s="1"/>
      <c r="EZF98" s="1"/>
      <c r="EZG98" s="1"/>
      <c r="EZH98" s="1"/>
      <c r="EZI98" s="1"/>
      <c r="EZJ98" s="1"/>
      <c r="EZK98" s="1"/>
      <c r="EZL98" s="1"/>
      <c r="EZM98" s="1"/>
      <c r="EZN98" s="1"/>
      <c r="EZO98" s="1"/>
      <c r="EZP98" s="1"/>
      <c r="EZQ98" s="1"/>
      <c r="EZR98" s="1"/>
      <c r="EZS98" s="1"/>
      <c r="EZT98" s="1"/>
      <c r="EZU98" s="1"/>
      <c r="EZV98" s="1"/>
      <c r="EZW98" s="1"/>
      <c r="EZX98" s="1"/>
      <c r="EZY98" s="1"/>
      <c r="EZZ98" s="1"/>
      <c r="FAA98" s="1"/>
      <c r="FAB98" s="1"/>
      <c r="FAC98" s="1"/>
      <c r="FAD98" s="1"/>
      <c r="FAE98" s="1"/>
      <c r="FAF98" s="1"/>
      <c r="FAG98" s="1"/>
      <c r="FAH98" s="1"/>
      <c r="FAI98" s="1"/>
      <c r="FAJ98" s="1"/>
      <c r="FAK98" s="1"/>
      <c r="FAL98" s="1"/>
      <c r="FAM98" s="1"/>
      <c r="FAN98" s="1"/>
      <c r="FAO98" s="1"/>
      <c r="FAP98" s="1"/>
      <c r="FAQ98" s="1"/>
      <c r="FAR98" s="1"/>
      <c r="FAS98" s="1"/>
      <c r="FAT98" s="1"/>
      <c r="FAU98" s="1"/>
      <c r="FAV98" s="1"/>
      <c r="FAW98" s="1"/>
      <c r="FAX98" s="1"/>
      <c r="FAY98" s="1"/>
      <c r="FAZ98" s="1"/>
      <c r="FBA98" s="1"/>
      <c r="FBB98" s="1"/>
      <c r="FBC98" s="1"/>
      <c r="FBD98" s="1"/>
      <c r="FBE98" s="1"/>
      <c r="FBF98" s="1"/>
      <c r="FBG98" s="1"/>
      <c r="FBH98" s="1"/>
      <c r="FBI98" s="1"/>
      <c r="FBJ98" s="1"/>
      <c r="FBK98" s="1"/>
      <c r="FBL98" s="1"/>
      <c r="FBM98" s="1"/>
      <c r="FBN98" s="1"/>
      <c r="FBO98" s="1"/>
      <c r="FBP98" s="1"/>
      <c r="FBQ98" s="1"/>
      <c r="FBR98" s="1"/>
      <c r="FBS98" s="1"/>
      <c r="FBT98" s="1"/>
      <c r="FBU98" s="1"/>
      <c r="FBV98" s="1"/>
      <c r="FBW98" s="1"/>
      <c r="FBX98" s="1"/>
      <c r="FBY98" s="1"/>
      <c r="FBZ98" s="1"/>
      <c r="FCA98" s="1"/>
      <c r="FCB98" s="1"/>
      <c r="FCC98" s="1"/>
      <c r="FCD98" s="1"/>
      <c r="FCE98" s="1"/>
      <c r="FCF98" s="1"/>
      <c r="FCG98" s="1"/>
      <c r="FCH98" s="1"/>
      <c r="FCI98" s="1"/>
      <c r="FCJ98" s="1"/>
      <c r="FCK98" s="1"/>
      <c r="FCL98" s="1"/>
      <c r="FCM98" s="1"/>
      <c r="FCN98" s="1"/>
      <c r="FCO98" s="1"/>
      <c r="FCP98" s="1"/>
      <c r="FCQ98" s="1"/>
      <c r="FCR98" s="1"/>
      <c r="FCS98" s="1"/>
      <c r="FCT98" s="1"/>
      <c r="FCU98" s="1"/>
      <c r="FCV98" s="1"/>
      <c r="FCW98" s="1"/>
      <c r="FCX98" s="1"/>
      <c r="FCY98" s="1"/>
      <c r="FCZ98" s="1"/>
      <c r="FDA98" s="1"/>
      <c r="FDB98" s="1"/>
      <c r="FDC98" s="1"/>
      <c r="FDD98" s="1"/>
      <c r="FDE98" s="1"/>
      <c r="FDF98" s="1"/>
      <c r="FDG98" s="1"/>
      <c r="FDH98" s="1"/>
      <c r="FDI98" s="1"/>
      <c r="FDJ98" s="1"/>
      <c r="FDK98" s="1"/>
      <c r="FDL98" s="1"/>
      <c r="FDM98" s="1"/>
      <c r="FDN98" s="1"/>
      <c r="FDO98" s="1"/>
      <c r="FDP98" s="1"/>
      <c r="FDQ98" s="1"/>
      <c r="FDR98" s="1"/>
      <c r="FDS98" s="1"/>
      <c r="FDT98" s="1"/>
      <c r="FDU98" s="1"/>
      <c r="FDV98" s="1"/>
      <c r="FDW98" s="1"/>
      <c r="FDX98" s="1"/>
      <c r="FDY98" s="1"/>
      <c r="FDZ98" s="1"/>
      <c r="FEA98" s="1"/>
      <c r="FEB98" s="1"/>
      <c r="FEC98" s="1"/>
      <c r="FED98" s="1"/>
      <c r="FEE98" s="1"/>
      <c r="FEF98" s="1"/>
      <c r="FEG98" s="1"/>
      <c r="FEH98" s="1"/>
      <c r="FEI98" s="1"/>
      <c r="FEJ98" s="1"/>
      <c r="FEK98" s="1"/>
      <c r="FEL98" s="1"/>
      <c r="FEM98" s="1"/>
      <c r="FEN98" s="1"/>
      <c r="FEO98" s="1"/>
      <c r="FEP98" s="1"/>
      <c r="FEQ98" s="1"/>
      <c r="FER98" s="1"/>
      <c r="FES98" s="1"/>
      <c r="FET98" s="1"/>
      <c r="FEU98" s="1"/>
      <c r="FEV98" s="1"/>
      <c r="FEW98" s="1"/>
      <c r="FEX98" s="1"/>
      <c r="FEY98" s="1"/>
      <c r="FEZ98" s="1"/>
      <c r="FFA98" s="1"/>
      <c r="FFB98" s="1"/>
      <c r="FFC98" s="1"/>
      <c r="FFD98" s="1"/>
      <c r="FFE98" s="1"/>
      <c r="FFF98" s="1"/>
      <c r="FFG98" s="1"/>
      <c r="FFH98" s="1"/>
      <c r="FFI98" s="1"/>
      <c r="FFJ98" s="1"/>
      <c r="FFK98" s="1"/>
      <c r="FFL98" s="1"/>
      <c r="FFM98" s="1"/>
      <c r="FFN98" s="1"/>
      <c r="FFO98" s="1"/>
      <c r="FFP98" s="1"/>
      <c r="FFQ98" s="1"/>
      <c r="FFR98" s="1"/>
      <c r="FFS98" s="1"/>
      <c r="FFT98" s="1"/>
      <c r="FFU98" s="1"/>
      <c r="FFV98" s="1"/>
      <c r="FFW98" s="1"/>
      <c r="FFX98" s="1"/>
      <c r="FFY98" s="1"/>
      <c r="FFZ98" s="1"/>
      <c r="FGA98" s="1"/>
      <c r="FGB98" s="1"/>
      <c r="FGC98" s="1"/>
      <c r="FGD98" s="1"/>
      <c r="FGE98" s="1"/>
      <c r="FGF98" s="1"/>
      <c r="FGG98" s="1"/>
      <c r="FGH98" s="1"/>
      <c r="FGI98" s="1"/>
      <c r="FGJ98" s="1"/>
      <c r="FGK98" s="1"/>
      <c r="FGL98" s="1"/>
      <c r="FGM98" s="1"/>
      <c r="FGN98" s="1"/>
      <c r="FGO98" s="1"/>
      <c r="FGP98" s="1"/>
      <c r="FGQ98" s="1"/>
      <c r="FGR98" s="1"/>
      <c r="FGS98" s="1"/>
      <c r="FGT98" s="1"/>
      <c r="FGU98" s="1"/>
      <c r="FGV98" s="1"/>
      <c r="FGW98" s="1"/>
      <c r="FGX98" s="1"/>
      <c r="FGY98" s="1"/>
      <c r="FGZ98" s="1"/>
      <c r="FHA98" s="1"/>
      <c r="FHB98" s="1"/>
      <c r="FHC98" s="1"/>
      <c r="FHD98" s="1"/>
      <c r="FHE98" s="1"/>
      <c r="FHF98" s="1"/>
      <c r="FHG98" s="1"/>
      <c r="FHH98" s="1"/>
      <c r="FHI98" s="1"/>
      <c r="FHJ98" s="1"/>
      <c r="FHK98" s="1"/>
      <c r="FHL98" s="1"/>
      <c r="FHM98" s="1"/>
      <c r="FHN98" s="1"/>
      <c r="FHO98" s="1"/>
      <c r="FHP98" s="1"/>
      <c r="FHQ98" s="1"/>
      <c r="FHR98" s="1"/>
      <c r="FHS98" s="1"/>
      <c r="FHT98" s="1"/>
      <c r="FHU98" s="1"/>
      <c r="FHV98" s="1"/>
      <c r="FHW98" s="1"/>
      <c r="FHX98" s="1"/>
      <c r="FHY98" s="1"/>
      <c r="FHZ98" s="1"/>
      <c r="FIA98" s="1"/>
      <c r="FIB98" s="1"/>
      <c r="FIC98" s="1"/>
      <c r="FID98" s="1"/>
      <c r="FIE98" s="1"/>
      <c r="FIF98" s="1"/>
      <c r="FIG98" s="1"/>
      <c r="FIH98" s="1"/>
      <c r="FII98" s="1"/>
      <c r="FIJ98" s="1"/>
      <c r="FIK98" s="1"/>
      <c r="FIL98" s="1"/>
      <c r="FIM98" s="1"/>
      <c r="FIN98" s="1"/>
      <c r="FIO98" s="1"/>
      <c r="FIP98" s="1"/>
      <c r="FIQ98" s="1"/>
      <c r="FIR98" s="1"/>
      <c r="FIS98" s="1"/>
      <c r="FIT98" s="1"/>
      <c r="FIU98" s="1"/>
      <c r="FIV98" s="1"/>
      <c r="FIW98" s="1"/>
      <c r="FIX98" s="1"/>
      <c r="FIY98" s="1"/>
      <c r="FIZ98" s="1"/>
      <c r="FJA98" s="1"/>
      <c r="FJB98" s="1"/>
      <c r="FJC98" s="1"/>
      <c r="FJD98" s="1"/>
      <c r="FJE98" s="1"/>
      <c r="FJF98" s="1"/>
      <c r="FJG98" s="1"/>
      <c r="FJH98" s="1"/>
      <c r="FJI98" s="1"/>
      <c r="FJJ98" s="1"/>
      <c r="FJK98" s="1"/>
      <c r="FJL98" s="1"/>
      <c r="FJM98" s="1"/>
      <c r="FJN98" s="1"/>
      <c r="FJO98" s="1"/>
      <c r="FJP98" s="1"/>
      <c r="FJQ98" s="1"/>
      <c r="FJR98" s="1"/>
      <c r="FJS98" s="1"/>
      <c r="FJT98" s="1"/>
      <c r="FJU98" s="1"/>
      <c r="FJV98" s="1"/>
      <c r="FJW98" s="1"/>
      <c r="FJX98" s="1"/>
      <c r="FJY98" s="1"/>
      <c r="FJZ98" s="1"/>
      <c r="FKA98" s="1"/>
      <c r="FKB98" s="1"/>
      <c r="FKC98" s="1"/>
      <c r="FKD98" s="1"/>
      <c r="FKE98" s="1"/>
      <c r="FKF98" s="1"/>
      <c r="FKG98" s="1"/>
      <c r="FKH98" s="1"/>
      <c r="FKI98" s="1"/>
      <c r="FKJ98" s="1"/>
      <c r="FKK98" s="1"/>
      <c r="FKL98" s="1"/>
      <c r="FKM98" s="1"/>
      <c r="FKN98" s="1"/>
      <c r="FKO98" s="1"/>
      <c r="FKP98" s="1"/>
      <c r="FKQ98" s="1"/>
      <c r="FKR98" s="1"/>
      <c r="FKS98" s="1"/>
      <c r="FKT98" s="1"/>
      <c r="FKU98" s="1"/>
      <c r="FKV98" s="1"/>
      <c r="FKW98" s="1"/>
      <c r="FKX98" s="1"/>
      <c r="FKY98" s="1"/>
      <c r="FKZ98" s="1"/>
      <c r="FLA98" s="1"/>
      <c r="FLB98" s="1"/>
      <c r="FLC98" s="1"/>
      <c r="FLD98" s="1"/>
      <c r="FLE98" s="1"/>
      <c r="FLF98" s="1"/>
      <c r="FLG98" s="1"/>
      <c r="FLH98" s="1"/>
      <c r="FLI98" s="1"/>
      <c r="FLJ98" s="1"/>
      <c r="FLK98" s="1"/>
      <c r="FLL98" s="1"/>
      <c r="FLM98" s="1"/>
      <c r="FLN98" s="1"/>
      <c r="FLO98" s="1"/>
      <c r="FLP98" s="1"/>
      <c r="FLQ98" s="1"/>
      <c r="FLR98" s="1"/>
      <c r="FLS98" s="1"/>
      <c r="FLT98" s="1"/>
      <c r="FLU98" s="1"/>
      <c r="FLV98" s="1"/>
      <c r="FLW98" s="1"/>
      <c r="FLX98" s="1"/>
      <c r="FLY98" s="1"/>
      <c r="FLZ98" s="1"/>
      <c r="FMA98" s="1"/>
      <c r="FMB98" s="1"/>
      <c r="FMC98" s="1"/>
      <c r="FMD98" s="1"/>
      <c r="FME98" s="1"/>
      <c r="FMF98" s="1"/>
      <c r="FMG98" s="1"/>
      <c r="FMH98" s="1"/>
      <c r="FMI98" s="1"/>
      <c r="FMJ98" s="1"/>
      <c r="FMK98" s="1"/>
      <c r="FML98" s="1"/>
      <c r="FMM98" s="1"/>
      <c r="FMN98" s="1"/>
      <c r="FMO98" s="1"/>
      <c r="FMP98" s="1"/>
      <c r="FMQ98" s="1"/>
      <c r="FMR98" s="1"/>
      <c r="FMS98" s="1"/>
      <c r="FMT98" s="1"/>
      <c r="FMU98" s="1"/>
      <c r="FMV98" s="1"/>
      <c r="FMW98" s="1"/>
      <c r="FMX98" s="1"/>
      <c r="FMY98" s="1"/>
      <c r="FMZ98" s="1"/>
      <c r="FNA98" s="1"/>
      <c r="FNB98" s="1"/>
      <c r="FNC98" s="1"/>
      <c r="FND98" s="1"/>
      <c r="FNE98" s="1"/>
      <c r="FNF98" s="1"/>
      <c r="FNG98" s="1"/>
      <c r="FNH98" s="1"/>
      <c r="FNI98" s="1"/>
      <c r="FNJ98" s="1"/>
      <c r="FNK98" s="1"/>
      <c r="FNL98" s="1"/>
      <c r="FNM98" s="1"/>
      <c r="FNN98" s="1"/>
      <c r="FNO98" s="1"/>
      <c r="FNP98" s="1"/>
      <c r="FNQ98" s="1"/>
      <c r="FNR98" s="1"/>
      <c r="FNS98" s="1"/>
      <c r="FNT98" s="1"/>
      <c r="FNU98" s="1"/>
      <c r="FNV98" s="1"/>
      <c r="FNW98" s="1"/>
      <c r="FNX98" s="1"/>
      <c r="FNY98" s="1"/>
      <c r="FNZ98" s="1"/>
      <c r="FOA98" s="1"/>
      <c r="FOB98" s="1"/>
      <c r="FOC98" s="1"/>
      <c r="FOD98" s="1"/>
      <c r="FOE98" s="1"/>
      <c r="FOF98" s="1"/>
      <c r="FOG98" s="1"/>
      <c r="FOH98" s="1"/>
      <c r="FOI98" s="1"/>
      <c r="FOJ98" s="1"/>
      <c r="FOK98" s="1"/>
      <c r="FOL98" s="1"/>
      <c r="FOM98" s="1"/>
      <c r="FON98" s="1"/>
      <c r="FOO98" s="1"/>
      <c r="FOP98" s="1"/>
      <c r="FOQ98" s="1"/>
      <c r="FOR98" s="1"/>
      <c r="FOS98" s="1"/>
      <c r="FOT98" s="1"/>
      <c r="FOU98" s="1"/>
      <c r="FOV98" s="1"/>
      <c r="FOW98" s="1"/>
      <c r="FOX98" s="1"/>
      <c r="FOY98" s="1"/>
      <c r="FOZ98" s="1"/>
      <c r="FPA98" s="1"/>
      <c r="FPB98" s="1"/>
      <c r="FPC98" s="1"/>
      <c r="FPD98" s="1"/>
      <c r="FPE98" s="1"/>
      <c r="FPF98" s="1"/>
      <c r="FPG98" s="1"/>
      <c r="FPH98" s="1"/>
      <c r="FPI98" s="1"/>
      <c r="FPJ98" s="1"/>
      <c r="FPK98" s="1"/>
      <c r="FPL98" s="1"/>
      <c r="FPM98" s="1"/>
      <c r="FPN98" s="1"/>
      <c r="FPO98" s="1"/>
      <c r="FPP98" s="1"/>
      <c r="FPQ98" s="1"/>
      <c r="FPR98" s="1"/>
      <c r="FPS98" s="1"/>
      <c r="FPT98" s="1"/>
      <c r="FPU98" s="1"/>
      <c r="FPV98" s="1"/>
      <c r="FPW98" s="1"/>
      <c r="FPX98" s="1"/>
      <c r="FPY98" s="1"/>
      <c r="FPZ98" s="1"/>
      <c r="FQA98" s="1"/>
      <c r="FQB98" s="1"/>
      <c r="FQC98" s="1"/>
      <c r="FQD98" s="1"/>
      <c r="FQE98" s="1"/>
      <c r="FQF98" s="1"/>
      <c r="FQG98" s="1"/>
      <c r="FQH98" s="1"/>
      <c r="FQI98" s="1"/>
      <c r="FQJ98" s="1"/>
      <c r="FQK98" s="1"/>
      <c r="FQL98" s="1"/>
      <c r="FQM98" s="1"/>
      <c r="FQN98" s="1"/>
      <c r="FQO98" s="1"/>
      <c r="FQP98" s="1"/>
      <c r="FQQ98" s="1"/>
      <c r="FQR98" s="1"/>
      <c r="FQS98" s="1"/>
      <c r="FQT98" s="1"/>
      <c r="FQU98" s="1"/>
      <c r="FQV98" s="1"/>
      <c r="FQW98" s="1"/>
      <c r="FQX98" s="1"/>
      <c r="FQY98" s="1"/>
      <c r="FQZ98" s="1"/>
      <c r="FRA98" s="1"/>
      <c r="FRB98" s="1"/>
      <c r="FRC98" s="1"/>
      <c r="FRD98" s="1"/>
      <c r="FRE98" s="1"/>
      <c r="FRF98" s="1"/>
      <c r="FRG98" s="1"/>
      <c r="FRH98" s="1"/>
      <c r="FRI98" s="1"/>
      <c r="FRJ98" s="1"/>
      <c r="FRK98" s="1"/>
      <c r="FRL98" s="1"/>
      <c r="FRM98" s="1"/>
      <c r="FRN98" s="1"/>
      <c r="FRO98" s="1"/>
      <c r="FRP98" s="1"/>
      <c r="FRQ98" s="1"/>
      <c r="FRR98" s="1"/>
      <c r="FRS98" s="1"/>
      <c r="FRT98" s="1"/>
      <c r="FRU98" s="1"/>
      <c r="FRV98" s="1"/>
      <c r="FRW98" s="1"/>
      <c r="FRX98" s="1"/>
      <c r="FRY98" s="1"/>
      <c r="FRZ98" s="1"/>
      <c r="FSA98" s="1"/>
      <c r="FSB98" s="1"/>
      <c r="FSC98" s="1"/>
      <c r="FSD98" s="1"/>
      <c r="FSE98" s="1"/>
      <c r="FSF98" s="1"/>
      <c r="FSG98" s="1"/>
      <c r="FSH98" s="1"/>
      <c r="FSI98" s="1"/>
      <c r="FSJ98" s="1"/>
      <c r="FSK98" s="1"/>
      <c r="FSL98" s="1"/>
      <c r="FSM98" s="1"/>
      <c r="FSN98" s="1"/>
      <c r="FSO98" s="1"/>
      <c r="FSP98" s="1"/>
      <c r="FSQ98" s="1"/>
      <c r="FSR98" s="1"/>
      <c r="FSS98" s="1"/>
      <c r="FST98" s="1"/>
      <c r="FSU98" s="1"/>
      <c r="FSV98" s="1"/>
      <c r="FSW98" s="1"/>
      <c r="FSX98" s="1"/>
      <c r="FSY98" s="1"/>
      <c r="FSZ98" s="1"/>
      <c r="FTA98" s="1"/>
      <c r="FTB98" s="1"/>
      <c r="FTC98" s="1"/>
      <c r="FTD98" s="1"/>
      <c r="FTE98" s="1"/>
      <c r="FTF98" s="1"/>
      <c r="FTG98" s="1"/>
      <c r="FTH98" s="1"/>
      <c r="FTI98" s="1"/>
      <c r="FTJ98" s="1"/>
      <c r="FTK98" s="1"/>
      <c r="FTL98" s="1"/>
      <c r="FTM98" s="1"/>
      <c r="FTN98" s="1"/>
      <c r="FTO98" s="1"/>
      <c r="FTP98" s="1"/>
      <c r="FTQ98" s="1"/>
      <c r="FTR98" s="1"/>
      <c r="FTS98" s="1"/>
      <c r="FTT98" s="1"/>
      <c r="FTU98" s="1"/>
      <c r="FTV98" s="1"/>
      <c r="FTW98" s="1"/>
      <c r="FTX98" s="1"/>
      <c r="FTY98" s="1"/>
      <c r="FTZ98" s="1"/>
      <c r="FUA98" s="1"/>
      <c r="FUB98" s="1"/>
      <c r="FUC98" s="1"/>
      <c r="FUD98" s="1"/>
      <c r="FUE98" s="1"/>
      <c r="FUF98" s="1"/>
      <c r="FUG98" s="1"/>
      <c r="FUH98" s="1"/>
      <c r="FUI98" s="1"/>
      <c r="FUJ98" s="1"/>
      <c r="FUK98" s="1"/>
      <c r="FUL98" s="1"/>
      <c r="FUM98" s="1"/>
      <c r="FUN98" s="1"/>
      <c r="FUO98" s="1"/>
      <c r="FUP98" s="1"/>
      <c r="FUQ98" s="1"/>
      <c r="FUR98" s="1"/>
      <c r="FUS98" s="1"/>
      <c r="FUT98" s="1"/>
      <c r="FUU98" s="1"/>
      <c r="FUV98" s="1"/>
      <c r="FUW98" s="1"/>
      <c r="FUX98" s="1"/>
      <c r="FUY98" s="1"/>
      <c r="FUZ98" s="1"/>
      <c r="FVA98" s="1"/>
      <c r="FVB98" s="1"/>
      <c r="FVC98" s="1"/>
      <c r="FVD98" s="1"/>
      <c r="FVE98" s="1"/>
      <c r="FVF98" s="1"/>
      <c r="FVG98" s="1"/>
      <c r="FVH98" s="1"/>
      <c r="FVI98" s="1"/>
      <c r="FVJ98" s="1"/>
      <c r="FVK98" s="1"/>
      <c r="FVL98" s="1"/>
      <c r="FVM98" s="1"/>
      <c r="FVN98" s="1"/>
      <c r="FVO98" s="1"/>
      <c r="FVP98" s="1"/>
      <c r="FVQ98" s="1"/>
      <c r="FVR98" s="1"/>
      <c r="FVS98" s="1"/>
      <c r="FVT98" s="1"/>
      <c r="FVU98" s="1"/>
      <c r="FVV98" s="1"/>
      <c r="FVW98" s="1"/>
      <c r="FVX98" s="1"/>
      <c r="FVY98" s="1"/>
      <c r="FVZ98" s="1"/>
      <c r="FWA98" s="1"/>
      <c r="FWB98" s="1"/>
      <c r="FWC98" s="1"/>
      <c r="FWD98" s="1"/>
      <c r="FWE98" s="1"/>
      <c r="FWF98" s="1"/>
      <c r="FWG98" s="1"/>
      <c r="FWH98" s="1"/>
      <c r="FWI98" s="1"/>
      <c r="FWJ98" s="1"/>
      <c r="FWK98" s="1"/>
      <c r="FWL98" s="1"/>
      <c r="FWM98" s="1"/>
      <c r="FWN98" s="1"/>
      <c r="FWO98" s="1"/>
      <c r="FWP98" s="1"/>
      <c r="FWQ98" s="1"/>
      <c r="FWR98" s="1"/>
      <c r="FWS98" s="1"/>
      <c r="FWT98" s="1"/>
      <c r="FWU98" s="1"/>
      <c r="FWV98" s="1"/>
      <c r="FWW98" s="1"/>
      <c r="FWX98" s="1"/>
      <c r="FWY98" s="1"/>
      <c r="FWZ98" s="1"/>
      <c r="FXA98" s="1"/>
      <c r="FXB98" s="1"/>
      <c r="FXC98" s="1"/>
      <c r="FXD98" s="1"/>
      <c r="FXE98" s="1"/>
      <c r="FXF98" s="1"/>
      <c r="FXG98" s="1"/>
      <c r="FXH98" s="1"/>
      <c r="FXI98" s="1"/>
      <c r="FXJ98" s="1"/>
      <c r="FXK98" s="1"/>
      <c r="FXL98" s="1"/>
      <c r="FXM98" s="1"/>
      <c r="FXN98" s="1"/>
      <c r="FXO98" s="1"/>
      <c r="FXP98" s="1"/>
      <c r="FXQ98" s="1"/>
      <c r="FXR98" s="1"/>
      <c r="FXS98" s="1"/>
      <c r="FXT98" s="1"/>
      <c r="FXU98" s="1"/>
      <c r="FXV98" s="1"/>
      <c r="FXW98" s="1"/>
      <c r="FXX98" s="1"/>
      <c r="FXY98" s="1"/>
      <c r="FXZ98" s="1"/>
      <c r="FYA98" s="1"/>
      <c r="FYB98" s="1"/>
      <c r="FYC98" s="1"/>
      <c r="FYD98" s="1"/>
      <c r="FYE98" s="1"/>
      <c r="FYF98" s="1"/>
      <c r="FYG98" s="1"/>
      <c r="FYH98" s="1"/>
      <c r="FYI98" s="1"/>
      <c r="FYJ98" s="1"/>
      <c r="FYK98" s="1"/>
      <c r="FYL98" s="1"/>
      <c r="FYM98" s="1"/>
      <c r="FYN98" s="1"/>
      <c r="FYO98" s="1"/>
      <c r="FYP98" s="1"/>
      <c r="FYQ98" s="1"/>
      <c r="FYR98" s="1"/>
      <c r="FYS98" s="1"/>
      <c r="FYT98" s="1"/>
      <c r="FYU98" s="1"/>
      <c r="FYV98" s="1"/>
      <c r="FYW98" s="1"/>
      <c r="FYX98" s="1"/>
      <c r="FYY98" s="1"/>
      <c r="FYZ98" s="1"/>
      <c r="FZA98" s="1"/>
      <c r="FZB98" s="1"/>
      <c r="FZC98" s="1"/>
      <c r="FZD98" s="1"/>
      <c r="FZE98" s="1"/>
      <c r="FZF98" s="1"/>
      <c r="FZG98" s="1"/>
      <c r="FZH98" s="1"/>
      <c r="FZI98" s="1"/>
      <c r="FZJ98" s="1"/>
      <c r="FZK98" s="1"/>
      <c r="FZL98" s="1"/>
      <c r="FZM98" s="1"/>
      <c r="FZN98" s="1"/>
      <c r="FZO98" s="1"/>
      <c r="FZP98" s="1"/>
      <c r="FZQ98" s="1"/>
      <c r="FZR98" s="1"/>
      <c r="FZS98" s="1"/>
      <c r="FZT98" s="1"/>
      <c r="FZU98" s="1"/>
      <c r="FZV98" s="1"/>
      <c r="FZW98" s="1"/>
      <c r="FZX98" s="1"/>
      <c r="FZY98" s="1"/>
      <c r="FZZ98" s="1"/>
      <c r="GAA98" s="1"/>
      <c r="GAB98" s="1"/>
      <c r="GAC98" s="1"/>
      <c r="GAD98" s="1"/>
      <c r="GAE98" s="1"/>
      <c r="GAF98" s="1"/>
      <c r="GAG98" s="1"/>
      <c r="GAH98" s="1"/>
      <c r="GAI98" s="1"/>
      <c r="GAJ98" s="1"/>
      <c r="GAK98" s="1"/>
      <c r="GAL98" s="1"/>
      <c r="GAM98" s="1"/>
      <c r="GAN98" s="1"/>
      <c r="GAO98" s="1"/>
      <c r="GAP98" s="1"/>
      <c r="GAQ98" s="1"/>
      <c r="GAR98" s="1"/>
      <c r="GAS98" s="1"/>
      <c r="GAT98" s="1"/>
      <c r="GAU98" s="1"/>
      <c r="GAV98" s="1"/>
      <c r="GAW98" s="1"/>
      <c r="GAX98" s="1"/>
      <c r="GAY98" s="1"/>
      <c r="GAZ98" s="1"/>
      <c r="GBA98" s="1"/>
      <c r="GBB98" s="1"/>
      <c r="GBC98" s="1"/>
      <c r="GBD98" s="1"/>
      <c r="GBE98" s="1"/>
      <c r="GBF98" s="1"/>
      <c r="GBG98" s="1"/>
      <c r="GBH98" s="1"/>
      <c r="GBI98" s="1"/>
      <c r="GBJ98" s="1"/>
      <c r="GBK98" s="1"/>
      <c r="GBL98" s="1"/>
      <c r="GBM98" s="1"/>
      <c r="GBN98" s="1"/>
      <c r="GBO98" s="1"/>
      <c r="GBP98" s="1"/>
      <c r="GBQ98" s="1"/>
      <c r="GBR98" s="1"/>
      <c r="GBS98" s="1"/>
      <c r="GBT98" s="1"/>
      <c r="GBU98" s="1"/>
      <c r="GBV98" s="1"/>
      <c r="GBW98" s="1"/>
      <c r="GBX98" s="1"/>
      <c r="GBY98" s="1"/>
      <c r="GBZ98" s="1"/>
      <c r="GCA98" s="1"/>
      <c r="GCB98" s="1"/>
      <c r="GCC98" s="1"/>
      <c r="GCD98" s="1"/>
      <c r="GCE98" s="1"/>
      <c r="GCF98" s="1"/>
      <c r="GCG98" s="1"/>
      <c r="GCH98" s="1"/>
      <c r="GCI98" s="1"/>
      <c r="GCJ98" s="1"/>
      <c r="GCK98" s="1"/>
      <c r="GCL98" s="1"/>
      <c r="GCM98" s="1"/>
      <c r="GCN98" s="1"/>
      <c r="GCO98" s="1"/>
      <c r="GCP98" s="1"/>
      <c r="GCQ98" s="1"/>
      <c r="GCR98" s="1"/>
      <c r="GCS98" s="1"/>
      <c r="GCT98" s="1"/>
      <c r="GCU98" s="1"/>
      <c r="GCV98" s="1"/>
      <c r="GCW98" s="1"/>
      <c r="GCX98" s="1"/>
      <c r="GCY98" s="1"/>
      <c r="GCZ98" s="1"/>
      <c r="GDA98" s="1"/>
      <c r="GDB98" s="1"/>
      <c r="GDC98" s="1"/>
      <c r="GDD98" s="1"/>
      <c r="GDE98" s="1"/>
      <c r="GDF98" s="1"/>
      <c r="GDG98" s="1"/>
      <c r="GDH98" s="1"/>
      <c r="GDI98" s="1"/>
      <c r="GDJ98" s="1"/>
      <c r="GDK98" s="1"/>
      <c r="GDL98" s="1"/>
      <c r="GDM98" s="1"/>
      <c r="GDN98" s="1"/>
      <c r="GDO98" s="1"/>
      <c r="GDP98" s="1"/>
      <c r="GDQ98" s="1"/>
      <c r="GDR98" s="1"/>
      <c r="GDS98" s="1"/>
      <c r="GDT98" s="1"/>
      <c r="GDU98" s="1"/>
      <c r="GDV98" s="1"/>
      <c r="GDW98" s="1"/>
      <c r="GDX98" s="1"/>
      <c r="GDY98" s="1"/>
      <c r="GDZ98" s="1"/>
      <c r="GEA98" s="1"/>
      <c r="GEB98" s="1"/>
      <c r="GEC98" s="1"/>
      <c r="GED98" s="1"/>
      <c r="GEE98" s="1"/>
      <c r="GEF98" s="1"/>
      <c r="GEG98" s="1"/>
      <c r="GEH98" s="1"/>
      <c r="GEI98" s="1"/>
      <c r="GEJ98" s="1"/>
      <c r="GEK98" s="1"/>
      <c r="GEL98" s="1"/>
      <c r="GEM98" s="1"/>
      <c r="GEN98" s="1"/>
      <c r="GEO98" s="1"/>
      <c r="GEP98" s="1"/>
      <c r="GEQ98" s="1"/>
      <c r="GER98" s="1"/>
      <c r="GES98" s="1"/>
      <c r="GET98" s="1"/>
      <c r="GEU98" s="1"/>
      <c r="GEV98" s="1"/>
      <c r="GEW98" s="1"/>
      <c r="GEX98" s="1"/>
      <c r="GEY98" s="1"/>
      <c r="GEZ98" s="1"/>
      <c r="GFA98" s="1"/>
      <c r="GFB98" s="1"/>
      <c r="GFC98" s="1"/>
      <c r="GFD98" s="1"/>
      <c r="GFE98" s="1"/>
      <c r="GFF98" s="1"/>
      <c r="GFG98" s="1"/>
      <c r="GFH98" s="1"/>
      <c r="GFI98" s="1"/>
      <c r="GFJ98" s="1"/>
      <c r="GFK98" s="1"/>
      <c r="GFL98" s="1"/>
      <c r="GFM98" s="1"/>
      <c r="GFN98" s="1"/>
      <c r="GFO98" s="1"/>
      <c r="GFP98" s="1"/>
      <c r="GFQ98" s="1"/>
      <c r="GFR98" s="1"/>
      <c r="GFS98" s="1"/>
      <c r="GFT98" s="1"/>
      <c r="GFU98" s="1"/>
      <c r="GFV98" s="1"/>
      <c r="GFW98" s="1"/>
      <c r="GFX98" s="1"/>
      <c r="GFY98" s="1"/>
      <c r="GFZ98" s="1"/>
      <c r="GGA98" s="1"/>
      <c r="GGB98" s="1"/>
      <c r="GGC98" s="1"/>
      <c r="GGD98" s="1"/>
      <c r="GGE98" s="1"/>
      <c r="GGF98" s="1"/>
      <c r="GGG98" s="1"/>
      <c r="GGH98" s="1"/>
      <c r="GGI98" s="1"/>
      <c r="GGJ98" s="1"/>
      <c r="GGK98" s="1"/>
      <c r="GGL98" s="1"/>
      <c r="GGM98" s="1"/>
      <c r="GGN98" s="1"/>
      <c r="GGO98" s="1"/>
      <c r="GGP98" s="1"/>
      <c r="GGQ98" s="1"/>
      <c r="GGR98" s="1"/>
      <c r="GGS98" s="1"/>
      <c r="GGT98" s="1"/>
      <c r="GGU98" s="1"/>
      <c r="GGV98" s="1"/>
      <c r="GGW98" s="1"/>
      <c r="GGX98" s="1"/>
      <c r="GGY98" s="1"/>
      <c r="GGZ98" s="1"/>
      <c r="GHA98" s="1"/>
      <c r="GHB98" s="1"/>
      <c r="GHC98" s="1"/>
      <c r="GHD98" s="1"/>
      <c r="GHE98" s="1"/>
      <c r="GHF98" s="1"/>
      <c r="GHG98" s="1"/>
      <c r="GHH98" s="1"/>
      <c r="GHI98" s="1"/>
      <c r="GHJ98" s="1"/>
      <c r="GHK98" s="1"/>
      <c r="GHL98" s="1"/>
      <c r="GHM98" s="1"/>
      <c r="GHN98" s="1"/>
      <c r="GHO98" s="1"/>
      <c r="GHP98" s="1"/>
      <c r="GHQ98" s="1"/>
      <c r="GHR98" s="1"/>
      <c r="GHS98" s="1"/>
      <c r="GHT98" s="1"/>
      <c r="GHU98" s="1"/>
      <c r="GHV98" s="1"/>
      <c r="GHW98" s="1"/>
      <c r="GHX98" s="1"/>
      <c r="GHY98" s="1"/>
      <c r="GHZ98" s="1"/>
      <c r="GIA98" s="1"/>
      <c r="GIB98" s="1"/>
      <c r="GIC98" s="1"/>
      <c r="GID98" s="1"/>
      <c r="GIE98" s="1"/>
      <c r="GIF98" s="1"/>
      <c r="GIG98" s="1"/>
      <c r="GIH98" s="1"/>
      <c r="GII98" s="1"/>
      <c r="GIJ98" s="1"/>
      <c r="GIK98" s="1"/>
      <c r="GIL98" s="1"/>
      <c r="GIM98" s="1"/>
      <c r="GIN98" s="1"/>
      <c r="GIO98" s="1"/>
      <c r="GIP98" s="1"/>
      <c r="GIQ98" s="1"/>
      <c r="GIR98" s="1"/>
      <c r="GIS98" s="1"/>
      <c r="GIT98" s="1"/>
      <c r="GIU98" s="1"/>
      <c r="GIV98" s="1"/>
      <c r="GIW98" s="1"/>
      <c r="GIX98" s="1"/>
      <c r="GIY98" s="1"/>
      <c r="GIZ98" s="1"/>
      <c r="GJA98" s="1"/>
      <c r="GJB98" s="1"/>
      <c r="GJC98" s="1"/>
      <c r="GJD98" s="1"/>
      <c r="GJE98" s="1"/>
      <c r="GJF98" s="1"/>
      <c r="GJG98" s="1"/>
      <c r="GJH98" s="1"/>
      <c r="GJI98" s="1"/>
      <c r="GJJ98" s="1"/>
      <c r="GJK98" s="1"/>
      <c r="GJL98" s="1"/>
      <c r="GJM98" s="1"/>
      <c r="GJN98" s="1"/>
      <c r="GJO98" s="1"/>
      <c r="GJP98" s="1"/>
      <c r="GJQ98" s="1"/>
      <c r="GJR98" s="1"/>
      <c r="GJS98" s="1"/>
      <c r="GJT98" s="1"/>
      <c r="GJU98" s="1"/>
      <c r="GJV98" s="1"/>
      <c r="GJW98" s="1"/>
      <c r="GJX98" s="1"/>
      <c r="GJY98" s="1"/>
      <c r="GJZ98" s="1"/>
      <c r="GKA98" s="1"/>
      <c r="GKB98" s="1"/>
      <c r="GKC98" s="1"/>
      <c r="GKD98" s="1"/>
      <c r="GKE98" s="1"/>
      <c r="GKF98" s="1"/>
      <c r="GKG98" s="1"/>
      <c r="GKH98" s="1"/>
      <c r="GKI98" s="1"/>
      <c r="GKJ98" s="1"/>
      <c r="GKK98" s="1"/>
      <c r="GKL98" s="1"/>
      <c r="GKM98" s="1"/>
      <c r="GKN98" s="1"/>
      <c r="GKO98" s="1"/>
      <c r="GKP98" s="1"/>
      <c r="GKQ98" s="1"/>
      <c r="GKR98" s="1"/>
      <c r="GKS98" s="1"/>
      <c r="GKT98" s="1"/>
      <c r="GKU98" s="1"/>
      <c r="GKV98" s="1"/>
      <c r="GKW98" s="1"/>
      <c r="GKX98" s="1"/>
      <c r="GKY98" s="1"/>
      <c r="GKZ98" s="1"/>
      <c r="GLA98" s="1"/>
      <c r="GLB98" s="1"/>
      <c r="GLC98" s="1"/>
      <c r="GLD98" s="1"/>
      <c r="GLE98" s="1"/>
      <c r="GLF98" s="1"/>
      <c r="GLG98" s="1"/>
      <c r="GLH98" s="1"/>
      <c r="GLI98" s="1"/>
      <c r="GLJ98" s="1"/>
      <c r="GLK98" s="1"/>
      <c r="GLL98" s="1"/>
      <c r="GLM98" s="1"/>
      <c r="GLN98" s="1"/>
      <c r="GLO98" s="1"/>
      <c r="GLP98" s="1"/>
      <c r="GLQ98" s="1"/>
      <c r="GLR98" s="1"/>
      <c r="GLS98" s="1"/>
      <c r="GLT98" s="1"/>
      <c r="GLU98" s="1"/>
      <c r="GLV98" s="1"/>
      <c r="GLW98" s="1"/>
      <c r="GLX98" s="1"/>
      <c r="GLY98" s="1"/>
      <c r="GLZ98" s="1"/>
      <c r="GMA98" s="1"/>
      <c r="GMB98" s="1"/>
      <c r="GMC98" s="1"/>
      <c r="GMD98" s="1"/>
      <c r="GME98" s="1"/>
      <c r="GMF98" s="1"/>
      <c r="GMG98" s="1"/>
      <c r="GMH98" s="1"/>
      <c r="GMI98" s="1"/>
      <c r="GMJ98" s="1"/>
      <c r="GMK98" s="1"/>
      <c r="GML98" s="1"/>
      <c r="GMM98" s="1"/>
      <c r="GMN98" s="1"/>
      <c r="GMO98" s="1"/>
      <c r="GMP98" s="1"/>
      <c r="GMQ98" s="1"/>
      <c r="GMR98" s="1"/>
      <c r="GMS98" s="1"/>
      <c r="GMT98" s="1"/>
      <c r="GMU98" s="1"/>
      <c r="GMV98" s="1"/>
      <c r="GMW98" s="1"/>
      <c r="GMX98" s="1"/>
      <c r="GMY98" s="1"/>
      <c r="GMZ98" s="1"/>
      <c r="GNA98" s="1"/>
      <c r="GNB98" s="1"/>
      <c r="GNC98" s="1"/>
      <c r="GND98" s="1"/>
      <c r="GNE98" s="1"/>
      <c r="GNF98" s="1"/>
      <c r="GNG98" s="1"/>
      <c r="GNH98" s="1"/>
      <c r="GNI98" s="1"/>
      <c r="GNJ98" s="1"/>
      <c r="GNK98" s="1"/>
      <c r="GNL98" s="1"/>
      <c r="GNM98" s="1"/>
      <c r="GNN98" s="1"/>
      <c r="GNO98" s="1"/>
      <c r="GNP98" s="1"/>
      <c r="GNQ98" s="1"/>
      <c r="GNR98" s="1"/>
      <c r="GNS98" s="1"/>
      <c r="GNT98" s="1"/>
      <c r="GNU98" s="1"/>
      <c r="GNV98" s="1"/>
      <c r="GNW98" s="1"/>
      <c r="GNX98" s="1"/>
      <c r="GNY98" s="1"/>
      <c r="GNZ98" s="1"/>
      <c r="GOA98" s="1"/>
      <c r="GOB98" s="1"/>
      <c r="GOC98" s="1"/>
      <c r="GOD98" s="1"/>
      <c r="GOE98" s="1"/>
      <c r="GOF98" s="1"/>
      <c r="GOG98" s="1"/>
      <c r="GOH98" s="1"/>
      <c r="GOI98" s="1"/>
      <c r="GOJ98" s="1"/>
      <c r="GOK98" s="1"/>
      <c r="GOL98" s="1"/>
      <c r="GOM98" s="1"/>
      <c r="GON98" s="1"/>
      <c r="GOO98" s="1"/>
      <c r="GOP98" s="1"/>
      <c r="GOQ98" s="1"/>
      <c r="GOR98" s="1"/>
      <c r="GOS98" s="1"/>
      <c r="GOT98" s="1"/>
      <c r="GOU98" s="1"/>
      <c r="GOV98" s="1"/>
      <c r="GOW98" s="1"/>
      <c r="GOX98" s="1"/>
      <c r="GOY98" s="1"/>
      <c r="GOZ98" s="1"/>
      <c r="GPA98" s="1"/>
      <c r="GPB98" s="1"/>
      <c r="GPC98" s="1"/>
      <c r="GPD98" s="1"/>
      <c r="GPE98" s="1"/>
      <c r="GPF98" s="1"/>
      <c r="GPG98" s="1"/>
      <c r="GPH98" s="1"/>
      <c r="GPI98" s="1"/>
      <c r="GPJ98" s="1"/>
      <c r="GPK98" s="1"/>
      <c r="GPL98" s="1"/>
      <c r="GPM98" s="1"/>
      <c r="GPN98" s="1"/>
      <c r="GPO98" s="1"/>
      <c r="GPP98" s="1"/>
      <c r="GPQ98" s="1"/>
      <c r="GPR98" s="1"/>
      <c r="GPS98" s="1"/>
      <c r="GPT98" s="1"/>
      <c r="GPU98" s="1"/>
      <c r="GPV98" s="1"/>
      <c r="GPW98" s="1"/>
      <c r="GPX98" s="1"/>
      <c r="GPY98" s="1"/>
      <c r="GPZ98" s="1"/>
      <c r="GQA98" s="1"/>
      <c r="GQB98" s="1"/>
      <c r="GQC98" s="1"/>
      <c r="GQD98" s="1"/>
      <c r="GQE98" s="1"/>
      <c r="GQF98" s="1"/>
      <c r="GQG98" s="1"/>
      <c r="GQH98" s="1"/>
      <c r="GQI98" s="1"/>
      <c r="GQJ98" s="1"/>
      <c r="GQK98" s="1"/>
      <c r="GQL98" s="1"/>
      <c r="GQM98" s="1"/>
      <c r="GQN98" s="1"/>
      <c r="GQO98" s="1"/>
      <c r="GQP98" s="1"/>
      <c r="GQQ98" s="1"/>
      <c r="GQR98" s="1"/>
      <c r="GQS98" s="1"/>
      <c r="GQT98" s="1"/>
      <c r="GQU98" s="1"/>
      <c r="GQV98" s="1"/>
      <c r="GQW98" s="1"/>
      <c r="GQX98" s="1"/>
      <c r="GQY98" s="1"/>
      <c r="GQZ98" s="1"/>
      <c r="GRA98" s="1"/>
      <c r="GRB98" s="1"/>
      <c r="GRC98" s="1"/>
      <c r="GRD98" s="1"/>
      <c r="GRE98" s="1"/>
      <c r="GRF98" s="1"/>
      <c r="GRG98" s="1"/>
      <c r="GRH98" s="1"/>
      <c r="GRI98" s="1"/>
      <c r="GRJ98" s="1"/>
      <c r="GRK98" s="1"/>
      <c r="GRL98" s="1"/>
      <c r="GRM98" s="1"/>
      <c r="GRN98" s="1"/>
      <c r="GRO98" s="1"/>
      <c r="GRP98" s="1"/>
      <c r="GRQ98" s="1"/>
      <c r="GRR98" s="1"/>
      <c r="GRS98" s="1"/>
      <c r="GRT98" s="1"/>
      <c r="GRU98" s="1"/>
      <c r="GRV98" s="1"/>
      <c r="GRW98" s="1"/>
      <c r="GRX98" s="1"/>
      <c r="GRY98" s="1"/>
      <c r="GRZ98" s="1"/>
      <c r="GSA98" s="1"/>
      <c r="GSB98" s="1"/>
      <c r="GSC98" s="1"/>
      <c r="GSD98" s="1"/>
      <c r="GSE98" s="1"/>
      <c r="GSF98" s="1"/>
      <c r="GSG98" s="1"/>
      <c r="GSH98" s="1"/>
      <c r="GSI98" s="1"/>
      <c r="GSJ98" s="1"/>
      <c r="GSK98" s="1"/>
      <c r="GSL98" s="1"/>
      <c r="GSM98" s="1"/>
      <c r="GSN98" s="1"/>
      <c r="GSO98" s="1"/>
      <c r="GSP98" s="1"/>
      <c r="GSQ98" s="1"/>
      <c r="GSR98" s="1"/>
      <c r="GSS98" s="1"/>
      <c r="GST98" s="1"/>
      <c r="GSU98" s="1"/>
      <c r="GSV98" s="1"/>
      <c r="GSW98" s="1"/>
      <c r="GSX98" s="1"/>
      <c r="GSY98" s="1"/>
      <c r="GSZ98" s="1"/>
      <c r="GTA98" s="1"/>
      <c r="GTB98" s="1"/>
      <c r="GTC98" s="1"/>
      <c r="GTD98" s="1"/>
      <c r="GTE98" s="1"/>
      <c r="GTF98" s="1"/>
      <c r="GTG98" s="1"/>
      <c r="GTH98" s="1"/>
      <c r="GTI98" s="1"/>
      <c r="GTJ98" s="1"/>
      <c r="GTK98" s="1"/>
      <c r="GTL98" s="1"/>
      <c r="GTM98" s="1"/>
      <c r="GTN98" s="1"/>
      <c r="GTO98" s="1"/>
      <c r="GTP98" s="1"/>
      <c r="GTQ98" s="1"/>
      <c r="GTR98" s="1"/>
      <c r="GTS98" s="1"/>
      <c r="GTT98" s="1"/>
      <c r="GTU98" s="1"/>
      <c r="GTV98" s="1"/>
      <c r="GTW98" s="1"/>
      <c r="GTX98" s="1"/>
      <c r="GTY98" s="1"/>
      <c r="GTZ98" s="1"/>
      <c r="GUA98" s="1"/>
      <c r="GUB98" s="1"/>
      <c r="GUC98" s="1"/>
      <c r="GUD98" s="1"/>
      <c r="GUE98" s="1"/>
      <c r="GUF98" s="1"/>
      <c r="GUG98" s="1"/>
      <c r="GUH98" s="1"/>
      <c r="GUI98" s="1"/>
      <c r="GUJ98" s="1"/>
      <c r="GUK98" s="1"/>
      <c r="GUL98" s="1"/>
      <c r="GUM98" s="1"/>
      <c r="GUN98" s="1"/>
      <c r="GUO98" s="1"/>
      <c r="GUP98" s="1"/>
      <c r="GUQ98" s="1"/>
      <c r="GUR98" s="1"/>
      <c r="GUS98" s="1"/>
      <c r="GUT98" s="1"/>
      <c r="GUU98" s="1"/>
      <c r="GUV98" s="1"/>
      <c r="GUW98" s="1"/>
      <c r="GUX98" s="1"/>
      <c r="GUY98" s="1"/>
      <c r="GUZ98" s="1"/>
      <c r="GVA98" s="1"/>
      <c r="GVB98" s="1"/>
      <c r="GVC98" s="1"/>
      <c r="GVD98" s="1"/>
      <c r="GVE98" s="1"/>
      <c r="GVF98" s="1"/>
      <c r="GVG98" s="1"/>
      <c r="GVH98" s="1"/>
      <c r="GVI98" s="1"/>
      <c r="GVJ98" s="1"/>
      <c r="GVK98" s="1"/>
      <c r="GVL98" s="1"/>
      <c r="GVM98" s="1"/>
      <c r="GVN98" s="1"/>
      <c r="GVO98" s="1"/>
      <c r="GVP98" s="1"/>
      <c r="GVQ98" s="1"/>
      <c r="GVR98" s="1"/>
      <c r="GVS98" s="1"/>
      <c r="GVT98" s="1"/>
      <c r="GVU98" s="1"/>
      <c r="GVV98" s="1"/>
      <c r="GVW98" s="1"/>
      <c r="GVX98" s="1"/>
      <c r="GVY98" s="1"/>
      <c r="GVZ98" s="1"/>
      <c r="GWA98" s="1"/>
      <c r="GWB98" s="1"/>
      <c r="GWC98" s="1"/>
      <c r="GWD98" s="1"/>
      <c r="GWE98" s="1"/>
      <c r="GWF98" s="1"/>
      <c r="GWG98" s="1"/>
      <c r="GWH98" s="1"/>
      <c r="GWI98" s="1"/>
      <c r="GWJ98" s="1"/>
      <c r="GWK98" s="1"/>
      <c r="GWL98" s="1"/>
      <c r="GWM98" s="1"/>
      <c r="GWN98" s="1"/>
      <c r="GWO98" s="1"/>
      <c r="GWP98" s="1"/>
      <c r="GWQ98" s="1"/>
      <c r="GWR98" s="1"/>
      <c r="GWS98" s="1"/>
      <c r="GWT98" s="1"/>
      <c r="GWU98" s="1"/>
      <c r="GWV98" s="1"/>
      <c r="GWW98" s="1"/>
      <c r="GWX98" s="1"/>
      <c r="GWY98" s="1"/>
      <c r="GWZ98" s="1"/>
      <c r="GXA98" s="1"/>
      <c r="GXB98" s="1"/>
      <c r="GXC98" s="1"/>
      <c r="GXD98" s="1"/>
      <c r="GXE98" s="1"/>
      <c r="GXF98" s="1"/>
      <c r="GXG98" s="1"/>
      <c r="GXH98" s="1"/>
      <c r="GXI98" s="1"/>
      <c r="GXJ98" s="1"/>
      <c r="GXK98" s="1"/>
      <c r="GXL98" s="1"/>
      <c r="GXM98" s="1"/>
      <c r="GXN98" s="1"/>
      <c r="GXO98" s="1"/>
      <c r="GXP98" s="1"/>
      <c r="GXQ98" s="1"/>
      <c r="GXR98" s="1"/>
      <c r="GXS98" s="1"/>
      <c r="GXT98" s="1"/>
      <c r="GXU98" s="1"/>
      <c r="GXV98" s="1"/>
      <c r="GXW98" s="1"/>
      <c r="GXX98" s="1"/>
      <c r="GXY98" s="1"/>
      <c r="GXZ98" s="1"/>
      <c r="GYA98" s="1"/>
      <c r="GYB98" s="1"/>
      <c r="GYC98" s="1"/>
      <c r="GYD98" s="1"/>
      <c r="GYE98" s="1"/>
      <c r="GYF98" s="1"/>
      <c r="GYG98" s="1"/>
      <c r="GYH98" s="1"/>
      <c r="GYI98" s="1"/>
      <c r="GYJ98" s="1"/>
      <c r="GYK98" s="1"/>
      <c r="GYL98" s="1"/>
      <c r="GYM98" s="1"/>
      <c r="GYN98" s="1"/>
      <c r="GYO98" s="1"/>
      <c r="GYP98" s="1"/>
      <c r="GYQ98" s="1"/>
      <c r="GYR98" s="1"/>
      <c r="GYS98" s="1"/>
      <c r="GYT98" s="1"/>
      <c r="GYU98" s="1"/>
      <c r="GYV98" s="1"/>
      <c r="GYW98" s="1"/>
      <c r="GYX98" s="1"/>
      <c r="GYY98" s="1"/>
      <c r="GYZ98" s="1"/>
      <c r="GZA98" s="1"/>
      <c r="GZB98" s="1"/>
      <c r="GZC98" s="1"/>
      <c r="GZD98" s="1"/>
      <c r="GZE98" s="1"/>
      <c r="GZF98" s="1"/>
      <c r="GZG98" s="1"/>
      <c r="GZH98" s="1"/>
      <c r="GZI98" s="1"/>
      <c r="GZJ98" s="1"/>
      <c r="GZK98" s="1"/>
      <c r="GZL98" s="1"/>
      <c r="GZM98" s="1"/>
      <c r="GZN98" s="1"/>
      <c r="GZO98" s="1"/>
      <c r="GZP98" s="1"/>
      <c r="GZQ98" s="1"/>
      <c r="GZR98" s="1"/>
      <c r="GZS98" s="1"/>
      <c r="GZT98" s="1"/>
      <c r="GZU98" s="1"/>
      <c r="GZV98" s="1"/>
      <c r="GZW98" s="1"/>
      <c r="GZX98" s="1"/>
      <c r="GZY98" s="1"/>
      <c r="GZZ98" s="1"/>
      <c r="HAA98" s="1"/>
      <c r="HAB98" s="1"/>
      <c r="HAC98" s="1"/>
      <c r="HAD98" s="1"/>
      <c r="HAE98" s="1"/>
      <c r="HAF98" s="1"/>
      <c r="HAG98" s="1"/>
      <c r="HAH98" s="1"/>
      <c r="HAI98" s="1"/>
      <c r="HAJ98" s="1"/>
      <c r="HAK98" s="1"/>
      <c r="HAL98" s="1"/>
      <c r="HAM98" s="1"/>
      <c r="HAN98" s="1"/>
      <c r="HAO98" s="1"/>
      <c r="HAP98" s="1"/>
      <c r="HAQ98" s="1"/>
      <c r="HAR98" s="1"/>
      <c r="HAS98" s="1"/>
      <c r="HAT98" s="1"/>
      <c r="HAU98" s="1"/>
      <c r="HAV98" s="1"/>
      <c r="HAW98" s="1"/>
      <c r="HAX98" s="1"/>
      <c r="HAY98" s="1"/>
      <c r="HAZ98" s="1"/>
      <c r="HBA98" s="1"/>
      <c r="HBB98" s="1"/>
      <c r="HBC98" s="1"/>
      <c r="HBD98" s="1"/>
      <c r="HBE98" s="1"/>
      <c r="HBF98" s="1"/>
      <c r="HBG98" s="1"/>
      <c r="HBH98" s="1"/>
      <c r="HBI98" s="1"/>
      <c r="HBJ98" s="1"/>
      <c r="HBK98" s="1"/>
      <c r="HBL98" s="1"/>
      <c r="HBM98" s="1"/>
      <c r="HBN98" s="1"/>
      <c r="HBO98" s="1"/>
      <c r="HBP98" s="1"/>
      <c r="HBQ98" s="1"/>
      <c r="HBR98" s="1"/>
      <c r="HBS98" s="1"/>
      <c r="HBT98" s="1"/>
      <c r="HBU98" s="1"/>
      <c r="HBV98" s="1"/>
      <c r="HBW98" s="1"/>
      <c r="HBX98" s="1"/>
      <c r="HBY98" s="1"/>
      <c r="HBZ98" s="1"/>
      <c r="HCA98" s="1"/>
      <c r="HCB98" s="1"/>
      <c r="HCC98" s="1"/>
      <c r="HCD98" s="1"/>
      <c r="HCE98" s="1"/>
      <c r="HCF98" s="1"/>
      <c r="HCG98" s="1"/>
      <c r="HCH98" s="1"/>
      <c r="HCI98" s="1"/>
      <c r="HCJ98" s="1"/>
      <c r="HCK98" s="1"/>
      <c r="HCL98" s="1"/>
      <c r="HCM98" s="1"/>
      <c r="HCN98" s="1"/>
      <c r="HCO98" s="1"/>
      <c r="HCP98" s="1"/>
      <c r="HCQ98" s="1"/>
      <c r="HCR98" s="1"/>
      <c r="HCS98" s="1"/>
      <c r="HCT98" s="1"/>
      <c r="HCU98" s="1"/>
      <c r="HCV98" s="1"/>
      <c r="HCW98" s="1"/>
      <c r="HCX98" s="1"/>
      <c r="HCY98" s="1"/>
      <c r="HCZ98" s="1"/>
      <c r="HDA98" s="1"/>
      <c r="HDB98" s="1"/>
      <c r="HDC98" s="1"/>
      <c r="HDD98" s="1"/>
      <c r="HDE98" s="1"/>
      <c r="HDF98" s="1"/>
      <c r="HDG98" s="1"/>
      <c r="HDH98" s="1"/>
      <c r="HDI98" s="1"/>
      <c r="HDJ98" s="1"/>
      <c r="HDK98" s="1"/>
      <c r="HDL98" s="1"/>
      <c r="HDM98" s="1"/>
      <c r="HDN98" s="1"/>
      <c r="HDO98" s="1"/>
      <c r="HDP98" s="1"/>
      <c r="HDQ98" s="1"/>
      <c r="HDR98" s="1"/>
      <c r="HDS98" s="1"/>
      <c r="HDT98" s="1"/>
      <c r="HDU98" s="1"/>
      <c r="HDV98" s="1"/>
      <c r="HDW98" s="1"/>
      <c r="HDX98" s="1"/>
      <c r="HDY98" s="1"/>
      <c r="HDZ98" s="1"/>
      <c r="HEA98" s="1"/>
      <c r="HEB98" s="1"/>
      <c r="HEC98" s="1"/>
      <c r="HED98" s="1"/>
      <c r="HEE98" s="1"/>
      <c r="HEF98" s="1"/>
      <c r="HEG98" s="1"/>
      <c r="HEH98" s="1"/>
      <c r="HEI98" s="1"/>
      <c r="HEJ98" s="1"/>
      <c r="HEK98" s="1"/>
      <c r="HEL98" s="1"/>
      <c r="HEM98" s="1"/>
      <c r="HEN98" s="1"/>
      <c r="HEO98" s="1"/>
      <c r="HEP98" s="1"/>
      <c r="HEQ98" s="1"/>
      <c r="HER98" s="1"/>
      <c r="HES98" s="1"/>
      <c r="HET98" s="1"/>
      <c r="HEU98" s="1"/>
      <c r="HEV98" s="1"/>
      <c r="HEW98" s="1"/>
      <c r="HEX98" s="1"/>
      <c r="HEY98" s="1"/>
      <c r="HEZ98" s="1"/>
      <c r="HFA98" s="1"/>
      <c r="HFB98" s="1"/>
      <c r="HFC98" s="1"/>
      <c r="HFD98" s="1"/>
      <c r="HFE98" s="1"/>
      <c r="HFF98" s="1"/>
      <c r="HFG98" s="1"/>
      <c r="HFH98" s="1"/>
      <c r="HFI98" s="1"/>
      <c r="HFJ98" s="1"/>
      <c r="HFK98" s="1"/>
      <c r="HFL98" s="1"/>
      <c r="HFM98" s="1"/>
      <c r="HFN98" s="1"/>
      <c r="HFO98" s="1"/>
      <c r="HFP98" s="1"/>
      <c r="HFQ98" s="1"/>
      <c r="HFR98" s="1"/>
      <c r="HFS98" s="1"/>
      <c r="HFT98" s="1"/>
      <c r="HFU98" s="1"/>
      <c r="HFV98" s="1"/>
      <c r="HFW98" s="1"/>
      <c r="HFX98" s="1"/>
      <c r="HFY98" s="1"/>
      <c r="HFZ98" s="1"/>
      <c r="HGA98" s="1"/>
      <c r="HGB98" s="1"/>
      <c r="HGC98" s="1"/>
      <c r="HGD98" s="1"/>
      <c r="HGE98" s="1"/>
      <c r="HGF98" s="1"/>
      <c r="HGG98" s="1"/>
      <c r="HGH98" s="1"/>
      <c r="HGI98" s="1"/>
      <c r="HGJ98" s="1"/>
      <c r="HGK98" s="1"/>
      <c r="HGL98" s="1"/>
      <c r="HGM98" s="1"/>
      <c r="HGN98" s="1"/>
      <c r="HGO98" s="1"/>
      <c r="HGP98" s="1"/>
      <c r="HGQ98" s="1"/>
      <c r="HGR98" s="1"/>
      <c r="HGS98" s="1"/>
      <c r="HGT98" s="1"/>
      <c r="HGU98" s="1"/>
      <c r="HGV98" s="1"/>
      <c r="HGW98" s="1"/>
      <c r="HGX98" s="1"/>
      <c r="HGY98" s="1"/>
      <c r="HGZ98" s="1"/>
      <c r="HHA98" s="1"/>
      <c r="HHB98" s="1"/>
      <c r="HHC98" s="1"/>
      <c r="HHD98" s="1"/>
      <c r="HHE98" s="1"/>
      <c r="HHF98" s="1"/>
      <c r="HHG98" s="1"/>
      <c r="HHH98" s="1"/>
      <c r="HHI98" s="1"/>
      <c r="HHJ98" s="1"/>
      <c r="HHK98" s="1"/>
      <c r="HHL98" s="1"/>
      <c r="HHM98" s="1"/>
      <c r="HHN98" s="1"/>
      <c r="HHO98" s="1"/>
      <c r="HHP98" s="1"/>
      <c r="HHQ98" s="1"/>
      <c r="HHR98" s="1"/>
      <c r="HHS98" s="1"/>
      <c r="HHT98" s="1"/>
      <c r="HHU98" s="1"/>
      <c r="HHV98" s="1"/>
      <c r="HHW98" s="1"/>
      <c r="HHX98" s="1"/>
      <c r="HHY98" s="1"/>
      <c r="HHZ98" s="1"/>
      <c r="HIA98" s="1"/>
      <c r="HIB98" s="1"/>
      <c r="HIC98" s="1"/>
      <c r="HID98" s="1"/>
      <c r="HIE98" s="1"/>
      <c r="HIF98" s="1"/>
      <c r="HIG98" s="1"/>
      <c r="HIH98" s="1"/>
      <c r="HII98" s="1"/>
      <c r="HIJ98" s="1"/>
      <c r="HIK98" s="1"/>
      <c r="HIL98" s="1"/>
      <c r="HIM98" s="1"/>
      <c r="HIN98" s="1"/>
      <c r="HIO98" s="1"/>
      <c r="HIP98" s="1"/>
      <c r="HIQ98" s="1"/>
      <c r="HIR98" s="1"/>
      <c r="HIS98" s="1"/>
      <c r="HIT98" s="1"/>
      <c r="HIU98" s="1"/>
      <c r="HIV98" s="1"/>
      <c r="HIW98" s="1"/>
      <c r="HIX98" s="1"/>
      <c r="HIY98" s="1"/>
      <c r="HIZ98" s="1"/>
      <c r="HJA98" s="1"/>
      <c r="HJB98" s="1"/>
      <c r="HJC98" s="1"/>
      <c r="HJD98" s="1"/>
      <c r="HJE98" s="1"/>
      <c r="HJF98" s="1"/>
      <c r="HJG98" s="1"/>
      <c r="HJH98" s="1"/>
      <c r="HJI98" s="1"/>
      <c r="HJJ98" s="1"/>
      <c r="HJK98" s="1"/>
      <c r="HJL98" s="1"/>
      <c r="HJM98" s="1"/>
      <c r="HJN98" s="1"/>
      <c r="HJO98" s="1"/>
      <c r="HJP98" s="1"/>
      <c r="HJQ98" s="1"/>
      <c r="HJR98" s="1"/>
      <c r="HJS98" s="1"/>
      <c r="HJT98" s="1"/>
      <c r="HJU98" s="1"/>
      <c r="HJV98" s="1"/>
      <c r="HJW98" s="1"/>
      <c r="HJX98" s="1"/>
      <c r="HJY98" s="1"/>
      <c r="HJZ98" s="1"/>
      <c r="HKA98" s="1"/>
      <c r="HKB98" s="1"/>
      <c r="HKC98" s="1"/>
      <c r="HKD98" s="1"/>
      <c r="HKE98" s="1"/>
      <c r="HKF98" s="1"/>
      <c r="HKG98" s="1"/>
      <c r="HKH98" s="1"/>
      <c r="HKI98" s="1"/>
      <c r="HKJ98" s="1"/>
      <c r="HKK98" s="1"/>
      <c r="HKL98" s="1"/>
      <c r="HKM98" s="1"/>
      <c r="HKN98" s="1"/>
      <c r="HKO98" s="1"/>
      <c r="HKP98" s="1"/>
      <c r="HKQ98" s="1"/>
      <c r="HKR98" s="1"/>
      <c r="HKS98" s="1"/>
      <c r="HKT98" s="1"/>
      <c r="HKU98" s="1"/>
      <c r="HKV98" s="1"/>
      <c r="HKW98" s="1"/>
      <c r="HKX98" s="1"/>
      <c r="HKY98" s="1"/>
      <c r="HKZ98" s="1"/>
      <c r="HLA98" s="1"/>
      <c r="HLB98" s="1"/>
      <c r="HLC98" s="1"/>
      <c r="HLD98" s="1"/>
      <c r="HLE98" s="1"/>
      <c r="HLF98" s="1"/>
      <c r="HLG98" s="1"/>
      <c r="HLH98" s="1"/>
      <c r="HLI98" s="1"/>
      <c r="HLJ98" s="1"/>
      <c r="HLK98" s="1"/>
      <c r="HLL98" s="1"/>
      <c r="HLM98" s="1"/>
      <c r="HLN98" s="1"/>
      <c r="HLO98" s="1"/>
      <c r="HLP98" s="1"/>
      <c r="HLQ98" s="1"/>
      <c r="HLR98" s="1"/>
      <c r="HLS98" s="1"/>
      <c r="HLT98" s="1"/>
      <c r="HLU98" s="1"/>
      <c r="HLV98" s="1"/>
      <c r="HLW98" s="1"/>
      <c r="HLX98" s="1"/>
      <c r="HLY98" s="1"/>
      <c r="HLZ98" s="1"/>
      <c r="HMA98" s="1"/>
      <c r="HMB98" s="1"/>
      <c r="HMC98" s="1"/>
      <c r="HMD98" s="1"/>
      <c r="HME98" s="1"/>
      <c r="HMF98" s="1"/>
      <c r="HMG98" s="1"/>
      <c r="HMH98" s="1"/>
      <c r="HMI98" s="1"/>
      <c r="HMJ98" s="1"/>
      <c r="HMK98" s="1"/>
      <c r="HML98" s="1"/>
      <c r="HMM98" s="1"/>
      <c r="HMN98" s="1"/>
      <c r="HMO98" s="1"/>
      <c r="HMP98" s="1"/>
      <c r="HMQ98" s="1"/>
      <c r="HMR98" s="1"/>
      <c r="HMS98" s="1"/>
      <c r="HMT98" s="1"/>
      <c r="HMU98" s="1"/>
      <c r="HMV98" s="1"/>
      <c r="HMW98" s="1"/>
      <c r="HMX98" s="1"/>
      <c r="HMY98" s="1"/>
      <c r="HMZ98" s="1"/>
      <c r="HNA98" s="1"/>
      <c r="HNB98" s="1"/>
      <c r="HNC98" s="1"/>
      <c r="HND98" s="1"/>
      <c r="HNE98" s="1"/>
      <c r="HNF98" s="1"/>
      <c r="HNG98" s="1"/>
      <c r="HNH98" s="1"/>
      <c r="HNI98" s="1"/>
      <c r="HNJ98" s="1"/>
      <c r="HNK98" s="1"/>
      <c r="HNL98" s="1"/>
      <c r="HNM98" s="1"/>
      <c r="HNN98" s="1"/>
      <c r="HNO98" s="1"/>
      <c r="HNP98" s="1"/>
      <c r="HNQ98" s="1"/>
      <c r="HNR98" s="1"/>
      <c r="HNS98" s="1"/>
      <c r="HNT98" s="1"/>
      <c r="HNU98" s="1"/>
      <c r="HNV98" s="1"/>
      <c r="HNW98" s="1"/>
      <c r="HNX98" s="1"/>
      <c r="HNY98" s="1"/>
      <c r="HNZ98" s="1"/>
      <c r="HOA98" s="1"/>
      <c r="HOB98" s="1"/>
      <c r="HOC98" s="1"/>
      <c r="HOD98" s="1"/>
      <c r="HOE98" s="1"/>
      <c r="HOF98" s="1"/>
      <c r="HOG98" s="1"/>
      <c r="HOH98" s="1"/>
      <c r="HOI98" s="1"/>
      <c r="HOJ98" s="1"/>
      <c r="HOK98" s="1"/>
      <c r="HOL98" s="1"/>
      <c r="HOM98" s="1"/>
      <c r="HON98" s="1"/>
      <c r="HOO98" s="1"/>
      <c r="HOP98" s="1"/>
      <c r="HOQ98" s="1"/>
      <c r="HOR98" s="1"/>
      <c r="HOS98" s="1"/>
      <c r="HOT98" s="1"/>
      <c r="HOU98" s="1"/>
      <c r="HOV98" s="1"/>
      <c r="HOW98" s="1"/>
      <c r="HOX98" s="1"/>
      <c r="HOY98" s="1"/>
      <c r="HOZ98" s="1"/>
      <c r="HPA98" s="1"/>
      <c r="HPB98" s="1"/>
      <c r="HPC98" s="1"/>
      <c r="HPD98" s="1"/>
      <c r="HPE98" s="1"/>
      <c r="HPF98" s="1"/>
      <c r="HPG98" s="1"/>
      <c r="HPH98" s="1"/>
      <c r="HPI98" s="1"/>
      <c r="HPJ98" s="1"/>
      <c r="HPK98" s="1"/>
      <c r="HPL98" s="1"/>
      <c r="HPM98" s="1"/>
      <c r="HPN98" s="1"/>
      <c r="HPO98" s="1"/>
      <c r="HPP98" s="1"/>
      <c r="HPQ98" s="1"/>
      <c r="HPR98" s="1"/>
      <c r="HPS98" s="1"/>
      <c r="HPT98" s="1"/>
      <c r="HPU98" s="1"/>
      <c r="HPV98" s="1"/>
      <c r="HPW98" s="1"/>
      <c r="HPX98" s="1"/>
      <c r="HPY98" s="1"/>
      <c r="HPZ98" s="1"/>
      <c r="HQA98" s="1"/>
      <c r="HQB98" s="1"/>
      <c r="HQC98" s="1"/>
      <c r="HQD98" s="1"/>
      <c r="HQE98" s="1"/>
      <c r="HQF98" s="1"/>
      <c r="HQG98" s="1"/>
      <c r="HQH98" s="1"/>
      <c r="HQI98" s="1"/>
      <c r="HQJ98" s="1"/>
      <c r="HQK98" s="1"/>
      <c r="HQL98" s="1"/>
      <c r="HQM98" s="1"/>
      <c r="HQN98" s="1"/>
      <c r="HQO98" s="1"/>
      <c r="HQP98" s="1"/>
      <c r="HQQ98" s="1"/>
      <c r="HQR98" s="1"/>
      <c r="HQS98" s="1"/>
      <c r="HQT98" s="1"/>
      <c r="HQU98" s="1"/>
      <c r="HQV98" s="1"/>
      <c r="HQW98" s="1"/>
      <c r="HQX98" s="1"/>
      <c r="HQY98" s="1"/>
      <c r="HQZ98" s="1"/>
      <c r="HRA98" s="1"/>
      <c r="HRB98" s="1"/>
      <c r="HRC98" s="1"/>
      <c r="HRD98" s="1"/>
      <c r="HRE98" s="1"/>
      <c r="HRF98" s="1"/>
      <c r="HRG98" s="1"/>
      <c r="HRH98" s="1"/>
      <c r="HRI98" s="1"/>
      <c r="HRJ98" s="1"/>
      <c r="HRK98" s="1"/>
      <c r="HRL98" s="1"/>
      <c r="HRM98" s="1"/>
      <c r="HRN98" s="1"/>
      <c r="HRO98" s="1"/>
      <c r="HRP98" s="1"/>
      <c r="HRQ98" s="1"/>
      <c r="HRR98" s="1"/>
      <c r="HRS98" s="1"/>
      <c r="HRT98" s="1"/>
      <c r="HRU98" s="1"/>
      <c r="HRV98" s="1"/>
      <c r="HRW98" s="1"/>
      <c r="HRX98" s="1"/>
      <c r="HRY98" s="1"/>
      <c r="HRZ98" s="1"/>
      <c r="HSA98" s="1"/>
      <c r="HSB98" s="1"/>
      <c r="HSC98" s="1"/>
      <c r="HSD98" s="1"/>
      <c r="HSE98" s="1"/>
      <c r="HSF98" s="1"/>
      <c r="HSG98" s="1"/>
      <c r="HSH98" s="1"/>
      <c r="HSI98" s="1"/>
      <c r="HSJ98" s="1"/>
      <c r="HSK98" s="1"/>
      <c r="HSL98" s="1"/>
      <c r="HSM98" s="1"/>
      <c r="HSN98" s="1"/>
      <c r="HSO98" s="1"/>
      <c r="HSP98" s="1"/>
      <c r="HSQ98" s="1"/>
      <c r="HSR98" s="1"/>
      <c r="HSS98" s="1"/>
      <c r="HST98" s="1"/>
      <c r="HSU98" s="1"/>
      <c r="HSV98" s="1"/>
      <c r="HSW98" s="1"/>
      <c r="HSX98" s="1"/>
      <c r="HSY98" s="1"/>
      <c r="HSZ98" s="1"/>
      <c r="HTA98" s="1"/>
      <c r="HTB98" s="1"/>
      <c r="HTC98" s="1"/>
      <c r="HTD98" s="1"/>
      <c r="HTE98" s="1"/>
      <c r="HTF98" s="1"/>
      <c r="HTG98" s="1"/>
      <c r="HTH98" s="1"/>
      <c r="HTI98" s="1"/>
      <c r="HTJ98" s="1"/>
      <c r="HTK98" s="1"/>
      <c r="HTL98" s="1"/>
      <c r="HTM98" s="1"/>
      <c r="HTN98" s="1"/>
      <c r="HTO98" s="1"/>
      <c r="HTP98" s="1"/>
      <c r="HTQ98" s="1"/>
      <c r="HTR98" s="1"/>
      <c r="HTS98" s="1"/>
      <c r="HTT98" s="1"/>
      <c r="HTU98" s="1"/>
      <c r="HTV98" s="1"/>
      <c r="HTW98" s="1"/>
      <c r="HTX98" s="1"/>
      <c r="HTY98" s="1"/>
      <c r="HTZ98" s="1"/>
      <c r="HUA98" s="1"/>
      <c r="HUB98" s="1"/>
      <c r="HUC98" s="1"/>
      <c r="HUD98" s="1"/>
      <c r="HUE98" s="1"/>
      <c r="HUF98" s="1"/>
      <c r="HUG98" s="1"/>
      <c r="HUH98" s="1"/>
      <c r="HUI98" s="1"/>
      <c r="HUJ98" s="1"/>
      <c r="HUK98" s="1"/>
      <c r="HUL98" s="1"/>
      <c r="HUM98" s="1"/>
      <c r="HUN98" s="1"/>
      <c r="HUO98" s="1"/>
      <c r="HUP98" s="1"/>
      <c r="HUQ98" s="1"/>
      <c r="HUR98" s="1"/>
      <c r="HUS98" s="1"/>
      <c r="HUT98" s="1"/>
      <c r="HUU98" s="1"/>
      <c r="HUV98" s="1"/>
      <c r="HUW98" s="1"/>
      <c r="HUX98" s="1"/>
      <c r="HUY98" s="1"/>
      <c r="HUZ98" s="1"/>
      <c r="HVA98" s="1"/>
      <c r="HVB98" s="1"/>
      <c r="HVC98" s="1"/>
      <c r="HVD98" s="1"/>
      <c r="HVE98" s="1"/>
      <c r="HVF98" s="1"/>
      <c r="HVG98" s="1"/>
      <c r="HVH98" s="1"/>
      <c r="HVI98" s="1"/>
      <c r="HVJ98" s="1"/>
      <c r="HVK98" s="1"/>
      <c r="HVL98" s="1"/>
      <c r="HVM98" s="1"/>
      <c r="HVN98" s="1"/>
      <c r="HVO98" s="1"/>
      <c r="HVP98" s="1"/>
      <c r="HVQ98" s="1"/>
      <c r="HVR98" s="1"/>
      <c r="HVS98" s="1"/>
      <c r="HVT98" s="1"/>
      <c r="HVU98" s="1"/>
      <c r="HVV98" s="1"/>
      <c r="HVW98" s="1"/>
      <c r="HVX98" s="1"/>
      <c r="HVY98" s="1"/>
      <c r="HVZ98" s="1"/>
      <c r="HWA98" s="1"/>
      <c r="HWB98" s="1"/>
      <c r="HWC98" s="1"/>
      <c r="HWD98" s="1"/>
      <c r="HWE98" s="1"/>
      <c r="HWF98" s="1"/>
      <c r="HWG98" s="1"/>
      <c r="HWH98" s="1"/>
      <c r="HWI98" s="1"/>
      <c r="HWJ98" s="1"/>
      <c r="HWK98" s="1"/>
      <c r="HWL98" s="1"/>
      <c r="HWM98" s="1"/>
      <c r="HWN98" s="1"/>
      <c r="HWO98" s="1"/>
      <c r="HWP98" s="1"/>
      <c r="HWQ98" s="1"/>
      <c r="HWR98" s="1"/>
      <c r="HWS98" s="1"/>
      <c r="HWT98" s="1"/>
      <c r="HWU98" s="1"/>
      <c r="HWV98" s="1"/>
      <c r="HWW98" s="1"/>
      <c r="HWX98" s="1"/>
      <c r="HWY98" s="1"/>
      <c r="HWZ98" s="1"/>
      <c r="HXA98" s="1"/>
      <c r="HXB98" s="1"/>
      <c r="HXC98" s="1"/>
      <c r="HXD98" s="1"/>
      <c r="HXE98" s="1"/>
      <c r="HXF98" s="1"/>
      <c r="HXG98" s="1"/>
      <c r="HXH98" s="1"/>
      <c r="HXI98" s="1"/>
      <c r="HXJ98" s="1"/>
      <c r="HXK98" s="1"/>
      <c r="HXL98" s="1"/>
      <c r="HXM98" s="1"/>
      <c r="HXN98" s="1"/>
      <c r="HXO98" s="1"/>
      <c r="HXP98" s="1"/>
      <c r="HXQ98" s="1"/>
      <c r="HXR98" s="1"/>
      <c r="HXS98" s="1"/>
      <c r="HXT98" s="1"/>
      <c r="HXU98" s="1"/>
      <c r="HXV98" s="1"/>
      <c r="HXW98" s="1"/>
      <c r="HXX98" s="1"/>
      <c r="HXY98" s="1"/>
      <c r="HXZ98" s="1"/>
      <c r="HYA98" s="1"/>
      <c r="HYB98" s="1"/>
      <c r="HYC98" s="1"/>
      <c r="HYD98" s="1"/>
      <c r="HYE98" s="1"/>
      <c r="HYF98" s="1"/>
      <c r="HYG98" s="1"/>
      <c r="HYH98" s="1"/>
      <c r="HYI98" s="1"/>
      <c r="HYJ98" s="1"/>
      <c r="HYK98" s="1"/>
      <c r="HYL98" s="1"/>
      <c r="HYM98" s="1"/>
      <c r="HYN98" s="1"/>
      <c r="HYO98" s="1"/>
      <c r="HYP98" s="1"/>
      <c r="HYQ98" s="1"/>
      <c r="HYR98" s="1"/>
      <c r="HYS98" s="1"/>
      <c r="HYT98" s="1"/>
      <c r="HYU98" s="1"/>
      <c r="HYV98" s="1"/>
      <c r="HYW98" s="1"/>
      <c r="HYX98" s="1"/>
      <c r="HYY98" s="1"/>
      <c r="HYZ98" s="1"/>
      <c r="HZA98" s="1"/>
      <c r="HZB98" s="1"/>
      <c r="HZC98" s="1"/>
      <c r="HZD98" s="1"/>
      <c r="HZE98" s="1"/>
      <c r="HZF98" s="1"/>
      <c r="HZG98" s="1"/>
      <c r="HZH98" s="1"/>
      <c r="HZI98" s="1"/>
      <c r="HZJ98" s="1"/>
      <c r="HZK98" s="1"/>
      <c r="HZL98" s="1"/>
      <c r="HZM98" s="1"/>
      <c r="HZN98" s="1"/>
      <c r="HZO98" s="1"/>
      <c r="HZP98" s="1"/>
      <c r="HZQ98" s="1"/>
      <c r="HZR98" s="1"/>
      <c r="HZS98" s="1"/>
      <c r="HZT98" s="1"/>
      <c r="HZU98" s="1"/>
      <c r="HZV98" s="1"/>
      <c r="HZW98" s="1"/>
      <c r="HZX98" s="1"/>
      <c r="HZY98" s="1"/>
      <c r="HZZ98" s="1"/>
      <c r="IAA98" s="1"/>
      <c r="IAB98" s="1"/>
      <c r="IAC98" s="1"/>
      <c r="IAD98" s="1"/>
      <c r="IAE98" s="1"/>
      <c r="IAF98" s="1"/>
      <c r="IAG98" s="1"/>
      <c r="IAH98" s="1"/>
      <c r="IAI98" s="1"/>
      <c r="IAJ98" s="1"/>
      <c r="IAK98" s="1"/>
      <c r="IAL98" s="1"/>
      <c r="IAM98" s="1"/>
      <c r="IAN98" s="1"/>
      <c r="IAO98" s="1"/>
      <c r="IAP98" s="1"/>
      <c r="IAQ98" s="1"/>
      <c r="IAR98" s="1"/>
      <c r="IAS98" s="1"/>
      <c r="IAT98" s="1"/>
      <c r="IAU98" s="1"/>
      <c r="IAV98" s="1"/>
      <c r="IAW98" s="1"/>
      <c r="IAX98" s="1"/>
      <c r="IAY98" s="1"/>
      <c r="IAZ98" s="1"/>
      <c r="IBA98" s="1"/>
      <c r="IBB98" s="1"/>
      <c r="IBC98" s="1"/>
      <c r="IBD98" s="1"/>
      <c r="IBE98" s="1"/>
      <c r="IBF98" s="1"/>
      <c r="IBG98" s="1"/>
      <c r="IBH98" s="1"/>
      <c r="IBI98" s="1"/>
      <c r="IBJ98" s="1"/>
      <c r="IBK98" s="1"/>
      <c r="IBL98" s="1"/>
      <c r="IBM98" s="1"/>
      <c r="IBN98" s="1"/>
      <c r="IBO98" s="1"/>
      <c r="IBP98" s="1"/>
      <c r="IBQ98" s="1"/>
      <c r="IBR98" s="1"/>
      <c r="IBS98" s="1"/>
      <c r="IBT98" s="1"/>
      <c r="IBU98" s="1"/>
      <c r="IBV98" s="1"/>
      <c r="IBW98" s="1"/>
      <c r="IBX98" s="1"/>
      <c r="IBY98" s="1"/>
      <c r="IBZ98" s="1"/>
      <c r="ICA98" s="1"/>
      <c r="ICB98" s="1"/>
      <c r="ICC98" s="1"/>
      <c r="ICD98" s="1"/>
      <c r="ICE98" s="1"/>
      <c r="ICF98" s="1"/>
      <c r="ICG98" s="1"/>
      <c r="ICH98" s="1"/>
      <c r="ICI98" s="1"/>
      <c r="ICJ98" s="1"/>
      <c r="ICK98" s="1"/>
      <c r="ICL98" s="1"/>
      <c r="ICM98" s="1"/>
      <c r="ICN98" s="1"/>
      <c r="ICO98" s="1"/>
      <c r="ICP98" s="1"/>
      <c r="ICQ98" s="1"/>
      <c r="ICR98" s="1"/>
      <c r="ICS98" s="1"/>
      <c r="ICT98" s="1"/>
      <c r="ICU98" s="1"/>
      <c r="ICV98" s="1"/>
      <c r="ICW98" s="1"/>
      <c r="ICX98" s="1"/>
      <c r="ICY98" s="1"/>
      <c r="ICZ98" s="1"/>
      <c r="IDA98" s="1"/>
      <c r="IDB98" s="1"/>
      <c r="IDC98" s="1"/>
      <c r="IDD98" s="1"/>
      <c r="IDE98" s="1"/>
      <c r="IDF98" s="1"/>
      <c r="IDG98" s="1"/>
      <c r="IDH98" s="1"/>
      <c r="IDI98" s="1"/>
      <c r="IDJ98" s="1"/>
      <c r="IDK98" s="1"/>
      <c r="IDL98" s="1"/>
      <c r="IDM98" s="1"/>
      <c r="IDN98" s="1"/>
      <c r="IDO98" s="1"/>
      <c r="IDP98" s="1"/>
      <c r="IDQ98" s="1"/>
      <c r="IDR98" s="1"/>
      <c r="IDS98" s="1"/>
      <c r="IDT98" s="1"/>
      <c r="IDU98" s="1"/>
      <c r="IDV98" s="1"/>
      <c r="IDW98" s="1"/>
      <c r="IDX98" s="1"/>
      <c r="IDY98" s="1"/>
      <c r="IDZ98" s="1"/>
      <c r="IEA98" s="1"/>
      <c r="IEB98" s="1"/>
      <c r="IEC98" s="1"/>
      <c r="IED98" s="1"/>
      <c r="IEE98" s="1"/>
      <c r="IEF98" s="1"/>
      <c r="IEG98" s="1"/>
      <c r="IEH98" s="1"/>
      <c r="IEI98" s="1"/>
      <c r="IEJ98" s="1"/>
      <c r="IEK98" s="1"/>
      <c r="IEL98" s="1"/>
      <c r="IEM98" s="1"/>
      <c r="IEN98" s="1"/>
      <c r="IEO98" s="1"/>
      <c r="IEP98" s="1"/>
      <c r="IEQ98" s="1"/>
      <c r="IER98" s="1"/>
      <c r="IES98" s="1"/>
      <c r="IET98" s="1"/>
      <c r="IEU98" s="1"/>
      <c r="IEV98" s="1"/>
      <c r="IEW98" s="1"/>
      <c r="IEX98" s="1"/>
      <c r="IEY98" s="1"/>
      <c r="IEZ98" s="1"/>
      <c r="IFA98" s="1"/>
      <c r="IFB98" s="1"/>
      <c r="IFC98" s="1"/>
      <c r="IFD98" s="1"/>
      <c r="IFE98" s="1"/>
      <c r="IFF98" s="1"/>
      <c r="IFG98" s="1"/>
      <c r="IFH98" s="1"/>
      <c r="IFI98" s="1"/>
      <c r="IFJ98" s="1"/>
      <c r="IFK98" s="1"/>
      <c r="IFL98" s="1"/>
      <c r="IFM98" s="1"/>
      <c r="IFN98" s="1"/>
      <c r="IFO98" s="1"/>
      <c r="IFP98" s="1"/>
      <c r="IFQ98" s="1"/>
      <c r="IFR98" s="1"/>
      <c r="IFS98" s="1"/>
      <c r="IFT98" s="1"/>
      <c r="IFU98" s="1"/>
      <c r="IFV98" s="1"/>
      <c r="IFW98" s="1"/>
      <c r="IFX98" s="1"/>
      <c r="IFY98" s="1"/>
      <c r="IFZ98" s="1"/>
      <c r="IGA98" s="1"/>
      <c r="IGB98" s="1"/>
      <c r="IGC98" s="1"/>
      <c r="IGD98" s="1"/>
      <c r="IGE98" s="1"/>
      <c r="IGF98" s="1"/>
      <c r="IGG98" s="1"/>
      <c r="IGH98" s="1"/>
      <c r="IGI98" s="1"/>
      <c r="IGJ98" s="1"/>
      <c r="IGK98" s="1"/>
      <c r="IGL98" s="1"/>
      <c r="IGM98" s="1"/>
      <c r="IGN98" s="1"/>
      <c r="IGO98" s="1"/>
      <c r="IGP98" s="1"/>
      <c r="IGQ98" s="1"/>
      <c r="IGR98" s="1"/>
      <c r="IGS98" s="1"/>
      <c r="IGT98" s="1"/>
      <c r="IGU98" s="1"/>
      <c r="IGV98" s="1"/>
      <c r="IGW98" s="1"/>
      <c r="IGX98" s="1"/>
      <c r="IGY98" s="1"/>
      <c r="IGZ98" s="1"/>
      <c r="IHA98" s="1"/>
      <c r="IHB98" s="1"/>
      <c r="IHC98" s="1"/>
      <c r="IHD98" s="1"/>
      <c r="IHE98" s="1"/>
      <c r="IHF98" s="1"/>
      <c r="IHG98" s="1"/>
      <c r="IHH98" s="1"/>
      <c r="IHI98" s="1"/>
      <c r="IHJ98" s="1"/>
      <c r="IHK98" s="1"/>
      <c r="IHL98" s="1"/>
      <c r="IHM98" s="1"/>
      <c r="IHN98" s="1"/>
      <c r="IHO98" s="1"/>
      <c r="IHP98" s="1"/>
      <c r="IHQ98" s="1"/>
      <c r="IHR98" s="1"/>
      <c r="IHS98" s="1"/>
      <c r="IHT98" s="1"/>
      <c r="IHU98" s="1"/>
      <c r="IHV98" s="1"/>
      <c r="IHW98" s="1"/>
      <c r="IHX98" s="1"/>
      <c r="IHY98" s="1"/>
      <c r="IHZ98" s="1"/>
      <c r="IIA98" s="1"/>
      <c r="IIB98" s="1"/>
      <c r="IIC98" s="1"/>
      <c r="IID98" s="1"/>
      <c r="IIE98" s="1"/>
      <c r="IIF98" s="1"/>
      <c r="IIG98" s="1"/>
      <c r="IIH98" s="1"/>
      <c r="III98" s="1"/>
      <c r="IIJ98" s="1"/>
      <c r="IIK98" s="1"/>
      <c r="IIL98" s="1"/>
      <c r="IIM98" s="1"/>
      <c r="IIN98" s="1"/>
      <c r="IIO98" s="1"/>
      <c r="IIP98" s="1"/>
      <c r="IIQ98" s="1"/>
      <c r="IIR98" s="1"/>
      <c r="IIS98" s="1"/>
      <c r="IIT98" s="1"/>
      <c r="IIU98" s="1"/>
      <c r="IIV98" s="1"/>
      <c r="IIW98" s="1"/>
      <c r="IIX98" s="1"/>
      <c r="IIY98" s="1"/>
      <c r="IIZ98" s="1"/>
      <c r="IJA98" s="1"/>
      <c r="IJB98" s="1"/>
      <c r="IJC98" s="1"/>
      <c r="IJD98" s="1"/>
      <c r="IJE98" s="1"/>
      <c r="IJF98" s="1"/>
      <c r="IJG98" s="1"/>
      <c r="IJH98" s="1"/>
      <c r="IJI98" s="1"/>
      <c r="IJJ98" s="1"/>
      <c r="IJK98" s="1"/>
      <c r="IJL98" s="1"/>
      <c r="IJM98" s="1"/>
      <c r="IJN98" s="1"/>
      <c r="IJO98" s="1"/>
      <c r="IJP98" s="1"/>
      <c r="IJQ98" s="1"/>
      <c r="IJR98" s="1"/>
      <c r="IJS98" s="1"/>
      <c r="IJT98" s="1"/>
      <c r="IJU98" s="1"/>
      <c r="IJV98" s="1"/>
      <c r="IJW98" s="1"/>
      <c r="IJX98" s="1"/>
      <c r="IJY98" s="1"/>
      <c r="IJZ98" s="1"/>
      <c r="IKA98" s="1"/>
      <c r="IKB98" s="1"/>
      <c r="IKC98" s="1"/>
      <c r="IKD98" s="1"/>
      <c r="IKE98" s="1"/>
      <c r="IKF98" s="1"/>
      <c r="IKG98" s="1"/>
      <c r="IKH98" s="1"/>
      <c r="IKI98" s="1"/>
      <c r="IKJ98" s="1"/>
      <c r="IKK98" s="1"/>
      <c r="IKL98" s="1"/>
      <c r="IKM98" s="1"/>
      <c r="IKN98" s="1"/>
      <c r="IKO98" s="1"/>
      <c r="IKP98" s="1"/>
      <c r="IKQ98" s="1"/>
      <c r="IKR98" s="1"/>
      <c r="IKS98" s="1"/>
      <c r="IKT98" s="1"/>
      <c r="IKU98" s="1"/>
      <c r="IKV98" s="1"/>
      <c r="IKW98" s="1"/>
      <c r="IKX98" s="1"/>
      <c r="IKY98" s="1"/>
      <c r="IKZ98" s="1"/>
      <c r="ILA98" s="1"/>
      <c r="ILB98" s="1"/>
      <c r="ILC98" s="1"/>
      <c r="ILD98" s="1"/>
      <c r="ILE98" s="1"/>
      <c r="ILF98" s="1"/>
      <c r="ILG98" s="1"/>
      <c r="ILH98" s="1"/>
      <c r="ILI98" s="1"/>
      <c r="ILJ98" s="1"/>
      <c r="ILK98" s="1"/>
      <c r="ILL98" s="1"/>
      <c r="ILM98" s="1"/>
      <c r="ILN98" s="1"/>
      <c r="ILO98" s="1"/>
      <c r="ILP98" s="1"/>
      <c r="ILQ98" s="1"/>
      <c r="ILR98" s="1"/>
      <c r="ILS98" s="1"/>
      <c r="ILT98" s="1"/>
      <c r="ILU98" s="1"/>
      <c r="ILV98" s="1"/>
      <c r="ILW98" s="1"/>
      <c r="ILX98" s="1"/>
      <c r="ILY98" s="1"/>
      <c r="ILZ98" s="1"/>
      <c r="IMA98" s="1"/>
      <c r="IMB98" s="1"/>
      <c r="IMC98" s="1"/>
      <c r="IMD98" s="1"/>
      <c r="IME98" s="1"/>
      <c r="IMF98" s="1"/>
      <c r="IMG98" s="1"/>
      <c r="IMH98" s="1"/>
      <c r="IMI98" s="1"/>
      <c r="IMJ98" s="1"/>
      <c r="IMK98" s="1"/>
      <c r="IML98" s="1"/>
      <c r="IMM98" s="1"/>
      <c r="IMN98" s="1"/>
      <c r="IMO98" s="1"/>
      <c r="IMP98" s="1"/>
      <c r="IMQ98" s="1"/>
      <c r="IMR98" s="1"/>
      <c r="IMS98" s="1"/>
      <c r="IMT98" s="1"/>
      <c r="IMU98" s="1"/>
      <c r="IMV98" s="1"/>
      <c r="IMW98" s="1"/>
      <c r="IMX98" s="1"/>
      <c r="IMY98" s="1"/>
      <c r="IMZ98" s="1"/>
      <c r="INA98" s="1"/>
      <c r="INB98" s="1"/>
      <c r="INC98" s="1"/>
      <c r="IND98" s="1"/>
      <c r="INE98" s="1"/>
      <c r="INF98" s="1"/>
      <c r="ING98" s="1"/>
      <c r="INH98" s="1"/>
      <c r="INI98" s="1"/>
      <c r="INJ98" s="1"/>
      <c r="INK98" s="1"/>
      <c r="INL98" s="1"/>
      <c r="INM98" s="1"/>
      <c r="INN98" s="1"/>
      <c r="INO98" s="1"/>
      <c r="INP98" s="1"/>
      <c r="INQ98" s="1"/>
      <c r="INR98" s="1"/>
      <c r="INS98" s="1"/>
      <c r="INT98" s="1"/>
      <c r="INU98" s="1"/>
      <c r="INV98" s="1"/>
      <c r="INW98" s="1"/>
      <c r="INX98" s="1"/>
      <c r="INY98" s="1"/>
      <c r="INZ98" s="1"/>
      <c r="IOA98" s="1"/>
      <c r="IOB98" s="1"/>
      <c r="IOC98" s="1"/>
      <c r="IOD98" s="1"/>
      <c r="IOE98" s="1"/>
      <c r="IOF98" s="1"/>
      <c r="IOG98" s="1"/>
      <c r="IOH98" s="1"/>
      <c r="IOI98" s="1"/>
      <c r="IOJ98" s="1"/>
      <c r="IOK98" s="1"/>
      <c r="IOL98" s="1"/>
      <c r="IOM98" s="1"/>
      <c r="ION98" s="1"/>
      <c r="IOO98" s="1"/>
      <c r="IOP98" s="1"/>
      <c r="IOQ98" s="1"/>
      <c r="IOR98" s="1"/>
      <c r="IOS98" s="1"/>
      <c r="IOT98" s="1"/>
      <c r="IOU98" s="1"/>
      <c r="IOV98" s="1"/>
      <c r="IOW98" s="1"/>
      <c r="IOX98" s="1"/>
      <c r="IOY98" s="1"/>
      <c r="IOZ98" s="1"/>
      <c r="IPA98" s="1"/>
      <c r="IPB98" s="1"/>
      <c r="IPC98" s="1"/>
      <c r="IPD98" s="1"/>
      <c r="IPE98" s="1"/>
      <c r="IPF98" s="1"/>
      <c r="IPG98" s="1"/>
      <c r="IPH98" s="1"/>
      <c r="IPI98" s="1"/>
      <c r="IPJ98" s="1"/>
      <c r="IPK98" s="1"/>
      <c r="IPL98" s="1"/>
      <c r="IPM98" s="1"/>
      <c r="IPN98" s="1"/>
      <c r="IPO98" s="1"/>
      <c r="IPP98" s="1"/>
      <c r="IPQ98" s="1"/>
      <c r="IPR98" s="1"/>
      <c r="IPS98" s="1"/>
      <c r="IPT98" s="1"/>
      <c r="IPU98" s="1"/>
      <c r="IPV98" s="1"/>
      <c r="IPW98" s="1"/>
      <c r="IPX98" s="1"/>
      <c r="IPY98" s="1"/>
      <c r="IPZ98" s="1"/>
      <c r="IQA98" s="1"/>
      <c r="IQB98" s="1"/>
      <c r="IQC98" s="1"/>
      <c r="IQD98" s="1"/>
      <c r="IQE98" s="1"/>
      <c r="IQF98" s="1"/>
      <c r="IQG98" s="1"/>
      <c r="IQH98" s="1"/>
      <c r="IQI98" s="1"/>
      <c r="IQJ98" s="1"/>
      <c r="IQK98" s="1"/>
      <c r="IQL98" s="1"/>
      <c r="IQM98" s="1"/>
      <c r="IQN98" s="1"/>
      <c r="IQO98" s="1"/>
      <c r="IQP98" s="1"/>
      <c r="IQQ98" s="1"/>
      <c r="IQR98" s="1"/>
      <c r="IQS98" s="1"/>
      <c r="IQT98" s="1"/>
      <c r="IQU98" s="1"/>
      <c r="IQV98" s="1"/>
      <c r="IQW98" s="1"/>
      <c r="IQX98" s="1"/>
      <c r="IQY98" s="1"/>
      <c r="IQZ98" s="1"/>
      <c r="IRA98" s="1"/>
      <c r="IRB98" s="1"/>
      <c r="IRC98" s="1"/>
      <c r="IRD98" s="1"/>
      <c r="IRE98" s="1"/>
      <c r="IRF98" s="1"/>
      <c r="IRG98" s="1"/>
      <c r="IRH98" s="1"/>
      <c r="IRI98" s="1"/>
      <c r="IRJ98" s="1"/>
      <c r="IRK98" s="1"/>
      <c r="IRL98" s="1"/>
      <c r="IRM98" s="1"/>
      <c r="IRN98" s="1"/>
      <c r="IRO98" s="1"/>
      <c r="IRP98" s="1"/>
      <c r="IRQ98" s="1"/>
      <c r="IRR98" s="1"/>
      <c r="IRS98" s="1"/>
      <c r="IRT98" s="1"/>
      <c r="IRU98" s="1"/>
      <c r="IRV98" s="1"/>
      <c r="IRW98" s="1"/>
      <c r="IRX98" s="1"/>
      <c r="IRY98" s="1"/>
      <c r="IRZ98" s="1"/>
      <c r="ISA98" s="1"/>
      <c r="ISB98" s="1"/>
      <c r="ISC98" s="1"/>
      <c r="ISD98" s="1"/>
      <c r="ISE98" s="1"/>
      <c r="ISF98" s="1"/>
      <c r="ISG98" s="1"/>
      <c r="ISH98" s="1"/>
      <c r="ISI98" s="1"/>
      <c r="ISJ98" s="1"/>
      <c r="ISK98" s="1"/>
      <c r="ISL98" s="1"/>
      <c r="ISM98" s="1"/>
      <c r="ISN98" s="1"/>
      <c r="ISO98" s="1"/>
      <c r="ISP98" s="1"/>
      <c r="ISQ98" s="1"/>
      <c r="ISR98" s="1"/>
      <c r="ISS98" s="1"/>
      <c r="IST98" s="1"/>
      <c r="ISU98" s="1"/>
      <c r="ISV98" s="1"/>
      <c r="ISW98" s="1"/>
      <c r="ISX98" s="1"/>
      <c r="ISY98" s="1"/>
      <c r="ISZ98" s="1"/>
      <c r="ITA98" s="1"/>
      <c r="ITB98" s="1"/>
      <c r="ITC98" s="1"/>
      <c r="ITD98" s="1"/>
      <c r="ITE98" s="1"/>
      <c r="ITF98" s="1"/>
      <c r="ITG98" s="1"/>
      <c r="ITH98" s="1"/>
      <c r="ITI98" s="1"/>
      <c r="ITJ98" s="1"/>
      <c r="ITK98" s="1"/>
      <c r="ITL98" s="1"/>
      <c r="ITM98" s="1"/>
      <c r="ITN98" s="1"/>
      <c r="ITO98" s="1"/>
      <c r="ITP98" s="1"/>
      <c r="ITQ98" s="1"/>
      <c r="ITR98" s="1"/>
      <c r="ITS98" s="1"/>
      <c r="ITT98" s="1"/>
      <c r="ITU98" s="1"/>
      <c r="ITV98" s="1"/>
      <c r="ITW98" s="1"/>
      <c r="ITX98" s="1"/>
      <c r="ITY98" s="1"/>
      <c r="ITZ98" s="1"/>
      <c r="IUA98" s="1"/>
      <c r="IUB98" s="1"/>
      <c r="IUC98" s="1"/>
      <c r="IUD98" s="1"/>
      <c r="IUE98" s="1"/>
      <c r="IUF98" s="1"/>
      <c r="IUG98" s="1"/>
      <c r="IUH98" s="1"/>
      <c r="IUI98" s="1"/>
      <c r="IUJ98" s="1"/>
      <c r="IUK98" s="1"/>
      <c r="IUL98" s="1"/>
      <c r="IUM98" s="1"/>
      <c r="IUN98" s="1"/>
      <c r="IUO98" s="1"/>
      <c r="IUP98" s="1"/>
      <c r="IUQ98" s="1"/>
      <c r="IUR98" s="1"/>
      <c r="IUS98" s="1"/>
      <c r="IUT98" s="1"/>
      <c r="IUU98" s="1"/>
      <c r="IUV98" s="1"/>
      <c r="IUW98" s="1"/>
      <c r="IUX98" s="1"/>
      <c r="IUY98" s="1"/>
      <c r="IUZ98" s="1"/>
      <c r="IVA98" s="1"/>
      <c r="IVB98" s="1"/>
      <c r="IVC98" s="1"/>
      <c r="IVD98" s="1"/>
      <c r="IVE98" s="1"/>
      <c r="IVF98" s="1"/>
      <c r="IVG98" s="1"/>
      <c r="IVH98" s="1"/>
      <c r="IVI98" s="1"/>
      <c r="IVJ98" s="1"/>
      <c r="IVK98" s="1"/>
      <c r="IVL98" s="1"/>
      <c r="IVM98" s="1"/>
      <c r="IVN98" s="1"/>
      <c r="IVO98" s="1"/>
      <c r="IVP98" s="1"/>
      <c r="IVQ98" s="1"/>
      <c r="IVR98" s="1"/>
      <c r="IVS98" s="1"/>
      <c r="IVT98" s="1"/>
      <c r="IVU98" s="1"/>
      <c r="IVV98" s="1"/>
      <c r="IVW98" s="1"/>
      <c r="IVX98" s="1"/>
      <c r="IVY98" s="1"/>
      <c r="IVZ98" s="1"/>
      <c r="IWA98" s="1"/>
      <c r="IWB98" s="1"/>
      <c r="IWC98" s="1"/>
      <c r="IWD98" s="1"/>
      <c r="IWE98" s="1"/>
      <c r="IWF98" s="1"/>
      <c r="IWG98" s="1"/>
      <c r="IWH98" s="1"/>
      <c r="IWI98" s="1"/>
      <c r="IWJ98" s="1"/>
      <c r="IWK98" s="1"/>
      <c r="IWL98" s="1"/>
      <c r="IWM98" s="1"/>
      <c r="IWN98" s="1"/>
      <c r="IWO98" s="1"/>
      <c r="IWP98" s="1"/>
      <c r="IWQ98" s="1"/>
      <c r="IWR98" s="1"/>
      <c r="IWS98" s="1"/>
      <c r="IWT98" s="1"/>
      <c r="IWU98" s="1"/>
      <c r="IWV98" s="1"/>
      <c r="IWW98" s="1"/>
      <c r="IWX98" s="1"/>
      <c r="IWY98" s="1"/>
      <c r="IWZ98" s="1"/>
      <c r="IXA98" s="1"/>
      <c r="IXB98" s="1"/>
      <c r="IXC98" s="1"/>
      <c r="IXD98" s="1"/>
      <c r="IXE98" s="1"/>
      <c r="IXF98" s="1"/>
      <c r="IXG98" s="1"/>
      <c r="IXH98" s="1"/>
      <c r="IXI98" s="1"/>
      <c r="IXJ98" s="1"/>
      <c r="IXK98" s="1"/>
      <c r="IXL98" s="1"/>
      <c r="IXM98" s="1"/>
      <c r="IXN98" s="1"/>
      <c r="IXO98" s="1"/>
      <c r="IXP98" s="1"/>
      <c r="IXQ98" s="1"/>
      <c r="IXR98" s="1"/>
      <c r="IXS98" s="1"/>
      <c r="IXT98" s="1"/>
      <c r="IXU98" s="1"/>
      <c r="IXV98" s="1"/>
      <c r="IXW98" s="1"/>
      <c r="IXX98" s="1"/>
      <c r="IXY98" s="1"/>
      <c r="IXZ98" s="1"/>
      <c r="IYA98" s="1"/>
      <c r="IYB98" s="1"/>
      <c r="IYC98" s="1"/>
      <c r="IYD98" s="1"/>
      <c r="IYE98" s="1"/>
      <c r="IYF98" s="1"/>
      <c r="IYG98" s="1"/>
      <c r="IYH98" s="1"/>
      <c r="IYI98" s="1"/>
      <c r="IYJ98" s="1"/>
      <c r="IYK98" s="1"/>
      <c r="IYL98" s="1"/>
      <c r="IYM98" s="1"/>
      <c r="IYN98" s="1"/>
      <c r="IYO98" s="1"/>
      <c r="IYP98" s="1"/>
      <c r="IYQ98" s="1"/>
      <c r="IYR98" s="1"/>
      <c r="IYS98" s="1"/>
      <c r="IYT98" s="1"/>
      <c r="IYU98" s="1"/>
      <c r="IYV98" s="1"/>
      <c r="IYW98" s="1"/>
      <c r="IYX98" s="1"/>
      <c r="IYY98" s="1"/>
      <c r="IYZ98" s="1"/>
      <c r="IZA98" s="1"/>
      <c r="IZB98" s="1"/>
      <c r="IZC98" s="1"/>
      <c r="IZD98" s="1"/>
      <c r="IZE98" s="1"/>
      <c r="IZF98" s="1"/>
      <c r="IZG98" s="1"/>
      <c r="IZH98" s="1"/>
      <c r="IZI98" s="1"/>
      <c r="IZJ98" s="1"/>
      <c r="IZK98" s="1"/>
      <c r="IZL98" s="1"/>
      <c r="IZM98" s="1"/>
      <c r="IZN98" s="1"/>
      <c r="IZO98" s="1"/>
      <c r="IZP98" s="1"/>
      <c r="IZQ98" s="1"/>
      <c r="IZR98" s="1"/>
      <c r="IZS98" s="1"/>
      <c r="IZT98" s="1"/>
      <c r="IZU98" s="1"/>
      <c r="IZV98" s="1"/>
      <c r="IZW98" s="1"/>
      <c r="IZX98" s="1"/>
      <c r="IZY98" s="1"/>
      <c r="IZZ98" s="1"/>
      <c r="JAA98" s="1"/>
      <c r="JAB98" s="1"/>
      <c r="JAC98" s="1"/>
      <c r="JAD98" s="1"/>
      <c r="JAE98" s="1"/>
      <c r="JAF98" s="1"/>
      <c r="JAG98" s="1"/>
      <c r="JAH98" s="1"/>
      <c r="JAI98" s="1"/>
      <c r="JAJ98" s="1"/>
      <c r="JAK98" s="1"/>
      <c r="JAL98" s="1"/>
      <c r="JAM98" s="1"/>
      <c r="JAN98" s="1"/>
      <c r="JAO98" s="1"/>
      <c r="JAP98" s="1"/>
      <c r="JAQ98" s="1"/>
      <c r="JAR98" s="1"/>
      <c r="JAS98" s="1"/>
      <c r="JAT98" s="1"/>
      <c r="JAU98" s="1"/>
      <c r="JAV98" s="1"/>
      <c r="JAW98" s="1"/>
      <c r="JAX98" s="1"/>
      <c r="JAY98" s="1"/>
      <c r="JAZ98" s="1"/>
      <c r="JBA98" s="1"/>
      <c r="JBB98" s="1"/>
      <c r="JBC98" s="1"/>
      <c r="JBD98" s="1"/>
      <c r="JBE98" s="1"/>
      <c r="JBF98" s="1"/>
      <c r="JBG98" s="1"/>
      <c r="JBH98" s="1"/>
      <c r="JBI98" s="1"/>
      <c r="JBJ98" s="1"/>
      <c r="JBK98" s="1"/>
      <c r="JBL98" s="1"/>
      <c r="JBM98" s="1"/>
      <c r="JBN98" s="1"/>
      <c r="JBO98" s="1"/>
      <c r="JBP98" s="1"/>
      <c r="JBQ98" s="1"/>
      <c r="JBR98" s="1"/>
      <c r="JBS98" s="1"/>
      <c r="JBT98" s="1"/>
      <c r="JBU98" s="1"/>
      <c r="JBV98" s="1"/>
      <c r="JBW98" s="1"/>
      <c r="JBX98" s="1"/>
      <c r="JBY98" s="1"/>
      <c r="JBZ98" s="1"/>
      <c r="JCA98" s="1"/>
      <c r="JCB98" s="1"/>
      <c r="JCC98" s="1"/>
      <c r="JCD98" s="1"/>
      <c r="JCE98" s="1"/>
      <c r="JCF98" s="1"/>
      <c r="JCG98" s="1"/>
      <c r="JCH98" s="1"/>
      <c r="JCI98" s="1"/>
      <c r="JCJ98" s="1"/>
      <c r="JCK98" s="1"/>
      <c r="JCL98" s="1"/>
      <c r="JCM98" s="1"/>
      <c r="JCN98" s="1"/>
      <c r="JCO98" s="1"/>
      <c r="JCP98" s="1"/>
      <c r="JCQ98" s="1"/>
      <c r="JCR98" s="1"/>
      <c r="JCS98" s="1"/>
      <c r="JCT98" s="1"/>
      <c r="JCU98" s="1"/>
      <c r="JCV98" s="1"/>
      <c r="JCW98" s="1"/>
      <c r="JCX98" s="1"/>
      <c r="JCY98" s="1"/>
      <c r="JCZ98" s="1"/>
      <c r="JDA98" s="1"/>
      <c r="JDB98" s="1"/>
      <c r="JDC98" s="1"/>
      <c r="JDD98" s="1"/>
      <c r="JDE98" s="1"/>
      <c r="JDF98" s="1"/>
      <c r="JDG98" s="1"/>
      <c r="JDH98" s="1"/>
      <c r="JDI98" s="1"/>
      <c r="JDJ98" s="1"/>
      <c r="JDK98" s="1"/>
      <c r="JDL98" s="1"/>
      <c r="JDM98" s="1"/>
      <c r="JDN98" s="1"/>
      <c r="JDO98" s="1"/>
      <c r="JDP98" s="1"/>
      <c r="JDQ98" s="1"/>
      <c r="JDR98" s="1"/>
      <c r="JDS98" s="1"/>
      <c r="JDT98" s="1"/>
      <c r="JDU98" s="1"/>
      <c r="JDV98" s="1"/>
      <c r="JDW98" s="1"/>
      <c r="JDX98" s="1"/>
      <c r="JDY98" s="1"/>
      <c r="JDZ98" s="1"/>
      <c r="JEA98" s="1"/>
      <c r="JEB98" s="1"/>
      <c r="JEC98" s="1"/>
      <c r="JED98" s="1"/>
      <c r="JEE98" s="1"/>
      <c r="JEF98" s="1"/>
      <c r="JEG98" s="1"/>
      <c r="JEH98" s="1"/>
      <c r="JEI98" s="1"/>
      <c r="JEJ98" s="1"/>
      <c r="JEK98" s="1"/>
      <c r="JEL98" s="1"/>
      <c r="JEM98" s="1"/>
      <c r="JEN98" s="1"/>
      <c r="JEO98" s="1"/>
      <c r="JEP98" s="1"/>
      <c r="JEQ98" s="1"/>
      <c r="JER98" s="1"/>
      <c r="JES98" s="1"/>
      <c r="JET98" s="1"/>
      <c r="JEU98" s="1"/>
      <c r="JEV98" s="1"/>
      <c r="JEW98" s="1"/>
      <c r="JEX98" s="1"/>
      <c r="JEY98" s="1"/>
      <c r="JEZ98" s="1"/>
      <c r="JFA98" s="1"/>
      <c r="JFB98" s="1"/>
      <c r="JFC98" s="1"/>
      <c r="JFD98" s="1"/>
      <c r="JFE98" s="1"/>
      <c r="JFF98" s="1"/>
      <c r="JFG98" s="1"/>
      <c r="JFH98" s="1"/>
      <c r="JFI98" s="1"/>
      <c r="JFJ98" s="1"/>
      <c r="JFK98" s="1"/>
      <c r="JFL98" s="1"/>
      <c r="JFM98" s="1"/>
      <c r="JFN98" s="1"/>
      <c r="JFO98" s="1"/>
      <c r="JFP98" s="1"/>
      <c r="JFQ98" s="1"/>
      <c r="JFR98" s="1"/>
      <c r="JFS98" s="1"/>
      <c r="JFT98" s="1"/>
      <c r="JFU98" s="1"/>
      <c r="JFV98" s="1"/>
      <c r="JFW98" s="1"/>
      <c r="JFX98" s="1"/>
      <c r="JFY98" s="1"/>
      <c r="JFZ98" s="1"/>
      <c r="JGA98" s="1"/>
      <c r="JGB98" s="1"/>
      <c r="JGC98" s="1"/>
      <c r="JGD98" s="1"/>
      <c r="JGE98" s="1"/>
      <c r="JGF98" s="1"/>
      <c r="JGG98" s="1"/>
      <c r="JGH98" s="1"/>
      <c r="JGI98" s="1"/>
      <c r="JGJ98" s="1"/>
      <c r="JGK98" s="1"/>
      <c r="JGL98" s="1"/>
      <c r="JGM98" s="1"/>
      <c r="JGN98" s="1"/>
      <c r="JGO98" s="1"/>
      <c r="JGP98" s="1"/>
      <c r="JGQ98" s="1"/>
      <c r="JGR98" s="1"/>
      <c r="JGS98" s="1"/>
      <c r="JGT98" s="1"/>
      <c r="JGU98" s="1"/>
      <c r="JGV98" s="1"/>
      <c r="JGW98" s="1"/>
      <c r="JGX98" s="1"/>
      <c r="JGY98" s="1"/>
      <c r="JGZ98" s="1"/>
      <c r="JHA98" s="1"/>
      <c r="JHB98" s="1"/>
      <c r="JHC98" s="1"/>
      <c r="JHD98" s="1"/>
      <c r="JHE98" s="1"/>
      <c r="JHF98" s="1"/>
      <c r="JHG98" s="1"/>
      <c r="JHH98" s="1"/>
      <c r="JHI98" s="1"/>
      <c r="JHJ98" s="1"/>
      <c r="JHK98" s="1"/>
      <c r="JHL98" s="1"/>
      <c r="JHM98" s="1"/>
      <c r="JHN98" s="1"/>
      <c r="JHO98" s="1"/>
      <c r="JHP98" s="1"/>
      <c r="JHQ98" s="1"/>
      <c r="JHR98" s="1"/>
      <c r="JHS98" s="1"/>
      <c r="JHT98" s="1"/>
      <c r="JHU98" s="1"/>
      <c r="JHV98" s="1"/>
      <c r="JHW98" s="1"/>
      <c r="JHX98" s="1"/>
      <c r="JHY98" s="1"/>
      <c r="JHZ98" s="1"/>
      <c r="JIA98" s="1"/>
      <c r="JIB98" s="1"/>
      <c r="JIC98" s="1"/>
      <c r="JID98" s="1"/>
      <c r="JIE98" s="1"/>
      <c r="JIF98" s="1"/>
      <c r="JIG98" s="1"/>
      <c r="JIH98" s="1"/>
      <c r="JII98" s="1"/>
      <c r="JIJ98" s="1"/>
      <c r="JIK98" s="1"/>
      <c r="JIL98" s="1"/>
      <c r="JIM98" s="1"/>
      <c r="JIN98" s="1"/>
      <c r="JIO98" s="1"/>
      <c r="JIP98" s="1"/>
      <c r="JIQ98" s="1"/>
      <c r="JIR98" s="1"/>
      <c r="JIS98" s="1"/>
      <c r="JIT98" s="1"/>
      <c r="JIU98" s="1"/>
      <c r="JIV98" s="1"/>
      <c r="JIW98" s="1"/>
      <c r="JIX98" s="1"/>
      <c r="JIY98" s="1"/>
      <c r="JIZ98" s="1"/>
      <c r="JJA98" s="1"/>
      <c r="JJB98" s="1"/>
      <c r="JJC98" s="1"/>
      <c r="JJD98" s="1"/>
      <c r="JJE98" s="1"/>
      <c r="JJF98" s="1"/>
      <c r="JJG98" s="1"/>
      <c r="JJH98" s="1"/>
      <c r="JJI98" s="1"/>
      <c r="JJJ98" s="1"/>
      <c r="JJK98" s="1"/>
      <c r="JJL98" s="1"/>
      <c r="JJM98" s="1"/>
      <c r="JJN98" s="1"/>
      <c r="JJO98" s="1"/>
      <c r="JJP98" s="1"/>
      <c r="JJQ98" s="1"/>
      <c r="JJR98" s="1"/>
      <c r="JJS98" s="1"/>
      <c r="JJT98" s="1"/>
      <c r="JJU98" s="1"/>
      <c r="JJV98" s="1"/>
      <c r="JJW98" s="1"/>
      <c r="JJX98" s="1"/>
      <c r="JJY98" s="1"/>
      <c r="JJZ98" s="1"/>
      <c r="JKA98" s="1"/>
      <c r="JKB98" s="1"/>
      <c r="JKC98" s="1"/>
      <c r="JKD98" s="1"/>
      <c r="JKE98" s="1"/>
      <c r="JKF98" s="1"/>
      <c r="JKG98" s="1"/>
      <c r="JKH98" s="1"/>
      <c r="JKI98" s="1"/>
      <c r="JKJ98" s="1"/>
      <c r="JKK98" s="1"/>
      <c r="JKL98" s="1"/>
      <c r="JKM98" s="1"/>
      <c r="JKN98" s="1"/>
      <c r="JKO98" s="1"/>
      <c r="JKP98" s="1"/>
      <c r="JKQ98" s="1"/>
      <c r="JKR98" s="1"/>
      <c r="JKS98" s="1"/>
      <c r="JKT98" s="1"/>
      <c r="JKU98" s="1"/>
      <c r="JKV98" s="1"/>
      <c r="JKW98" s="1"/>
      <c r="JKX98" s="1"/>
      <c r="JKY98" s="1"/>
      <c r="JKZ98" s="1"/>
      <c r="JLA98" s="1"/>
      <c r="JLB98" s="1"/>
      <c r="JLC98" s="1"/>
      <c r="JLD98" s="1"/>
      <c r="JLE98" s="1"/>
      <c r="JLF98" s="1"/>
      <c r="JLG98" s="1"/>
      <c r="JLH98" s="1"/>
      <c r="JLI98" s="1"/>
      <c r="JLJ98" s="1"/>
      <c r="JLK98" s="1"/>
      <c r="JLL98" s="1"/>
      <c r="JLM98" s="1"/>
      <c r="JLN98" s="1"/>
      <c r="JLO98" s="1"/>
      <c r="JLP98" s="1"/>
      <c r="JLQ98" s="1"/>
      <c r="JLR98" s="1"/>
      <c r="JLS98" s="1"/>
      <c r="JLT98" s="1"/>
      <c r="JLU98" s="1"/>
      <c r="JLV98" s="1"/>
      <c r="JLW98" s="1"/>
      <c r="JLX98" s="1"/>
      <c r="JLY98" s="1"/>
      <c r="JLZ98" s="1"/>
      <c r="JMA98" s="1"/>
      <c r="JMB98" s="1"/>
      <c r="JMC98" s="1"/>
      <c r="JMD98" s="1"/>
      <c r="JME98" s="1"/>
      <c r="JMF98" s="1"/>
      <c r="JMG98" s="1"/>
      <c r="JMH98" s="1"/>
      <c r="JMI98" s="1"/>
      <c r="JMJ98" s="1"/>
      <c r="JMK98" s="1"/>
      <c r="JML98" s="1"/>
      <c r="JMM98" s="1"/>
      <c r="JMN98" s="1"/>
      <c r="JMO98" s="1"/>
      <c r="JMP98" s="1"/>
      <c r="JMQ98" s="1"/>
      <c r="JMR98" s="1"/>
      <c r="JMS98" s="1"/>
      <c r="JMT98" s="1"/>
      <c r="JMU98" s="1"/>
      <c r="JMV98" s="1"/>
      <c r="JMW98" s="1"/>
      <c r="JMX98" s="1"/>
      <c r="JMY98" s="1"/>
      <c r="JMZ98" s="1"/>
      <c r="JNA98" s="1"/>
      <c r="JNB98" s="1"/>
      <c r="JNC98" s="1"/>
      <c r="JND98" s="1"/>
      <c r="JNE98" s="1"/>
      <c r="JNF98" s="1"/>
      <c r="JNG98" s="1"/>
      <c r="JNH98" s="1"/>
      <c r="JNI98" s="1"/>
      <c r="JNJ98" s="1"/>
      <c r="JNK98" s="1"/>
      <c r="JNL98" s="1"/>
      <c r="JNM98" s="1"/>
      <c r="JNN98" s="1"/>
      <c r="JNO98" s="1"/>
      <c r="JNP98" s="1"/>
      <c r="JNQ98" s="1"/>
      <c r="JNR98" s="1"/>
      <c r="JNS98" s="1"/>
      <c r="JNT98" s="1"/>
      <c r="JNU98" s="1"/>
      <c r="JNV98" s="1"/>
      <c r="JNW98" s="1"/>
      <c r="JNX98" s="1"/>
      <c r="JNY98" s="1"/>
      <c r="JNZ98" s="1"/>
      <c r="JOA98" s="1"/>
      <c r="JOB98" s="1"/>
      <c r="JOC98" s="1"/>
      <c r="JOD98" s="1"/>
      <c r="JOE98" s="1"/>
      <c r="JOF98" s="1"/>
      <c r="JOG98" s="1"/>
      <c r="JOH98" s="1"/>
      <c r="JOI98" s="1"/>
      <c r="JOJ98" s="1"/>
      <c r="JOK98" s="1"/>
      <c r="JOL98" s="1"/>
      <c r="JOM98" s="1"/>
      <c r="JON98" s="1"/>
      <c r="JOO98" s="1"/>
      <c r="JOP98" s="1"/>
      <c r="JOQ98" s="1"/>
      <c r="JOR98" s="1"/>
      <c r="JOS98" s="1"/>
      <c r="JOT98" s="1"/>
      <c r="JOU98" s="1"/>
      <c r="JOV98" s="1"/>
      <c r="JOW98" s="1"/>
      <c r="JOX98" s="1"/>
      <c r="JOY98" s="1"/>
      <c r="JOZ98" s="1"/>
      <c r="JPA98" s="1"/>
      <c r="JPB98" s="1"/>
      <c r="JPC98" s="1"/>
      <c r="JPD98" s="1"/>
      <c r="JPE98" s="1"/>
      <c r="JPF98" s="1"/>
      <c r="JPG98" s="1"/>
      <c r="JPH98" s="1"/>
      <c r="JPI98" s="1"/>
      <c r="JPJ98" s="1"/>
      <c r="JPK98" s="1"/>
      <c r="JPL98" s="1"/>
      <c r="JPM98" s="1"/>
      <c r="JPN98" s="1"/>
      <c r="JPO98" s="1"/>
      <c r="JPP98" s="1"/>
      <c r="JPQ98" s="1"/>
      <c r="JPR98" s="1"/>
      <c r="JPS98" s="1"/>
      <c r="JPT98" s="1"/>
      <c r="JPU98" s="1"/>
      <c r="JPV98" s="1"/>
      <c r="JPW98" s="1"/>
      <c r="JPX98" s="1"/>
      <c r="JPY98" s="1"/>
      <c r="JPZ98" s="1"/>
      <c r="JQA98" s="1"/>
      <c r="JQB98" s="1"/>
      <c r="JQC98" s="1"/>
      <c r="JQD98" s="1"/>
      <c r="JQE98" s="1"/>
      <c r="JQF98" s="1"/>
      <c r="JQG98" s="1"/>
      <c r="JQH98" s="1"/>
      <c r="JQI98" s="1"/>
      <c r="JQJ98" s="1"/>
      <c r="JQK98" s="1"/>
      <c r="JQL98" s="1"/>
      <c r="JQM98" s="1"/>
      <c r="JQN98" s="1"/>
      <c r="JQO98" s="1"/>
      <c r="JQP98" s="1"/>
      <c r="JQQ98" s="1"/>
      <c r="JQR98" s="1"/>
      <c r="JQS98" s="1"/>
      <c r="JQT98" s="1"/>
      <c r="JQU98" s="1"/>
      <c r="JQV98" s="1"/>
      <c r="JQW98" s="1"/>
      <c r="JQX98" s="1"/>
      <c r="JQY98" s="1"/>
      <c r="JQZ98" s="1"/>
      <c r="JRA98" s="1"/>
      <c r="JRB98" s="1"/>
      <c r="JRC98" s="1"/>
      <c r="JRD98" s="1"/>
      <c r="JRE98" s="1"/>
      <c r="JRF98" s="1"/>
      <c r="JRG98" s="1"/>
      <c r="JRH98" s="1"/>
      <c r="JRI98" s="1"/>
      <c r="JRJ98" s="1"/>
      <c r="JRK98" s="1"/>
      <c r="JRL98" s="1"/>
      <c r="JRM98" s="1"/>
      <c r="JRN98" s="1"/>
      <c r="JRO98" s="1"/>
      <c r="JRP98" s="1"/>
      <c r="JRQ98" s="1"/>
      <c r="JRR98" s="1"/>
      <c r="JRS98" s="1"/>
      <c r="JRT98" s="1"/>
      <c r="JRU98" s="1"/>
      <c r="JRV98" s="1"/>
      <c r="JRW98" s="1"/>
      <c r="JRX98" s="1"/>
      <c r="JRY98" s="1"/>
      <c r="JRZ98" s="1"/>
      <c r="JSA98" s="1"/>
      <c r="JSB98" s="1"/>
      <c r="JSC98" s="1"/>
      <c r="JSD98" s="1"/>
      <c r="JSE98" s="1"/>
      <c r="JSF98" s="1"/>
      <c r="JSG98" s="1"/>
      <c r="JSH98" s="1"/>
      <c r="JSI98" s="1"/>
      <c r="JSJ98" s="1"/>
      <c r="JSK98" s="1"/>
      <c r="JSL98" s="1"/>
      <c r="JSM98" s="1"/>
      <c r="JSN98" s="1"/>
      <c r="JSO98" s="1"/>
      <c r="JSP98" s="1"/>
      <c r="JSQ98" s="1"/>
      <c r="JSR98" s="1"/>
      <c r="JSS98" s="1"/>
      <c r="JST98" s="1"/>
      <c r="JSU98" s="1"/>
      <c r="JSV98" s="1"/>
      <c r="JSW98" s="1"/>
      <c r="JSX98" s="1"/>
      <c r="JSY98" s="1"/>
      <c r="JSZ98" s="1"/>
      <c r="JTA98" s="1"/>
      <c r="JTB98" s="1"/>
      <c r="JTC98" s="1"/>
      <c r="JTD98" s="1"/>
      <c r="JTE98" s="1"/>
      <c r="JTF98" s="1"/>
      <c r="JTG98" s="1"/>
      <c r="JTH98" s="1"/>
      <c r="JTI98" s="1"/>
      <c r="JTJ98" s="1"/>
      <c r="JTK98" s="1"/>
      <c r="JTL98" s="1"/>
      <c r="JTM98" s="1"/>
      <c r="JTN98" s="1"/>
      <c r="JTO98" s="1"/>
      <c r="JTP98" s="1"/>
      <c r="JTQ98" s="1"/>
      <c r="JTR98" s="1"/>
      <c r="JTS98" s="1"/>
      <c r="JTT98" s="1"/>
      <c r="JTU98" s="1"/>
      <c r="JTV98" s="1"/>
      <c r="JTW98" s="1"/>
      <c r="JTX98" s="1"/>
      <c r="JTY98" s="1"/>
      <c r="JTZ98" s="1"/>
      <c r="JUA98" s="1"/>
      <c r="JUB98" s="1"/>
      <c r="JUC98" s="1"/>
      <c r="JUD98" s="1"/>
      <c r="JUE98" s="1"/>
      <c r="JUF98" s="1"/>
      <c r="JUG98" s="1"/>
      <c r="JUH98" s="1"/>
      <c r="JUI98" s="1"/>
      <c r="JUJ98" s="1"/>
      <c r="JUK98" s="1"/>
      <c r="JUL98" s="1"/>
      <c r="JUM98" s="1"/>
      <c r="JUN98" s="1"/>
      <c r="JUO98" s="1"/>
      <c r="JUP98" s="1"/>
      <c r="JUQ98" s="1"/>
      <c r="JUR98" s="1"/>
      <c r="JUS98" s="1"/>
      <c r="JUT98" s="1"/>
      <c r="JUU98" s="1"/>
      <c r="JUV98" s="1"/>
      <c r="JUW98" s="1"/>
      <c r="JUX98" s="1"/>
      <c r="JUY98" s="1"/>
      <c r="JUZ98" s="1"/>
      <c r="JVA98" s="1"/>
      <c r="JVB98" s="1"/>
      <c r="JVC98" s="1"/>
      <c r="JVD98" s="1"/>
      <c r="JVE98" s="1"/>
      <c r="JVF98" s="1"/>
      <c r="JVG98" s="1"/>
      <c r="JVH98" s="1"/>
      <c r="JVI98" s="1"/>
      <c r="JVJ98" s="1"/>
      <c r="JVK98" s="1"/>
      <c r="JVL98" s="1"/>
      <c r="JVM98" s="1"/>
      <c r="JVN98" s="1"/>
      <c r="JVO98" s="1"/>
      <c r="JVP98" s="1"/>
      <c r="JVQ98" s="1"/>
      <c r="JVR98" s="1"/>
      <c r="JVS98" s="1"/>
      <c r="JVT98" s="1"/>
      <c r="JVU98" s="1"/>
      <c r="JVV98" s="1"/>
      <c r="JVW98" s="1"/>
      <c r="JVX98" s="1"/>
      <c r="JVY98" s="1"/>
      <c r="JVZ98" s="1"/>
      <c r="JWA98" s="1"/>
      <c r="JWB98" s="1"/>
      <c r="JWC98" s="1"/>
      <c r="JWD98" s="1"/>
      <c r="JWE98" s="1"/>
      <c r="JWF98" s="1"/>
      <c r="JWG98" s="1"/>
      <c r="JWH98" s="1"/>
      <c r="JWI98" s="1"/>
      <c r="JWJ98" s="1"/>
      <c r="JWK98" s="1"/>
      <c r="JWL98" s="1"/>
      <c r="JWM98" s="1"/>
      <c r="JWN98" s="1"/>
      <c r="JWO98" s="1"/>
      <c r="JWP98" s="1"/>
      <c r="JWQ98" s="1"/>
      <c r="JWR98" s="1"/>
      <c r="JWS98" s="1"/>
      <c r="JWT98" s="1"/>
      <c r="JWU98" s="1"/>
      <c r="JWV98" s="1"/>
      <c r="JWW98" s="1"/>
      <c r="JWX98" s="1"/>
      <c r="JWY98" s="1"/>
      <c r="JWZ98" s="1"/>
      <c r="JXA98" s="1"/>
      <c r="JXB98" s="1"/>
      <c r="JXC98" s="1"/>
      <c r="JXD98" s="1"/>
      <c r="JXE98" s="1"/>
      <c r="JXF98" s="1"/>
      <c r="JXG98" s="1"/>
      <c r="JXH98" s="1"/>
      <c r="JXI98" s="1"/>
      <c r="JXJ98" s="1"/>
      <c r="JXK98" s="1"/>
      <c r="JXL98" s="1"/>
      <c r="JXM98" s="1"/>
      <c r="JXN98" s="1"/>
      <c r="JXO98" s="1"/>
      <c r="JXP98" s="1"/>
      <c r="JXQ98" s="1"/>
      <c r="JXR98" s="1"/>
      <c r="JXS98" s="1"/>
      <c r="JXT98" s="1"/>
      <c r="JXU98" s="1"/>
      <c r="JXV98" s="1"/>
      <c r="JXW98" s="1"/>
      <c r="JXX98" s="1"/>
      <c r="JXY98" s="1"/>
      <c r="JXZ98" s="1"/>
      <c r="JYA98" s="1"/>
      <c r="JYB98" s="1"/>
      <c r="JYC98" s="1"/>
      <c r="JYD98" s="1"/>
      <c r="JYE98" s="1"/>
      <c r="JYF98" s="1"/>
      <c r="JYG98" s="1"/>
      <c r="JYH98" s="1"/>
      <c r="JYI98" s="1"/>
      <c r="JYJ98" s="1"/>
      <c r="JYK98" s="1"/>
      <c r="JYL98" s="1"/>
      <c r="JYM98" s="1"/>
      <c r="JYN98" s="1"/>
      <c r="JYO98" s="1"/>
      <c r="JYP98" s="1"/>
      <c r="JYQ98" s="1"/>
      <c r="JYR98" s="1"/>
      <c r="JYS98" s="1"/>
      <c r="JYT98" s="1"/>
      <c r="JYU98" s="1"/>
      <c r="JYV98" s="1"/>
      <c r="JYW98" s="1"/>
      <c r="JYX98" s="1"/>
      <c r="JYY98" s="1"/>
      <c r="JYZ98" s="1"/>
      <c r="JZA98" s="1"/>
      <c r="JZB98" s="1"/>
      <c r="JZC98" s="1"/>
      <c r="JZD98" s="1"/>
      <c r="JZE98" s="1"/>
      <c r="JZF98" s="1"/>
      <c r="JZG98" s="1"/>
      <c r="JZH98" s="1"/>
      <c r="JZI98" s="1"/>
      <c r="JZJ98" s="1"/>
      <c r="JZK98" s="1"/>
      <c r="JZL98" s="1"/>
      <c r="JZM98" s="1"/>
      <c r="JZN98" s="1"/>
      <c r="JZO98" s="1"/>
      <c r="JZP98" s="1"/>
      <c r="JZQ98" s="1"/>
      <c r="JZR98" s="1"/>
      <c r="JZS98" s="1"/>
      <c r="JZT98" s="1"/>
      <c r="JZU98" s="1"/>
      <c r="JZV98" s="1"/>
      <c r="JZW98" s="1"/>
      <c r="JZX98" s="1"/>
      <c r="JZY98" s="1"/>
      <c r="JZZ98" s="1"/>
      <c r="KAA98" s="1"/>
      <c r="KAB98" s="1"/>
      <c r="KAC98" s="1"/>
      <c r="KAD98" s="1"/>
      <c r="KAE98" s="1"/>
      <c r="KAF98" s="1"/>
      <c r="KAG98" s="1"/>
      <c r="KAH98" s="1"/>
      <c r="KAI98" s="1"/>
      <c r="KAJ98" s="1"/>
      <c r="KAK98" s="1"/>
      <c r="KAL98" s="1"/>
      <c r="KAM98" s="1"/>
      <c r="KAN98" s="1"/>
      <c r="KAO98" s="1"/>
      <c r="KAP98" s="1"/>
      <c r="KAQ98" s="1"/>
      <c r="KAR98" s="1"/>
      <c r="KAS98" s="1"/>
      <c r="KAT98" s="1"/>
      <c r="KAU98" s="1"/>
      <c r="KAV98" s="1"/>
      <c r="KAW98" s="1"/>
      <c r="KAX98" s="1"/>
      <c r="KAY98" s="1"/>
      <c r="KAZ98" s="1"/>
      <c r="KBA98" s="1"/>
      <c r="KBB98" s="1"/>
      <c r="KBC98" s="1"/>
      <c r="KBD98" s="1"/>
      <c r="KBE98" s="1"/>
      <c r="KBF98" s="1"/>
      <c r="KBG98" s="1"/>
      <c r="KBH98" s="1"/>
      <c r="KBI98" s="1"/>
      <c r="KBJ98" s="1"/>
      <c r="KBK98" s="1"/>
      <c r="KBL98" s="1"/>
      <c r="KBM98" s="1"/>
      <c r="KBN98" s="1"/>
      <c r="KBO98" s="1"/>
      <c r="KBP98" s="1"/>
      <c r="KBQ98" s="1"/>
      <c r="KBR98" s="1"/>
      <c r="KBS98" s="1"/>
      <c r="KBT98" s="1"/>
      <c r="KBU98" s="1"/>
      <c r="KBV98" s="1"/>
      <c r="KBW98" s="1"/>
      <c r="KBX98" s="1"/>
      <c r="KBY98" s="1"/>
      <c r="KBZ98" s="1"/>
      <c r="KCA98" s="1"/>
      <c r="KCB98" s="1"/>
      <c r="KCC98" s="1"/>
      <c r="KCD98" s="1"/>
      <c r="KCE98" s="1"/>
      <c r="KCF98" s="1"/>
      <c r="KCG98" s="1"/>
      <c r="KCH98" s="1"/>
      <c r="KCI98" s="1"/>
      <c r="KCJ98" s="1"/>
      <c r="KCK98" s="1"/>
      <c r="KCL98" s="1"/>
      <c r="KCM98" s="1"/>
      <c r="KCN98" s="1"/>
      <c r="KCO98" s="1"/>
      <c r="KCP98" s="1"/>
      <c r="KCQ98" s="1"/>
      <c r="KCR98" s="1"/>
      <c r="KCS98" s="1"/>
      <c r="KCT98" s="1"/>
      <c r="KCU98" s="1"/>
      <c r="KCV98" s="1"/>
      <c r="KCW98" s="1"/>
      <c r="KCX98" s="1"/>
      <c r="KCY98" s="1"/>
      <c r="KCZ98" s="1"/>
      <c r="KDA98" s="1"/>
      <c r="KDB98" s="1"/>
      <c r="KDC98" s="1"/>
      <c r="KDD98" s="1"/>
      <c r="KDE98" s="1"/>
      <c r="KDF98" s="1"/>
      <c r="KDG98" s="1"/>
      <c r="KDH98" s="1"/>
      <c r="KDI98" s="1"/>
      <c r="KDJ98" s="1"/>
      <c r="KDK98" s="1"/>
      <c r="KDL98" s="1"/>
      <c r="KDM98" s="1"/>
      <c r="KDN98" s="1"/>
      <c r="KDO98" s="1"/>
      <c r="KDP98" s="1"/>
      <c r="KDQ98" s="1"/>
      <c r="KDR98" s="1"/>
      <c r="KDS98" s="1"/>
      <c r="KDT98" s="1"/>
      <c r="KDU98" s="1"/>
      <c r="KDV98" s="1"/>
      <c r="KDW98" s="1"/>
      <c r="KDX98" s="1"/>
      <c r="KDY98" s="1"/>
      <c r="KDZ98" s="1"/>
      <c r="KEA98" s="1"/>
      <c r="KEB98" s="1"/>
      <c r="KEC98" s="1"/>
      <c r="KED98" s="1"/>
      <c r="KEE98" s="1"/>
      <c r="KEF98" s="1"/>
      <c r="KEG98" s="1"/>
      <c r="KEH98" s="1"/>
      <c r="KEI98" s="1"/>
      <c r="KEJ98" s="1"/>
      <c r="KEK98" s="1"/>
      <c r="KEL98" s="1"/>
      <c r="KEM98" s="1"/>
      <c r="KEN98" s="1"/>
      <c r="KEO98" s="1"/>
      <c r="KEP98" s="1"/>
      <c r="KEQ98" s="1"/>
      <c r="KER98" s="1"/>
      <c r="KES98" s="1"/>
      <c r="KET98" s="1"/>
      <c r="KEU98" s="1"/>
      <c r="KEV98" s="1"/>
      <c r="KEW98" s="1"/>
      <c r="KEX98" s="1"/>
      <c r="KEY98" s="1"/>
      <c r="KEZ98" s="1"/>
      <c r="KFA98" s="1"/>
      <c r="KFB98" s="1"/>
      <c r="KFC98" s="1"/>
      <c r="KFD98" s="1"/>
      <c r="KFE98" s="1"/>
      <c r="KFF98" s="1"/>
      <c r="KFG98" s="1"/>
      <c r="KFH98" s="1"/>
      <c r="KFI98" s="1"/>
      <c r="KFJ98" s="1"/>
      <c r="KFK98" s="1"/>
      <c r="KFL98" s="1"/>
      <c r="KFM98" s="1"/>
      <c r="KFN98" s="1"/>
      <c r="KFO98" s="1"/>
      <c r="KFP98" s="1"/>
      <c r="KFQ98" s="1"/>
      <c r="KFR98" s="1"/>
      <c r="KFS98" s="1"/>
      <c r="KFT98" s="1"/>
      <c r="KFU98" s="1"/>
      <c r="KFV98" s="1"/>
      <c r="KFW98" s="1"/>
      <c r="KFX98" s="1"/>
      <c r="KFY98" s="1"/>
      <c r="KFZ98" s="1"/>
      <c r="KGA98" s="1"/>
      <c r="KGB98" s="1"/>
      <c r="KGC98" s="1"/>
      <c r="KGD98" s="1"/>
      <c r="KGE98" s="1"/>
      <c r="KGF98" s="1"/>
      <c r="KGG98" s="1"/>
      <c r="KGH98" s="1"/>
      <c r="KGI98" s="1"/>
      <c r="KGJ98" s="1"/>
      <c r="KGK98" s="1"/>
      <c r="KGL98" s="1"/>
      <c r="KGM98" s="1"/>
      <c r="KGN98" s="1"/>
      <c r="KGO98" s="1"/>
      <c r="KGP98" s="1"/>
      <c r="KGQ98" s="1"/>
      <c r="KGR98" s="1"/>
      <c r="KGS98" s="1"/>
      <c r="KGT98" s="1"/>
      <c r="KGU98" s="1"/>
      <c r="KGV98" s="1"/>
      <c r="KGW98" s="1"/>
      <c r="KGX98" s="1"/>
      <c r="KGY98" s="1"/>
      <c r="KGZ98" s="1"/>
      <c r="KHA98" s="1"/>
      <c r="KHB98" s="1"/>
      <c r="KHC98" s="1"/>
      <c r="KHD98" s="1"/>
      <c r="KHE98" s="1"/>
      <c r="KHF98" s="1"/>
      <c r="KHG98" s="1"/>
      <c r="KHH98" s="1"/>
      <c r="KHI98" s="1"/>
      <c r="KHJ98" s="1"/>
      <c r="KHK98" s="1"/>
      <c r="KHL98" s="1"/>
      <c r="KHM98" s="1"/>
      <c r="KHN98" s="1"/>
      <c r="KHO98" s="1"/>
      <c r="KHP98" s="1"/>
      <c r="KHQ98" s="1"/>
      <c r="KHR98" s="1"/>
      <c r="KHS98" s="1"/>
      <c r="KHT98" s="1"/>
      <c r="KHU98" s="1"/>
      <c r="KHV98" s="1"/>
      <c r="KHW98" s="1"/>
      <c r="KHX98" s="1"/>
      <c r="KHY98" s="1"/>
      <c r="KHZ98" s="1"/>
      <c r="KIA98" s="1"/>
      <c r="KIB98" s="1"/>
      <c r="KIC98" s="1"/>
      <c r="KID98" s="1"/>
      <c r="KIE98" s="1"/>
      <c r="KIF98" s="1"/>
      <c r="KIG98" s="1"/>
      <c r="KIH98" s="1"/>
      <c r="KII98" s="1"/>
      <c r="KIJ98" s="1"/>
      <c r="KIK98" s="1"/>
      <c r="KIL98" s="1"/>
      <c r="KIM98" s="1"/>
      <c r="KIN98" s="1"/>
      <c r="KIO98" s="1"/>
      <c r="KIP98" s="1"/>
      <c r="KIQ98" s="1"/>
      <c r="KIR98" s="1"/>
      <c r="KIS98" s="1"/>
      <c r="KIT98" s="1"/>
      <c r="KIU98" s="1"/>
      <c r="KIV98" s="1"/>
      <c r="KIW98" s="1"/>
      <c r="KIX98" s="1"/>
      <c r="KIY98" s="1"/>
      <c r="KIZ98" s="1"/>
      <c r="KJA98" s="1"/>
      <c r="KJB98" s="1"/>
      <c r="KJC98" s="1"/>
      <c r="KJD98" s="1"/>
      <c r="KJE98" s="1"/>
      <c r="KJF98" s="1"/>
      <c r="KJG98" s="1"/>
      <c r="KJH98" s="1"/>
      <c r="KJI98" s="1"/>
      <c r="KJJ98" s="1"/>
      <c r="KJK98" s="1"/>
      <c r="KJL98" s="1"/>
      <c r="KJM98" s="1"/>
      <c r="KJN98" s="1"/>
      <c r="KJO98" s="1"/>
      <c r="KJP98" s="1"/>
      <c r="KJQ98" s="1"/>
      <c r="KJR98" s="1"/>
      <c r="KJS98" s="1"/>
      <c r="KJT98" s="1"/>
      <c r="KJU98" s="1"/>
      <c r="KJV98" s="1"/>
      <c r="KJW98" s="1"/>
      <c r="KJX98" s="1"/>
      <c r="KJY98" s="1"/>
      <c r="KJZ98" s="1"/>
      <c r="KKA98" s="1"/>
      <c r="KKB98" s="1"/>
      <c r="KKC98" s="1"/>
      <c r="KKD98" s="1"/>
      <c r="KKE98" s="1"/>
      <c r="KKF98" s="1"/>
      <c r="KKG98" s="1"/>
      <c r="KKH98" s="1"/>
      <c r="KKI98" s="1"/>
      <c r="KKJ98" s="1"/>
      <c r="KKK98" s="1"/>
      <c r="KKL98" s="1"/>
      <c r="KKM98" s="1"/>
      <c r="KKN98" s="1"/>
      <c r="KKO98" s="1"/>
      <c r="KKP98" s="1"/>
      <c r="KKQ98" s="1"/>
      <c r="KKR98" s="1"/>
      <c r="KKS98" s="1"/>
      <c r="KKT98" s="1"/>
      <c r="KKU98" s="1"/>
      <c r="KKV98" s="1"/>
      <c r="KKW98" s="1"/>
      <c r="KKX98" s="1"/>
      <c r="KKY98" s="1"/>
      <c r="KKZ98" s="1"/>
      <c r="KLA98" s="1"/>
      <c r="KLB98" s="1"/>
      <c r="KLC98" s="1"/>
      <c r="KLD98" s="1"/>
      <c r="KLE98" s="1"/>
      <c r="KLF98" s="1"/>
      <c r="KLG98" s="1"/>
      <c r="KLH98" s="1"/>
      <c r="KLI98" s="1"/>
      <c r="KLJ98" s="1"/>
      <c r="KLK98" s="1"/>
      <c r="KLL98" s="1"/>
      <c r="KLM98" s="1"/>
      <c r="KLN98" s="1"/>
      <c r="KLO98" s="1"/>
      <c r="KLP98" s="1"/>
      <c r="KLQ98" s="1"/>
      <c r="KLR98" s="1"/>
      <c r="KLS98" s="1"/>
      <c r="KLT98" s="1"/>
      <c r="KLU98" s="1"/>
      <c r="KLV98" s="1"/>
      <c r="KLW98" s="1"/>
      <c r="KLX98" s="1"/>
      <c r="KLY98" s="1"/>
      <c r="KLZ98" s="1"/>
      <c r="KMA98" s="1"/>
      <c r="KMB98" s="1"/>
      <c r="KMC98" s="1"/>
      <c r="KMD98" s="1"/>
      <c r="KME98" s="1"/>
      <c r="KMF98" s="1"/>
      <c r="KMG98" s="1"/>
      <c r="KMH98" s="1"/>
      <c r="KMI98" s="1"/>
      <c r="KMJ98" s="1"/>
      <c r="KMK98" s="1"/>
      <c r="KML98" s="1"/>
      <c r="KMM98" s="1"/>
      <c r="KMN98" s="1"/>
      <c r="KMO98" s="1"/>
      <c r="KMP98" s="1"/>
      <c r="KMQ98" s="1"/>
      <c r="KMR98" s="1"/>
      <c r="KMS98" s="1"/>
      <c r="KMT98" s="1"/>
      <c r="KMU98" s="1"/>
      <c r="KMV98" s="1"/>
      <c r="KMW98" s="1"/>
      <c r="KMX98" s="1"/>
      <c r="KMY98" s="1"/>
      <c r="KMZ98" s="1"/>
      <c r="KNA98" s="1"/>
      <c r="KNB98" s="1"/>
      <c r="KNC98" s="1"/>
      <c r="KND98" s="1"/>
      <c r="KNE98" s="1"/>
      <c r="KNF98" s="1"/>
      <c r="KNG98" s="1"/>
      <c r="KNH98" s="1"/>
      <c r="KNI98" s="1"/>
      <c r="KNJ98" s="1"/>
      <c r="KNK98" s="1"/>
      <c r="KNL98" s="1"/>
      <c r="KNM98" s="1"/>
      <c r="KNN98" s="1"/>
      <c r="KNO98" s="1"/>
      <c r="KNP98" s="1"/>
      <c r="KNQ98" s="1"/>
      <c r="KNR98" s="1"/>
      <c r="KNS98" s="1"/>
      <c r="KNT98" s="1"/>
      <c r="KNU98" s="1"/>
      <c r="KNV98" s="1"/>
      <c r="KNW98" s="1"/>
      <c r="KNX98" s="1"/>
      <c r="KNY98" s="1"/>
      <c r="KNZ98" s="1"/>
      <c r="KOA98" s="1"/>
      <c r="KOB98" s="1"/>
      <c r="KOC98" s="1"/>
      <c r="KOD98" s="1"/>
      <c r="KOE98" s="1"/>
      <c r="KOF98" s="1"/>
      <c r="KOG98" s="1"/>
      <c r="KOH98" s="1"/>
      <c r="KOI98" s="1"/>
      <c r="KOJ98" s="1"/>
      <c r="KOK98" s="1"/>
      <c r="KOL98" s="1"/>
      <c r="KOM98" s="1"/>
      <c r="KON98" s="1"/>
      <c r="KOO98" s="1"/>
      <c r="KOP98" s="1"/>
      <c r="KOQ98" s="1"/>
      <c r="KOR98" s="1"/>
      <c r="KOS98" s="1"/>
      <c r="KOT98" s="1"/>
      <c r="KOU98" s="1"/>
      <c r="KOV98" s="1"/>
      <c r="KOW98" s="1"/>
      <c r="KOX98" s="1"/>
      <c r="KOY98" s="1"/>
      <c r="KOZ98" s="1"/>
      <c r="KPA98" s="1"/>
      <c r="KPB98" s="1"/>
      <c r="KPC98" s="1"/>
      <c r="KPD98" s="1"/>
      <c r="KPE98" s="1"/>
      <c r="KPF98" s="1"/>
      <c r="KPG98" s="1"/>
      <c r="KPH98" s="1"/>
      <c r="KPI98" s="1"/>
      <c r="KPJ98" s="1"/>
      <c r="KPK98" s="1"/>
      <c r="KPL98" s="1"/>
      <c r="KPM98" s="1"/>
      <c r="KPN98" s="1"/>
      <c r="KPO98" s="1"/>
      <c r="KPP98" s="1"/>
      <c r="KPQ98" s="1"/>
      <c r="KPR98" s="1"/>
      <c r="KPS98" s="1"/>
      <c r="KPT98" s="1"/>
      <c r="KPU98" s="1"/>
      <c r="KPV98" s="1"/>
      <c r="KPW98" s="1"/>
      <c r="KPX98" s="1"/>
      <c r="KPY98" s="1"/>
      <c r="KPZ98" s="1"/>
      <c r="KQA98" s="1"/>
      <c r="KQB98" s="1"/>
      <c r="KQC98" s="1"/>
      <c r="KQD98" s="1"/>
      <c r="KQE98" s="1"/>
      <c r="KQF98" s="1"/>
      <c r="KQG98" s="1"/>
      <c r="KQH98" s="1"/>
      <c r="KQI98" s="1"/>
      <c r="KQJ98" s="1"/>
      <c r="KQK98" s="1"/>
      <c r="KQL98" s="1"/>
      <c r="KQM98" s="1"/>
      <c r="KQN98" s="1"/>
      <c r="KQO98" s="1"/>
      <c r="KQP98" s="1"/>
      <c r="KQQ98" s="1"/>
      <c r="KQR98" s="1"/>
      <c r="KQS98" s="1"/>
      <c r="KQT98" s="1"/>
      <c r="KQU98" s="1"/>
      <c r="KQV98" s="1"/>
      <c r="KQW98" s="1"/>
      <c r="KQX98" s="1"/>
      <c r="KQY98" s="1"/>
      <c r="KQZ98" s="1"/>
      <c r="KRA98" s="1"/>
      <c r="KRB98" s="1"/>
      <c r="KRC98" s="1"/>
      <c r="KRD98" s="1"/>
      <c r="KRE98" s="1"/>
      <c r="KRF98" s="1"/>
      <c r="KRG98" s="1"/>
      <c r="KRH98" s="1"/>
      <c r="KRI98" s="1"/>
      <c r="KRJ98" s="1"/>
      <c r="KRK98" s="1"/>
      <c r="KRL98" s="1"/>
      <c r="KRM98" s="1"/>
      <c r="KRN98" s="1"/>
      <c r="KRO98" s="1"/>
      <c r="KRP98" s="1"/>
      <c r="KRQ98" s="1"/>
      <c r="KRR98" s="1"/>
      <c r="KRS98" s="1"/>
      <c r="KRT98" s="1"/>
      <c r="KRU98" s="1"/>
      <c r="KRV98" s="1"/>
      <c r="KRW98" s="1"/>
      <c r="KRX98" s="1"/>
      <c r="KRY98" s="1"/>
      <c r="KRZ98" s="1"/>
      <c r="KSA98" s="1"/>
      <c r="KSB98" s="1"/>
      <c r="KSC98" s="1"/>
      <c r="KSD98" s="1"/>
      <c r="KSE98" s="1"/>
      <c r="KSF98" s="1"/>
      <c r="KSG98" s="1"/>
      <c r="KSH98" s="1"/>
      <c r="KSI98" s="1"/>
      <c r="KSJ98" s="1"/>
      <c r="KSK98" s="1"/>
      <c r="KSL98" s="1"/>
      <c r="KSM98" s="1"/>
      <c r="KSN98" s="1"/>
      <c r="KSO98" s="1"/>
      <c r="KSP98" s="1"/>
      <c r="KSQ98" s="1"/>
      <c r="KSR98" s="1"/>
      <c r="KSS98" s="1"/>
      <c r="KST98" s="1"/>
      <c r="KSU98" s="1"/>
      <c r="KSV98" s="1"/>
      <c r="KSW98" s="1"/>
      <c r="KSX98" s="1"/>
      <c r="KSY98" s="1"/>
      <c r="KSZ98" s="1"/>
      <c r="KTA98" s="1"/>
      <c r="KTB98" s="1"/>
      <c r="KTC98" s="1"/>
      <c r="KTD98" s="1"/>
      <c r="KTE98" s="1"/>
      <c r="KTF98" s="1"/>
      <c r="KTG98" s="1"/>
      <c r="KTH98" s="1"/>
      <c r="KTI98" s="1"/>
      <c r="KTJ98" s="1"/>
      <c r="KTK98" s="1"/>
      <c r="KTL98" s="1"/>
      <c r="KTM98" s="1"/>
      <c r="KTN98" s="1"/>
      <c r="KTO98" s="1"/>
      <c r="KTP98" s="1"/>
      <c r="KTQ98" s="1"/>
      <c r="KTR98" s="1"/>
      <c r="KTS98" s="1"/>
      <c r="KTT98" s="1"/>
      <c r="KTU98" s="1"/>
      <c r="KTV98" s="1"/>
      <c r="KTW98" s="1"/>
      <c r="KTX98" s="1"/>
      <c r="KTY98" s="1"/>
      <c r="KTZ98" s="1"/>
      <c r="KUA98" s="1"/>
      <c r="KUB98" s="1"/>
      <c r="KUC98" s="1"/>
      <c r="KUD98" s="1"/>
      <c r="KUE98" s="1"/>
      <c r="KUF98" s="1"/>
      <c r="KUG98" s="1"/>
      <c r="KUH98" s="1"/>
      <c r="KUI98" s="1"/>
      <c r="KUJ98" s="1"/>
      <c r="KUK98" s="1"/>
      <c r="KUL98" s="1"/>
      <c r="KUM98" s="1"/>
      <c r="KUN98" s="1"/>
      <c r="KUO98" s="1"/>
      <c r="KUP98" s="1"/>
      <c r="KUQ98" s="1"/>
      <c r="KUR98" s="1"/>
      <c r="KUS98" s="1"/>
      <c r="KUT98" s="1"/>
      <c r="KUU98" s="1"/>
      <c r="KUV98" s="1"/>
      <c r="KUW98" s="1"/>
      <c r="KUX98" s="1"/>
      <c r="KUY98" s="1"/>
      <c r="KUZ98" s="1"/>
      <c r="KVA98" s="1"/>
      <c r="KVB98" s="1"/>
      <c r="KVC98" s="1"/>
      <c r="KVD98" s="1"/>
      <c r="KVE98" s="1"/>
      <c r="KVF98" s="1"/>
      <c r="KVG98" s="1"/>
      <c r="KVH98" s="1"/>
      <c r="KVI98" s="1"/>
      <c r="KVJ98" s="1"/>
      <c r="KVK98" s="1"/>
      <c r="KVL98" s="1"/>
      <c r="KVM98" s="1"/>
      <c r="KVN98" s="1"/>
      <c r="KVO98" s="1"/>
      <c r="KVP98" s="1"/>
      <c r="KVQ98" s="1"/>
      <c r="KVR98" s="1"/>
      <c r="KVS98" s="1"/>
      <c r="KVT98" s="1"/>
      <c r="KVU98" s="1"/>
      <c r="KVV98" s="1"/>
      <c r="KVW98" s="1"/>
      <c r="KVX98" s="1"/>
      <c r="KVY98" s="1"/>
      <c r="KVZ98" s="1"/>
      <c r="KWA98" s="1"/>
      <c r="KWB98" s="1"/>
      <c r="KWC98" s="1"/>
      <c r="KWD98" s="1"/>
      <c r="KWE98" s="1"/>
      <c r="KWF98" s="1"/>
      <c r="KWG98" s="1"/>
      <c r="KWH98" s="1"/>
      <c r="KWI98" s="1"/>
      <c r="KWJ98" s="1"/>
      <c r="KWK98" s="1"/>
      <c r="KWL98" s="1"/>
      <c r="KWM98" s="1"/>
      <c r="KWN98" s="1"/>
      <c r="KWO98" s="1"/>
      <c r="KWP98" s="1"/>
      <c r="KWQ98" s="1"/>
      <c r="KWR98" s="1"/>
      <c r="KWS98" s="1"/>
      <c r="KWT98" s="1"/>
      <c r="KWU98" s="1"/>
      <c r="KWV98" s="1"/>
      <c r="KWW98" s="1"/>
      <c r="KWX98" s="1"/>
      <c r="KWY98" s="1"/>
      <c r="KWZ98" s="1"/>
      <c r="KXA98" s="1"/>
      <c r="KXB98" s="1"/>
      <c r="KXC98" s="1"/>
      <c r="KXD98" s="1"/>
      <c r="KXE98" s="1"/>
      <c r="KXF98" s="1"/>
      <c r="KXG98" s="1"/>
      <c r="KXH98" s="1"/>
      <c r="KXI98" s="1"/>
      <c r="KXJ98" s="1"/>
      <c r="KXK98" s="1"/>
      <c r="KXL98" s="1"/>
      <c r="KXM98" s="1"/>
      <c r="KXN98" s="1"/>
      <c r="KXO98" s="1"/>
      <c r="KXP98" s="1"/>
      <c r="KXQ98" s="1"/>
      <c r="KXR98" s="1"/>
      <c r="KXS98" s="1"/>
      <c r="KXT98" s="1"/>
      <c r="KXU98" s="1"/>
      <c r="KXV98" s="1"/>
      <c r="KXW98" s="1"/>
      <c r="KXX98" s="1"/>
      <c r="KXY98" s="1"/>
      <c r="KXZ98" s="1"/>
      <c r="KYA98" s="1"/>
      <c r="KYB98" s="1"/>
      <c r="KYC98" s="1"/>
      <c r="KYD98" s="1"/>
      <c r="KYE98" s="1"/>
      <c r="KYF98" s="1"/>
      <c r="KYG98" s="1"/>
      <c r="KYH98" s="1"/>
      <c r="KYI98" s="1"/>
      <c r="KYJ98" s="1"/>
      <c r="KYK98" s="1"/>
      <c r="KYL98" s="1"/>
      <c r="KYM98" s="1"/>
      <c r="KYN98" s="1"/>
      <c r="KYO98" s="1"/>
      <c r="KYP98" s="1"/>
      <c r="KYQ98" s="1"/>
      <c r="KYR98" s="1"/>
      <c r="KYS98" s="1"/>
      <c r="KYT98" s="1"/>
      <c r="KYU98" s="1"/>
      <c r="KYV98" s="1"/>
      <c r="KYW98" s="1"/>
      <c r="KYX98" s="1"/>
      <c r="KYY98" s="1"/>
      <c r="KYZ98" s="1"/>
      <c r="KZA98" s="1"/>
      <c r="KZB98" s="1"/>
      <c r="KZC98" s="1"/>
      <c r="KZD98" s="1"/>
      <c r="KZE98" s="1"/>
      <c r="KZF98" s="1"/>
      <c r="KZG98" s="1"/>
      <c r="KZH98" s="1"/>
      <c r="KZI98" s="1"/>
      <c r="KZJ98" s="1"/>
      <c r="KZK98" s="1"/>
      <c r="KZL98" s="1"/>
      <c r="KZM98" s="1"/>
      <c r="KZN98" s="1"/>
      <c r="KZO98" s="1"/>
      <c r="KZP98" s="1"/>
      <c r="KZQ98" s="1"/>
      <c r="KZR98" s="1"/>
      <c r="KZS98" s="1"/>
      <c r="KZT98" s="1"/>
      <c r="KZU98" s="1"/>
      <c r="KZV98" s="1"/>
      <c r="KZW98" s="1"/>
      <c r="KZX98" s="1"/>
      <c r="KZY98" s="1"/>
      <c r="KZZ98" s="1"/>
      <c r="LAA98" s="1"/>
      <c r="LAB98" s="1"/>
      <c r="LAC98" s="1"/>
      <c r="LAD98" s="1"/>
      <c r="LAE98" s="1"/>
      <c r="LAF98" s="1"/>
      <c r="LAG98" s="1"/>
      <c r="LAH98" s="1"/>
      <c r="LAI98" s="1"/>
      <c r="LAJ98" s="1"/>
      <c r="LAK98" s="1"/>
      <c r="LAL98" s="1"/>
      <c r="LAM98" s="1"/>
      <c r="LAN98" s="1"/>
      <c r="LAO98" s="1"/>
      <c r="LAP98" s="1"/>
      <c r="LAQ98" s="1"/>
      <c r="LAR98" s="1"/>
      <c r="LAS98" s="1"/>
      <c r="LAT98" s="1"/>
      <c r="LAU98" s="1"/>
      <c r="LAV98" s="1"/>
      <c r="LAW98" s="1"/>
      <c r="LAX98" s="1"/>
      <c r="LAY98" s="1"/>
      <c r="LAZ98" s="1"/>
      <c r="LBA98" s="1"/>
      <c r="LBB98" s="1"/>
      <c r="LBC98" s="1"/>
      <c r="LBD98" s="1"/>
      <c r="LBE98" s="1"/>
      <c r="LBF98" s="1"/>
      <c r="LBG98" s="1"/>
      <c r="LBH98" s="1"/>
      <c r="LBI98" s="1"/>
      <c r="LBJ98" s="1"/>
      <c r="LBK98" s="1"/>
      <c r="LBL98" s="1"/>
      <c r="LBM98" s="1"/>
      <c r="LBN98" s="1"/>
      <c r="LBO98" s="1"/>
      <c r="LBP98" s="1"/>
      <c r="LBQ98" s="1"/>
      <c r="LBR98" s="1"/>
      <c r="LBS98" s="1"/>
      <c r="LBT98" s="1"/>
      <c r="LBU98" s="1"/>
      <c r="LBV98" s="1"/>
      <c r="LBW98" s="1"/>
      <c r="LBX98" s="1"/>
      <c r="LBY98" s="1"/>
      <c r="LBZ98" s="1"/>
      <c r="LCA98" s="1"/>
      <c r="LCB98" s="1"/>
      <c r="LCC98" s="1"/>
      <c r="LCD98" s="1"/>
      <c r="LCE98" s="1"/>
      <c r="LCF98" s="1"/>
      <c r="LCG98" s="1"/>
      <c r="LCH98" s="1"/>
      <c r="LCI98" s="1"/>
      <c r="LCJ98" s="1"/>
      <c r="LCK98" s="1"/>
      <c r="LCL98" s="1"/>
      <c r="LCM98" s="1"/>
      <c r="LCN98" s="1"/>
      <c r="LCO98" s="1"/>
      <c r="LCP98" s="1"/>
      <c r="LCQ98" s="1"/>
      <c r="LCR98" s="1"/>
      <c r="LCS98" s="1"/>
      <c r="LCT98" s="1"/>
      <c r="LCU98" s="1"/>
      <c r="LCV98" s="1"/>
      <c r="LCW98" s="1"/>
      <c r="LCX98" s="1"/>
      <c r="LCY98" s="1"/>
      <c r="LCZ98" s="1"/>
      <c r="LDA98" s="1"/>
      <c r="LDB98" s="1"/>
      <c r="LDC98" s="1"/>
      <c r="LDD98" s="1"/>
      <c r="LDE98" s="1"/>
      <c r="LDF98" s="1"/>
      <c r="LDG98" s="1"/>
      <c r="LDH98" s="1"/>
      <c r="LDI98" s="1"/>
      <c r="LDJ98" s="1"/>
      <c r="LDK98" s="1"/>
      <c r="LDL98" s="1"/>
      <c r="LDM98" s="1"/>
      <c r="LDN98" s="1"/>
      <c r="LDO98" s="1"/>
      <c r="LDP98" s="1"/>
      <c r="LDQ98" s="1"/>
      <c r="LDR98" s="1"/>
      <c r="LDS98" s="1"/>
      <c r="LDT98" s="1"/>
      <c r="LDU98" s="1"/>
      <c r="LDV98" s="1"/>
      <c r="LDW98" s="1"/>
      <c r="LDX98" s="1"/>
      <c r="LDY98" s="1"/>
      <c r="LDZ98" s="1"/>
      <c r="LEA98" s="1"/>
      <c r="LEB98" s="1"/>
      <c r="LEC98" s="1"/>
      <c r="LED98" s="1"/>
      <c r="LEE98" s="1"/>
      <c r="LEF98" s="1"/>
      <c r="LEG98" s="1"/>
      <c r="LEH98" s="1"/>
      <c r="LEI98" s="1"/>
      <c r="LEJ98" s="1"/>
      <c r="LEK98" s="1"/>
      <c r="LEL98" s="1"/>
      <c r="LEM98" s="1"/>
      <c r="LEN98" s="1"/>
      <c r="LEO98" s="1"/>
      <c r="LEP98" s="1"/>
      <c r="LEQ98" s="1"/>
      <c r="LER98" s="1"/>
      <c r="LES98" s="1"/>
      <c r="LET98" s="1"/>
      <c r="LEU98" s="1"/>
      <c r="LEV98" s="1"/>
      <c r="LEW98" s="1"/>
      <c r="LEX98" s="1"/>
      <c r="LEY98" s="1"/>
      <c r="LEZ98" s="1"/>
      <c r="LFA98" s="1"/>
      <c r="LFB98" s="1"/>
      <c r="LFC98" s="1"/>
      <c r="LFD98" s="1"/>
      <c r="LFE98" s="1"/>
      <c r="LFF98" s="1"/>
      <c r="LFG98" s="1"/>
      <c r="LFH98" s="1"/>
      <c r="LFI98" s="1"/>
      <c r="LFJ98" s="1"/>
      <c r="LFK98" s="1"/>
      <c r="LFL98" s="1"/>
      <c r="LFM98" s="1"/>
      <c r="LFN98" s="1"/>
      <c r="LFO98" s="1"/>
      <c r="LFP98" s="1"/>
      <c r="LFQ98" s="1"/>
      <c r="LFR98" s="1"/>
      <c r="LFS98" s="1"/>
      <c r="LFT98" s="1"/>
      <c r="LFU98" s="1"/>
      <c r="LFV98" s="1"/>
      <c r="LFW98" s="1"/>
      <c r="LFX98" s="1"/>
      <c r="LFY98" s="1"/>
      <c r="LFZ98" s="1"/>
      <c r="LGA98" s="1"/>
      <c r="LGB98" s="1"/>
      <c r="LGC98" s="1"/>
      <c r="LGD98" s="1"/>
      <c r="LGE98" s="1"/>
      <c r="LGF98" s="1"/>
      <c r="LGG98" s="1"/>
      <c r="LGH98" s="1"/>
      <c r="LGI98" s="1"/>
      <c r="LGJ98" s="1"/>
      <c r="LGK98" s="1"/>
      <c r="LGL98" s="1"/>
      <c r="LGM98" s="1"/>
      <c r="LGN98" s="1"/>
      <c r="LGO98" s="1"/>
      <c r="LGP98" s="1"/>
      <c r="LGQ98" s="1"/>
      <c r="LGR98" s="1"/>
      <c r="LGS98" s="1"/>
      <c r="LGT98" s="1"/>
      <c r="LGU98" s="1"/>
      <c r="LGV98" s="1"/>
      <c r="LGW98" s="1"/>
      <c r="LGX98" s="1"/>
      <c r="LGY98" s="1"/>
      <c r="LGZ98" s="1"/>
      <c r="LHA98" s="1"/>
      <c r="LHB98" s="1"/>
      <c r="LHC98" s="1"/>
      <c r="LHD98" s="1"/>
      <c r="LHE98" s="1"/>
      <c r="LHF98" s="1"/>
      <c r="LHG98" s="1"/>
      <c r="LHH98" s="1"/>
      <c r="LHI98" s="1"/>
      <c r="LHJ98" s="1"/>
      <c r="LHK98" s="1"/>
      <c r="LHL98" s="1"/>
      <c r="LHM98" s="1"/>
      <c r="LHN98" s="1"/>
      <c r="LHO98" s="1"/>
      <c r="LHP98" s="1"/>
      <c r="LHQ98" s="1"/>
      <c r="LHR98" s="1"/>
      <c r="LHS98" s="1"/>
      <c r="LHT98" s="1"/>
      <c r="LHU98" s="1"/>
      <c r="LHV98" s="1"/>
      <c r="LHW98" s="1"/>
      <c r="LHX98" s="1"/>
      <c r="LHY98" s="1"/>
      <c r="LHZ98" s="1"/>
      <c r="LIA98" s="1"/>
      <c r="LIB98" s="1"/>
      <c r="LIC98" s="1"/>
      <c r="LID98" s="1"/>
      <c r="LIE98" s="1"/>
      <c r="LIF98" s="1"/>
      <c r="LIG98" s="1"/>
      <c r="LIH98" s="1"/>
      <c r="LII98" s="1"/>
      <c r="LIJ98" s="1"/>
      <c r="LIK98" s="1"/>
      <c r="LIL98" s="1"/>
      <c r="LIM98" s="1"/>
      <c r="LIN98" s="1"/>
      <c r="LIO98" s="1"/>
      <c r="LIP98" s="1"/>
      <c r="LIQ98" s="1"/>
      <c r="LIR98" s="1"/>
      <c r="LIS98" s="1"/>
      <c r="LIT98" s="1"/>
      <c r="LIU98" s="1"/>
      <c r="LIV98" s="1"/>
      <c r="LIW98" s="1"/>
      <c r="LIX98" s="1"/>
      <c r="LIY98" s="1"/>
      <c r="LIZ98" s="1"/>
      <c r="LJA98" s="1"/>
      <c r="LJB98" s="1"/>
      <c r="LJC98" s="1"/>
      <c r="LJD98" s="1"/>
      <c r="LJE98" s="1"/>
      <c r="LJF98" s="1"/>
      <c r="LJG98" s="1"/>
      <c r="LJH98" s="1"/>
      <c r="LJI98" s="1"/>
      <c r="LJJ98" s="1"/>
      <c r="LJK98" s="1"/>
      <c r="LJL98" s="1"/>
      <c r="LJM98" s="1"/>
      <c r="LJN98" s="1"/>
      <c r="LJO98" s="1"/>
      <c r="LJP98" s="1"/>
      <c r="LJQ98" s="1"/>
      <c r="LJR98" s="1"/>
      <c r="LJS98" s="1"/>
      <c r="LJT98" s="1"/>
      <c r="LJU98" s="1"/>
      <c r="LJV98" s="1"/>
      <c r="LJW98" s="1"/>
      <c r="LJX98" s="1"/>
      <c r="LJY98" s="1"/>
      <c r="LJZ98" s="1"/>
      <c r="LKA98" s="1"/>
      <c r="LKB98" s="1"/>
      <c r="LKC98" s="1"/>
      <c r="LKD98" s="1"/>
      <c r="LKE98" s="1"/>
      <c r="LKF98" s="1"/>
      <c r="LKG98" s="1"/>
      <c r="LKH98" s="1"/>
      <c r="LKI98" s="1"/>
      <c r="LKJ98" s="1"/>
      <c r="LKK98" s="1"/>
      <c r="LKL98" s="1"/>
      <c r="LKM98" s="1"/>
      <c r="LKN98" s="1"/>
      <c r="LKO98" s="1"/>
      <c r="LKP98" s="1"/>
      <c r="LKQ98" s="1"/>
      <c r="LKR98" s="1"/>
      <c r="LKS98" s="1"/>
      <c r="LKT98" s="1"/>
      <c r="LKU98" s="1"/>
      <c r="LKV98" s="1"/>
      <c r="LKW98" s="1"/>
      <c r="LKX98" s="1"/>
      <c r="LKY98" s="1"/>
      <c r="LKZ98" s="1"/>
      <c r="LLA98" s="1"/>
      <c r="LLB98" s="1"/>
      <c r="LLC98" s="1"/>
      <c r="LLD98" s="1"/>
      <c r="LLE98" s="1"/>
      <c r="LLF98" s="1"/>
      <c r="LLG98" s="1"/>
      <c r="LLH98" s="1"/>
      <c r="LLI98" s="1"/>
      <c r="LLJ98" s="1"/>
      <c r="LLK98" s="1"/>
      <c r="LLL98" s="1"/>
      <c r="LLM98" s="1"/>
      <c r="LLN98" s="1"/>
      <c r="LLO98" s="1"/>
      <c r="LLP98" s="1"/>
      <c r="LLQ98" s="1"/>
      <c r="LLR98" s="1"/>
      <c r="LLS98" s="1"/>
      <c r="LLT98" s="1"/>
      <c r="LLU98" s="1"/>
      <c r="LLV98" s="1"/>
      <c r="LLW98" s="1"/>
      <c r="LLX98" s="1"/>
      <c r="LLY98" s="1"/>
      <c r="LLZ98" s="1"/>
      <c r="LMA98" s="1"/>
      <c r="LMB98" s="1"/>
      <c r="LMC98" s="1"/>
      <c r="LMD98" s="1"/>
      <c r="LME98" s="1"/>
      <c r="LMF98" s="1"/>
      <c r="LMG98" s="1"/>
      <c r="LMH98" s="1"/>
      <c r="LMI98" s="1"/>
      <c r="LMJ98" s="1"/>
      <c r="LMK98" s="1"/>
      <c r="LML98" s="1"/>
      <c r="LMM98" s="1"/>
      <c r="LMN98" s="1"/>
      <c r="LMO98" s="1"/>
      <c r="LMP98" s="1"/>
      <c r="LMQ98" s="1"/>
      <c r="LMR98" s="1"/>
      <c r="LMS98" s="1"/>
      <c r="LMT98" s="1"/>
      <c r="LMU98" s="1"/>
      <c r="LMV98" s="1"/>
      <c r="LMW98" s="1"/>
      <c r="LMX98" s="1"/>
      <c r="LMY98" s="1"/>
      <c r="LMZ98" s="1"/>
      <c r="LNA98" s="1"/>
      <c r="LNB98" s="1"/>
      <c r="LNC98" s="1"/>
      <c r="LND98" s="1"/>
      <c r="LNE98" s="1"/>
      <c r="LNF98" s="1"/>
      <c r="LNG98" s="1"/>
      <c r="LNH98" s="1"/>
      <c r="LNI98" s="1"/>
      <c r="LNJ98" s="1"/>
      <c r="LNK98" s="1"/>
      <c r="LNL98" s="1"/>
      <c r="LNM98" s="1"/>
      <c r="LNN98" s="1"/>
      <c r="LNO98" s="1"/>
      <c r="LNP98" s="1"/>
      <c r="LNQ98" s="1"/>
      <c r="LNR98" s="1"/>
      <c r="LNS98" s="1"/>
      <c r="LNT98" s="1"/>
      <c r="LNU98" s="1"/>
      <c r="LNV98" s="1"/>
      <c r="LNW98" s="1"/>
      <c r="LNX98" s="1"/>
      <c r="LNY98" s="1"/>
      <c r="LNZ98" s="1"/>
      <c r="LOA98" s="1"/>
      <c r="LOB98" s="1"/>
      <c r="LOC98" s="1"/>
      <c r="LOD98" s="1"/>
      <c r="LOE98" s="1"/>
      <c r="LOF98" s="1"/>
      <c r="LOG98" s="1"/>
      <c r="LOH98" s="1"/>
      <c r="LOI98" s="1"/>
      <c r="LOJ98" s="1"/>
      <c r="LOK98" s="1"/>
      <c r="LOL98" s="1"/>
      <c r="LOM98" s="1"/>
      <c r="LON98" s="1"/>
      <c r="LOO98" s="1"/>
      <c r="LOP98" s="1"/>
      <c r="LOQ98" s="1"/>
      <c r="LOR98" s="1"/>
      <c r="LOS98" s="1"/>
      <c r="LOT98" s="1"/>
      <c r="LOU98" s="1"/>
      <c r="LOV98" s="1"/>
      <c r="LOW98" s="1"/>
      <c r="LOX98" s="1"/>
      <c r="LOY98" s="1"/>
      <c r="LOZ98" s="1"/>
      <c r="LPA98" s="1"/>
      <c r="LPB98" s="1"/>
      <c r="LPC98" s="1"/>
      <c r="LPD98" s="1"/>
      <c r="LPE98" s="1"/>
      <c r="LPF98" s="1"/>
      <c r="LPG98" s="1"/>
      <c r="LPH98" s="1"/>
      <c r="LPI98" s="1"/>
      <c r="LPJ98" s="1"/>
      <c r="LPK98" s="1"/>
      <c r="LPL98" s="1"/>
      <c r="LPM98" s="1"/>
      <c r="LPN98" s="1"/>
      <c r="LPO98" s="1"/>
      <c r="LPP98" s="1"/>
      <c r="LPQ98" s="1"/>
      <c r="LPR98" s="1"/>
      <c r="LPS98" s="1"/>
      <c r="LPT98" s="1"/>
      <c r="LPU98" s="1"/>
      <c r="LPV98" s="1"/>
      <c r="LPW98" s="1"/>
      <c r="LPX98" s="1"/>
      <c r="LPY98" s="1"/>
      <c r="LPZ98" s="1"/>
      <c r="LQA98" s="1"/>
      <c r="LQB98" s="1"/>
      <c r="LQC98" s="1"/>
      <c r="LQD98" s="1"/>
      <c r="LQE98" s="1"/>
      <c r="LQF98" s="1"/>
      <c r="LQG98" s="1"/>
      <c r="LQH98" s="1"/>
      <c r="LQI98" s="1"/>
      <c r="LQJ98" s="1"/>
      <c r="LQK98" s="1"/>
      <c r="LQL98" s="1"/>
      <c r="LQM98" s="1"/>
      <c r="LQN98" s="1"/>
      <c r="LQO98" s="1"/>
      <c r="LQP98" s="1"/>
      <c r="LQQ98" s="1"/>
      <c r="LQR98" s="1"/>
      <c r="LQS98" s="1"/>
      <c r="LQT98" s="1"/>
      <c r="LQU98" s="1"/>
      <c r="LQV98" s="1"/>
      <c r="LQW98" s="1"/>
      <c r="LQX98" s="1"/>
      <c r="LQY98" s="1"/>
      <c r="LQZ98" s="1"/>
      <c r="LRA98" s="1"/>
      <c r="LRB98" s="1"/>
      <c r="LRC98" s="1"/>
      <c r="LRD98" s="1"/>
      <c r="LRE98" s="1"/>
      <c r="LRF98" s="1"/>
      <c r="LRG98" s="1"/>
      <c r="LRH98" s="1"/>
      <c r="LRI98" s="1"/>
      <c r="LRJ98" s="1"/>
      <c r="LRK98" s="1"/>
      <c r="LRL98" s="1"/>
      <c r="LRM98" s="1"/>
      <c r="LRN98" s="1"/>
      <c r="LRO98" s="1"/>
      <c r="LRP98" s="1"/>
      <c r="LRQ98" s="1"/>
      <c r="LRR98" s="1"/>
      <c r="LRS98" s="1"/>
      <c r="LRT98" s="1"/>
      <c r="LRU98" s="1"/>
      <c r="LRV98" s="1"/>
      <c r="LRW98" s="1"/>
      <c r="LRX98" s="1"/>
      <c r="LRY98" s="1"/>
      <c r="LRZ98" s="1"/>
      <c r="LSA98" s="1"/>
      <c r="LSB98" s="1"/>
      <c r="LSC98" s="1"/>
      <c r="LSD98" s="1"/>
      <c r="LSE98" s="1"/>
      <c r="LSF98" s="1"/>
      <c r="LSG98" s="1"/>
      <c r="LSH98" s="1"/>
      <c r="LSI98" s="1"/>
      <c r="LSJ98" s="1"/>
      <c r="LSK98" s="1"/>
      <c r="LSL98" s="1"/>
      <c r="LSM98" s="1"/>
      <c r="LSN98" s="1"/>
      <c r="LSO98" s="1"/>
      <c r="LSP98" s="1"/>
      <c r="LSQ98" s="1"/>
      <c r="LSR98" s="1"/>
      <c r="LSS98" s="1"/>
      <c r="LST98" s="1"/>
      <c r="LSU98" s="1"/>
      <c r="LSV98" s="1"/>
      <c r="LSW98" s="1"/>
      <c r="LSX98" s="1"/>
      <c r="LSY98" s="1"/>
      <c r="LSZ98" s="1"/>
      <c r="LTA98" s="1"/>
      <c r="LTB98" s="1"/>
      <c r="LTC98" s="1"/>
      <c r="LTD98" s="1"/>
      <c r="LTE98" s="1"/>
      <c r="LTF98" s="1"/>
      <c r="LTG98" s="1"/>
      <c r="LTH98" s="1"/>
      <c r="LTI98" s="1"/>
      <c r="LTJ98" s="1"/>
      <c r="LTK98" s="1"/>
      <c r="LTL98" s="1"/>
      <c r="LTM98" s="1"/>
      <c r="LTN98" s="1"/>
      <c r="LTO98" s="1"/>
      <c r="LTP98" s="1"/>
      <c r="LTQ98" s="1"/>
      <c r="LTR98" s="1"/>
      <c r="LTS98" s="1"/>
      <c r="LTT98" s="1"/>
      <c r="LTU98" s="1"/>
      <c r="LTV98" s="1"/>
      <c r="LTW98" s="1"/>
      <c r="LTX98" s="1"/>
      <c r="LTY98" s="1"/>
      <c r="LTZ98" s="1"/>
      <c r="LUA98" s="1"/>
      <c r="LUB98" s="1"/>
      <c r="LUC98" s="1"/>
      <c r="LUD98" s="1"/>
      <c r="LUE98" s="1"/>
      <c r="LUF98" s="1"/>
      <c r="LUG98" s="1"/>
      <c r="LUH98" s="1"/>
      <c r="LUI98" s="1"/>
      <c r="LUJ98" s="1"/>
      <c r="LUK98" s="1"/>
      <c r="LUL98" s="1"/>
      <c r="LUM98" s="1"/>
      <c r="LUN98" s="1"/>
      <c r="LUO98" s="1"/>
      <c r="LUP98" s="1"/>
      <c r="LUQ98" s="1"/>
      <c r="LUR98" s="1"/>
      <c r="LUS98" s="1"/>
      <c r="LUT98" s="1"/>
      <c r="LUU98" s="1"/>
      <c r="LUV98" s="1"/>
      <c r="LUW98" s="1"/>
      <c r="LUX98" s="1"/>
      <c r="LUY98" s="1"/>
      <c r="LUZ98" s="1"/>
      <c r="LVA98" s="1"/>
      <c r="LVB98" s="1"/>
      <c r="LVC98" s="1"/>
      <c r="LVD98" s="1"/>
      <c r="LVE98" s="1"/>
      <c r="LVF98" s="1"/>
      <c r="LVG98" s="1"/>
      <c r="LVH98" s="1"/>
      <c r="LVI98" s="1"/>
      <c r="LVJ98" s="1"/>
      <c r="LVK98" s="1"/>
      <c r="LVL98" s="1"/>
      <c r="LVM98" s="1"/>
      <c r="LVN98" s="1"/>
      <c r="LVO98" s="1"/>
      <c r="LVP98" s="1"/>
      <c r="LVQ98" s="1"/>
      <c r="LVR98" s="1"/>
      <c r="LVS98" s="1"/>
      <c r="LVT98" s="1"/>
      <c r="LVU98" s="1"/>
      <c r="LVV98" s="1"/>
      <c r="LVW98" s="1"/>
      <c r="LVX98" s="1"/>
      <c r="LVY98" s="1"/>
      <c r="LVZ98" s="1"/>
      <c r="LWA98" s="1"/>
      <c r="LWB98" s="1"/>
      <c r="LWC98" s="1"/>
      <c r="LWD98" s="1"/>
      <c r="LWE98" s="1"/>
      <c r="LWF98" s="1"/>
      <c r="LWG98" s="1"/>
      <c r="LWH98" s="1"/>
      <c r="LWI98" s="1"/>
      <c r="LWJ98" s="1"/>
      <c r="LWK98" s="1"/>
      <c r="LWL98" s="1"/>
      <c r="LWM98" s="1"/>
      <c r="LWN98" s="1"/>
      <c r="LWO98" s="1"/>
      <c r="LWP98" s="1"/>
      <c r="LWQ98" s="1"/>
      <c r="LWR98" s="1"/>
      <c r="LWS98" s="1"/>
      <c r="LWT98" s="1"/>
      <c r="LWU98" s="1"/>
      <c r="LWV98" s="1"/>
      <c r="LWW98" s="1"/>
      <c r="LWX98" s="1"/>
      <c r="LWY98" s="1"/>
      <c r="LWZ98" s="1"/>
      <c r="LXA98" s="1"/>
      <c r="LXB98" s="1"/>
      <c r="LXC98" s="1"/>
      <c r="LXD98" s="1"/>
      <c r="LXE98" s="1"/>
      <c r="LXF98" s="1"/>
      <c r="LXG98" s="1"/>
      <c r="LXH98" s="1"/>
      <c r="LXI98" s="1"/>
      <c r="LXJ98" s="1"/>
      <c r="LXK98" s="1"/>
      <c r="LXL98" s="1"/>
      <c r="LXM98" s="1"/>
      <c r="LXN98" s="1"/>
      <c r="LXO98" s="1"/>
      <c r="LXP98" s="1"/>
      <c r="LXQ98" s="1"/>
      <c r="LXR98" s="1"/>
      <c r="LXS98" s="1"/>
      <c r="LXT98" s="1"/>
      <c r="LXU98" s="1"/>
      <c r="LXV98" s="1"/>
      <c r="LXW98" s="1"/>
      <c r="LXX98" s="1"/>
      <c r="LXY98" s="1"/>
      <c r="LXZ98" s="1"/>
      <c r="LYA98" s="1"/>
      <c r="LYB98" s="1"/>
      <c r="LYC98" s="1"/>
      <c r="LYD98" s="1"/>
      <c r="LYE98" s="1"/>
      <c r="LYF98" s="1"/>
      <c r="LYG98" s="1"/>
      <c r="LYH98" s="1"/>
      <c r="LYI98" s="1"/>
      <c r="LYJ98" s="1"/>
      <c r="LYK98" s="1"/>
      <c r="LYL98" s="1"/>
      <c r="LYM98" s="1"/>
      <c r="LYN98" s="1"/>
      <c r="LYO98" s="1"/>
      <c r="LYP98" s="1"/>
      <c r="LYQ98" s="1"/>
      <c r="LYR98" s="1"/>
      <c r="LYS98" s="1"/>
      <c r="LYT98" s="1"/>
      <c r="LYU98" s="1"/>
      <c r="LYV98" s="1"/>
      <c r="LYW98" s="1"/>
      <c r="LYX98" s="1"/>
      <c r="LYY98" s="1"/>
      <c r="LYZ98" s="1"/>
      <c r="LZA98" s="1"/>
      <c r="LZB98" s="1"/>
      <c r="LZC98" s="1"/>
      <c r="LZD98" s="1"/>
      <c r="LZE98" s="1"/>
      <c r="LZF98" s="1"/>
      <c r="LZG98" s="1"/>
      <c r="LZH98" s="1"/>
      <c r="LZI98" s="1"/>
      <c r="LZJ98" s="1"/>
      <c r="LZK98" s="1"/>
      <c r="LZL98" s="1"/>
      <c r="LZM98" s="1"/>
      <c r="LZN98" s="1"/>
      <c r="LZO98" s="1"/>
      <c r="LZP98" s="1"/>
      <c r="LZQ98" s="1"/>
      <c r="LZR98" s="1"/>
      <c r="LZS98" s="1"/>
      <c r="LZT98" s="1"/>
      <c r="LZU98" s="1"/>
      <c r="LZV98" s="1"/>
      <c r="LZW98" s="1"/>
      <c r="LZX98" s="1"/>
      <c r="LZY98" s="1"/>
      <c r="LZZ98" s="1"/>
      <c r="MAA98" s="1"/>
      <c r="MAB98" s="1"/>
      <c r="MAC98" s="1"/>
      <c r="MAD98" s="1"/>
      <c r="MAE98" s="1"/>
      <c r="MAF98" s="1"/>
      <c r="MAG98" s="1"/>
      <c r="MAH98" s="1"/>
      <c r="MAI98" s="1"/>
      <c r="MAJ98" s="1"/>
      <c r="MAK98" s="1"/>
      <c r="MAL98" s="1"/>
      <c r="MAM98" s="1"/>
      <c r="MAN98" s="1"/>
      <c r="MAO98" s="1"/>
      <c r="MAP98" s="1"/>
      <c r="MAQ98" s="1"/>
      <c r="MAR98" s="1"/>
      <c r="MAS98" s="1"/>
      <c r="MAT98" s="1"/>
      <c r="MAU98" s="1"/>
      <c r="MAV98" s="1"/>
      <c r="MAW98" s="1"/>
      <c r="MAX98" s="1"/>
      <c r="MAY98" s="1"/>
      <c r="MAZ98" s="1"/>
      <c r="MBA98" s="1"/>
      <c r="MBB98" s="1"/>
      <c r="MBC98" s="1"/>
      <c r="MBD98" s="1"/>
      <c r="MBE98" s="1"/>
      <c r="MBF98" s="1"/>
      <c r="MBG98" s="1"/>
      <c r="MBH98" s="1"/>
      <c r="MBI98" s="1"/>
      <c r="MBJ98" s="1"/>
      <c r="MBK98" s="1"/>
      <c r="MBL98" s="1"/>
      <c r="MBM98" s="1"/>
      <c r="MBN98" s="1"/>
      <c r="MBO98" s="1"/>
      <c r="MBP98" s="1"/>
      <c r="MBQ98" s="1"/>
      <c r="MBR98" s="1"/>
      <c r="MBS98" s="1"/>
      <c r="MBT98" s="1"/>
      <c r="MBU98" s="1"/>
      <c r="MBV98" s="1"/>
      <c r="MBW98" s="1"/>
      <c r="MBX98" s="1"/>
      <c r="MBY98" s="1"/>
      <c r="MBZ98" s="1"/>
      <c r="MCA98" s="1"/>
      <c r="MCB98" s="1"/>
      <c r="MCC98" s="1"/>
      <c r="MCD98" s="1"/>
      <c r="MCE98" s="1"/>
      <c r="MCF98" s="1"/>
      <c r="MCG98" s="1"/>
      <c r="MCH98" s="1"/>
      <c r="MCI98" s="1"/>
      <c r="MCJ98" s="1"/>
      <c r="MCK98" s="1"/>
      <c r="MCL98" s="1"/>
      <c r="MCM98" s="1"/>
      <c r="MCN98" s="1"/>
      <c r="MCO98" s="1"/>
      <c r="MCP98" s="1"/>
      <c r="MCQ98" s="1"/>
      <c r="MCR98" s="1"/>
      <c r="MCS98" s="1"/>
      <c r="MCT98" s="1"/>
      <c r="MCU98" s="1"/>
      <c r="MCV98" s="1"/>
      <c r="MCW98" s="1"/>
      <c r="MCX98" s="1"/>
      <c r="MCY98" s="1"/>
      <c r="MCZ98" s="1"/>
      <c r="MDA98" s="1"/>
      <c r="MDB98" s="1"/>
      <c r="MDC98" s="1"/>
      <c r="MDD98" s="1"/>
      <c r="MDE98" s="1"/>
      <c r="MDF98" s="1"/>
      <c r="MDG98" s="1"/>
      <c r="MDH98" s="1"/>
      <c r="MDI98" s="1"/>
      <c r="MDJ98" s="1"/>
      <c r="MDK98" s="1"/>
      <c r="MDL98" s="1"/>
      <c r="MDM98" s="1"/>
      <c r="MDN98" s="1"/>
      <c r="MDO98" s="1"/>
      <c r="MDP98" s="1"/>
      <c r="MDQ98" s="1"/>
      <c r="MDR98" s="1"/>
      <c r="MDS98" s="1"/>
      <c r="MDT98" s="1"/>
      <c r="MDU98" s="1"/>
      <c r="MDV98" s="1"/>
      <c r="MDW98" s="1"/>
      <c r="MDX98" s="1"/>
      <c r="MDY98" s="1"/>
      <c r="MDZ98" s="1"/>
      <c r="MEA98" s="1"/>
      <c r="MEB98" s="1"/>
      <c r="MEC98" s="1"/>
      <c r="MED98" s="1"/>
      <c r="MEE98" s="1"/>
      <c r="MEF98" s="1"/>
      <c r="MEG98" s="1"/>
      <c r="MEH98" s="1"/>
      <c r="MEI98" s="1"/>
      <c r="MEJ98" s="1"/>
      <c r="MEK98" s="1"/>
      <c r="MEL98" s="1"/>
      <c r="MEM98" s="1"/>
      <c r="MEN98" s="1"/>
      <c r="MEO98" s="1"/>
      <c r="MEP98" s="1"/>
      <c r="MEQ98" s="1"/>
      <c r="MER98" s="1"/>
      <c r="MES98" s="1"/>
      <c r="MET98" s="1"/>
      <c r="MEU98" s="1"/>
      <c r="MEV98" s="1"/>
      <c r="MEW98" s="1"/>
      <c r="MEX98" s="1"/>
      <c r="MEY98" s="1"/>
      <c r="MEZ98" s="1"/>
      <c r="MFA98" s="1"/>
      <c r="MFB98" s="1"/>
      <c r="MFC98" s="1"/>
      <c r="MFD98" s="1"/>
      <c r="MFE98" s="1"/>
      <c r="MFF98" s="1"/>
      <c r="MFG98" s="1"/>
      <c r="MFH98" s="1"/>
      <c r="MFI98" s="1"/>
      <c r="MFJ98" s="1"/>
      <c r="MFK98" s="1"/>
      <c r="MFL98" s="1"/>
      <c r="MFM98" s="1"/>
      <c r="MFN98" s="1"/>
      <c r="MFO98" s="1"/>
      <c r="MFP98" s="1"/>
      <c r="MFQ98" s="1"/>
      <c r="MFR98" s="1"/>
      <c r="MFS98" s="1"/>
      <c r="MFT98" s="1"/>
      <c r="MFU98" s="1"/>
      <c r="MFV98" s="1"/>
      <c r="MFW98" s="1"/>
      <c r="MFX98" s="1"/>
      <c r="MFY98" s="1"/>
      <c r="MFZ98" s="1"/>
      <c r="MGA98" s="1"/>
      <c r="MGB98" s="1"/>
      <c r="MGC98" s="1"/>
      <c r="MGD98" s="1"/>
      <c r="MGE98" s="1"/>
      <c r="MGF98" s="1"/>
      <c r="MGG98" s="1"/>
      <c r="MGH98" s="1"/>
      <c r="MGI98" s="1"/>
      <c r="MGJ98" s="1"/>
      <c r="MGK98" s="1"/>
      <c r="MGL98" s="1"/>
      <c r="MGM98" s="1"/>
      <c r="MGN98" s="1"/>
      <c r="MGO98" s="1"/>
      <c r="MGP98" s="1"/>
      <c r="MGQ98" s="1"/>
      <c r="MGR98" s="1"/>
      <c r="MGS98" s="1"/>
      <c r="MGT98" s="1"/>
      <c r="MGU98" s="1"/>
      <c r="MGV98" s="1"/>
      <c r="MGW98" s="1"/>
      <c r="MGX98" s="1"/>
      <c r="MGY98" s="1"/>
      <c r="MGZ98" s="1"/>
      <c r="MHA98" s="1"/>
      <c r="MHB98" s="1"/>
      <c r="MHC98" s="1"/>
      <c r="MHD98" s="1"/>
      <c r="MHE98" s="1"/>
      <c r="MHF98" s="1"/>
      <c r="MHG98" s="1"/>
      <c r="MHH98" s="1"/>
      <c r="MHI98" s="1"/>
      <c r="MHJ98" s="1"/>
      <c r="MHK98" s="1"/>
      <c r="MHL98" s="1"/>
      <c r="MHM98" s="1"/>
      <c r="MHN98" s="1"/>
      <c r="MHO98" s="1"/>
      <c r="MHP98" s="1"/>
      <c r="MHQ98" s="1"/>
      <c r="MHR98" s="1"/>
      <c r="MHS98" s="1"/>
      <c r="MHT98" s="1"/>
      <c r="MHU98" s="1"/>
      <c r="MHV98" s="1"/>
      <c r="MHW98" s="1"/>
      <c r="MHX98" s="1"/>
      <c r="MHY98" s="1"/>
      <c r="MHZ98" s="1"/>
      <c r="MIA98" s="1"/>
      <c r="MIB98" s="1"/>
      <c r="MIC98" s="1"/>
      <c r="MID98" s="1"/>
      <c r="MIE98" s="1"/>
      <c r="MIF98" s="1"/>
      <c r="MIG98" s="1"/>
      <c r="MIH98" s="1"/>
      <c r="MII98" s="1"/>
      <c r="MIJ98" s="1"/>
      <c r="MIK98" s="1"/>
      <c r="MIL98" s="1"/>
      <c r="MIM98" s="1"/>
      <c r="MIN98" s="1"/>
      <c r="MIO98" s="1"/>
      <c r="MIP98" s="1"/>
      <c r="MIQ98" s="1"/>
      <c r="MIR98" s="1"/>
      <c r="MIS98" s="1"/>
      <c r="MIT98" s="1"/>
      <c r="MIU98" s="1"/>
      <c r="MIV98" s="1"/>
      <c r="MIW98" s="1"/>
      <c r="MIX98" s="1"/>
      <c r="MIY98" s="1"/>
      <c r="MIZ98" s="1"/>
      <c r="MJA98" s="1"/>
      <c r="MJB98" s="1"/>
      <c r="MJC98" s="1"/>
      <c r="MJD98" s="1"/>
      <c r="MJE98" s="1"/>
      <c r="MJF98" s="1"/>
      <c r="MJG98" s="1"/>
      <c r="MJH98" s="1"/>
      <c r="MJI98" s="1"/>
      <c r="MJJ98" s="1"/>
      <c r="MJK98" s="1"/>
      <c r="MJL98" s="1"/>
      <c r="MJM98" s="1"/>
      <c r="MJN98" s="1"/>
      <c r="MJO98" s="1"/>
      <c r="MJP98" s="1"/>
      <c r="MJQ98" s="1"/>
      <c r="MJR98" s="1"/>
      <c r="MJS98" s="1"/>
      <c r="MJT98" s="1"/>
      <c r="MJU98" s="1"/>
      <c r="MJV98" s="1"/>
      <c r="MJW98" s="1"/>
      <c r="MJX98" s="1"/>
      <c r="MJY98" s="1"/>
      <c r="MJZ98" s="1"/>
      <c r="MKA98" s="1"/>
      <c r="MKB98" s="1"/>
      <c r="MKC98" s="1"/>
      <c r="MKD98" s="1"/>
      <c r="MKE98" s="1"/>
      <c r="MKF98" s="1"/>
      <c r="MKG98" s="1"/>
      <c r="MKH98" s="1"/>
      <c r="MKI98" s="1"/>
      <c r="MKJ98" s="1"/>
      <c r="MKK98" s="1"/>
      <c r="MKL98" s="1"/>
      <c r="MKM98" s="1"/>
      <c r="MKN98" s="1"/>
      <c r="MKO98" s="1"/>
      <c r="MKP98" s="1"/>
      <c r="MKQ98" s="1"/>
      <c r="MKR98" s="1"/>
      <c r="MKS98" s="1"/>
      <c r="MKT98" s="1"/>
      <c r="MKU98" s="1"/>
      <c r="MKV98" s="1"/>
      <c r="MKW98" s="1"/>
      <c r="MKX98" s="1"/>
      <c r="MKY98" s="1"/>
      <c r="MKZ98" s="1"/>
      <c r="MLA98" s="1"/>
      <c r="MLB98" s="1"/>
      <c r="MLC98" s="1"/>
      <c r="MLD98" s="1"/>
      <c r="MLE98" s="1"/>
      <c r="MLF98" s="1"/>
      <c r="MLG98" s="1"/>
      <c r="MLH98" s="1"/>
      <c r="MLI98" s="1"/>
      <c r="MLJ98" s="1"/>
      <c r="MLK98" s="1"/>
      <c r="MLL98" s="1"/>
      <c r="MLM98" s="1"/>
      <c r="MLN98" s="1"/>
      <c r="MLO98" s="1"/>
      <c r="MLP98" s="1"/>
      <c r="MLQ98" s="1"/>
      <c r="MLR98" s="1"/>
      <c r="MLS98" s="1"/>
      <c r="MLT98" s="1"/>
      <c r="MLU98" s="1"/>
      <c r="MLV98" s="1"/>
      <c r="MLW98" s="1"/>
      <c r="MLX98" s="1"/>
      <c r="MLY98" s="1"/>
      <c r="MLZ98" s="1"/>
      <c r="MMA98" s="1"/>
      <c r="MMB98" s="1"/>
      <c r="MMC98" s="1"/>
      <c r="MMD98" s="1"/>
      <c r="MME98" s="1"/>
      <c r="MMF98" s="1"/>
      <c r="MMG98" s="1"/>
      <c r="MMH98" s="1"/>
      <c r="MMI98" s="1"/>
      <c r="MMJ98" s="1"/>
      <c r="MMK98" s="1"/>
      <c r="MML98" s="1"/>
      <c r="MMM98" s="1"/>
      <c r="MMN98" s="1"/>
      <c r="MMO98" s="1"/>
      <c r="MMP98" s="1"/>
      <c r="MMQ98" s="1"/>
      <c r="MMR98" s="1"/>
      <c r="MMS98" s="1"/>
      <c r="MMT98" s="1"/>
      <c r="MMU98" s="1"/>
      <c r="MMV98" s="1"/>
      <c r="MMW98" s="1"/>
      <c r="MMX98" s="1"/>
      <c r="MMY98" s="1"/>
      <c r="MMZ98" s="1"/>
      <c r="MNA98" s="1"/>
      <c r="MNB98" s="1"/>
      <c r="MNC98" s="1"/>
      <c r="MND98" s="1"/>
      <c r="MNE98" s="1"/>
      <c r="MNF98" s="1"/>
      <c r="MNG98" s="1"/>
      <c r="MNH98" s="1"/>
      <c r="MNI98" s="1"/>
      <c r="MNJ98" s="1"/>
      <c r="MNK98" s="1"/>
      <c r="MNL98" s="1"/>
      <c r="MNM98" s="1"/>
      <c r="MNN98" s="1"/>
      <c r="MNO98" s="1"/>
      <c r="MNP98" s="1"/>
      <c r="MNQ98" s="1"/>
      <c r="MNR98" s="1"/>
      <c r="MNS98" s="1"/>
      <c r="MNT98" s="1"/>
      <c r="MNU98" s="1"/>
      <c r="MNV98" s="1"/>
      <c r="MNW98" s="1"/>
      <c r="MNX98" s="1"/>
      <c r="MNY98" s="1"/>
      <c r="MNZ98" s="1"/>
      <c r="MOA98" s="1"/>
      <c r="MOB98" s="1"/>
      <c r="MOC98" s="1"/>
      <c r="MOD98" s="1"/>
      <c r="MOE98" s="1"/>
      <c r="MOF98" s="1"/>
      <c r="MOG98" s="1"/>
      <c r="MOH98" s="1"/>
      <c r="MOI98" s="1"/>
      <c r="MOJ98" s="1"/>
      <c r="MOK98" s="1"/>
      <c r="MOL98" s="1"/>
      <c r="MOM98" s="1"/>
      <c r="MON98" s="1"/>
      <c r="MOO98" s="1"/>
      <c r="MOP98" s="1"/>
      <c r="MOQ98" s="1"/>
      <c r="MOR98" s="1"/>
      <c r="MOS98" s="1"/>
      <c r="MOT98" s="1"/>
      <c r="MOU98" s="1"/>
      <c r="MOV98" s="1"/>
      <c r="MOW98" s="1"/>
      <c r="MOX98" s="1"/>
      <c r="MOY98" s="1"/>
      <c r="MOZ98" s="1"/>
      <c r="MPA98" s="1"/>
      <c r="MPB98" s="1"/>
      <c r="MPC98" s="1"/>
      <c r="MPD98" s="1"/>
      <c r="MPE98" s="1"/>
      <c r="MPF98" s="1"/>
      <c r="MPG98" s="1"/>
      <c r="MPH98" s="1"/>
      <c r="MPI98" s="1"/>
      <c r="MPJ98" s="1"/>
      <c r="MPK98" s="1"/>
      <c r="MPL98" s="1"/>
      <c r="MPM98" s="1"/>
      <c r="MPN98" s="1"/>
      <c r="MPO98" s="1"/>
      <c r="MPP98" s="1"/>
      <c r="MPQ98" s="1"/>
      <c r="MPR98" s="1"/>
      <c r="MPS98" s="1"/>
      <c r="MPT98" s="1"/>
      <c r="MPU98" s="1"/>
      <c r="MPV98" s="1"/>
      <c r="MPW98" s="1"/>
      <c r="MPX98" s="1"/>
      <c r="MPY98" s="1"/>
      <c r="MPZ98" s="1"/>
      <c r="MQA98" s="1"/>
      <c r="MQB98" s="1"/>
      <c r="MQC98" s="1"/>
      <c r="MQD98" s="1"/>
      <c r="MQE98" s="1"/>
      <c r="MQF98" s="1"/>
      <c r="MQG98" s="1"/>
      <c r="MQH98" s="1"/>
      <c r="MQI98" s="1"/>
      <c r="MQJ98" s="1"/>
      <c r="MQK98" s="1"/>
      <c r="MQL98" s="1"/>
      <c r="MQM98" s="1"/>
      <c r="MQN98" s="1"/>
      <c r="MQO98" s="1"/>
      <c r="MQP98" s="1"/>
      <c r="MQQ98" s="1"/>
      <c r="MQR98" s="1"/>
      <c r="MQS98" s="1"/>
      <c r="MQT98" s="1"/>
      <c r="MQU98" s="1"/>
      <c r="MQV98" s="1"/>
      <c r="MQW98" s="1"/>
      <c r="MQX98" s="1"/>
      <c r="MQY98" s="1"/>
      <c r="MQZ98" s="1"/>
      <c r="MRA98" s="1"/>
      <c r="MRB98" s="1"/>
      <c r="MRC98" s="1"/>
      <c r="MRD98" s="1"/>
      <c r="MRE98" s="1"/>
      <c r="MRF98" s="1"/>
      <c r="MRG98" s="1"/>
      <c r="MRH98" s="1"/>
      <c r="MRI98" s="1"/>
      <c r="MRJ98" s="1"/>
      <c r="MRK98" s="1"/>
      <c r="MRL98" s="1"/>
      <c r="MRM98" s="1"/>
      <c r="MRN98" s="1"/>
      <c r="MRO98" s="1"/>
      <c r="MRP98" s="1"/>
      <c r="MRQ98" s="1"/>
      <c r="MRR98" s="1"/>
      <c r="MRS98" s="1"/>
      <c r="MRT98" s="1"/>
      <c r="MRU98" s="1"/>
      <c r="MRV98" s="1"/>
      <c r="MRW98" s="1"/>
      <c r="MRX98" s="1"/>
      <c r="MRY98" s="1"/>
      <c r="MRZ98" s="1"/>
      <c r="MSA98" s="1"/>
      <c r="MSB98" s="1"/>
      <c r="MSC98" s="1"/>
      <c r="MSD98" s="1"/>
      <c r="MSE98" s="1"/>
      <c r="MSF98" s="1"/>
      <c r="MSG98" s="1"/>
      <c r="MSH98" s="1"/>
      <c r="MSI98" s="1"/>
      <c r="MSJ98" s="1"/>
      <c r="MSK98" s="1"/>
      <c r="MSL98" s="1"/>
      <c r="MSM98" s="1"/>
      <c r="MSN98" s="1"/>
      <c r="MSO98" s="1"/>
      <c r="MSP98" s="1"/>
      <c r="MSQ98" s="1"/>
      <c r="MSR98" s="1"/>
      <c r="MSS98" s="1"/>
      <c r="MST98" s="1"/>
      <c r="MSU98" s="1"/>
      <c r="MSV98" s="1"/>
      <c r="MSW98" s="1"/>
      <c r="MSX98" s="1"/>
      <c r="MSY98" s="1"/>
      <c r="MSZ98" s="1"/>
      <c r="MTA98" s="1"/>
      <c r="MTB98" s="1"/>
      <c r="MTC98" s="1"/>
      <c r="MTD98" s="1"/>
      <c r="MTE98" s="1"/>
      <c r="MTF98" s="1"/>
      <c r="MTG98" s="1"/>
      <c r="MTH98" s="1"/>
      <c r="MTI98" s="1"/>
      <c r="MTJ98" s="1"/>
      <c r="MTK98" s="1"/>
      <c r="MTL98" s="1"/>
      <c r="MTM98" s="1"/>
      <c r="MTN98" s="1"/>
      <c r="MTO98" s="1"/>
      <c r="MTP98" s="1"/>
      <c r="MTQ98" s="1"/>
      <c r="MTR98" s="1"/>
      <c r="MTS98" s="1"/>
      <c r="MTT98" s="1"/>
      <c r="MTU98" s="1"/>
      <c r="MTV98" s="1"/>
      <c r="MTW98" s="1"/>
      <c r="MTX98" s="1"/>
      <c r="MTY98" s="1"/>
      <c r="MTZ98" s="1"/>
      <c r="MUA98" s="1"/>
      <c r="MUB98" s="1"/>
      <c r="MUC98" s="1"/>
      <c r="MUD98" s="1"/>
      <c r="MUE98" s="1"/>
      <c r="MUF98" s="1"/>
      <c r="MUG98" s="1"/>
      <c r="MUH98" s="1"/>
      <c r="MUI98" s="1"/>
      <c r="MUJ98" s="1"/>
      <c r="MUK98" s="1"/>
      <c r="MUL98" s="1"/>
      <c r="MUM98" s="1"/>
      <c r="MUN98" s="1"/>
      <c r="MUO98" s="1"/>
      <c r="MUP98" s="1"/>
      <c r="MUQ98" s="1"/>
      <c r="MUR98" s="1"/>
      <c r="MUS98" s="1"/>
      <c r="MUT98" s="1"/>
      <c r="MUU98" s="1"/>
      <c r="MUV98" s="1"/>
      <c r="MUW98" s="1"/>
      <c r="MUX98" s="1"/>
      <c r="MUY98" s="1"/>
      <c r="MUZ98" s="1"/>
      <c r="MVA98" s="1"/>
      <c r="MVB98" s="1"/>
      <c r="MVC98" s="1"/>
      <c r="MVD98" s="1"/>
      <c r="MVE98" s="1"/>
      <c r="MVF98" s="1"/>
      <c r="MVG98" s="1"/>
      <c r="MVH98" s="1"/>
      <c r="MVI98" s="1"/>
      <c r="MVJ98" s="1"/>
      <c r="MVK98" s="1"/>
      <c r="MVL98" s="1"/>
      <c r="MVM98" s="1"/>
      <c r="MVN98" s="1"/>
      <c r="MVO98" s="1"/>
      <c r="MVP98" s="1"/>
      <c r="MVQ98" s="1"/>
      <c r="MVR98" s="1"/>
      <c r="MVS98" s="1"/>
      <c r="MVT98" s="1"/>
      <c r="MVU98" s="1"/>
      <c r="MVV98" s="1"/>
      <c r="MVW98" s="1"/>
      <c r="MVX98" s="1"/>
      <c r="MVY98" s="1"/>
      <c r="MVZ98" s="1"/>
      <c r="MWA98" s="1"/>
      <c r="MWB98" s="1"/>
      <c r="MWC98" s="1"/>
      <c r="MWD98" s="1"/>
      <c r="MWE98" s="1"/>
      <c r="MWF98" s="1"/>
      <c r="MWG98" s="1"/>
      <c r="MWH98" s="1"/>
      <c r="MWI98" s="1"/>
      <c r="MWJ98" s="1"/>
      <c r="MWK98" s="1"/>
      <c r="MWL98" s="1"/>
      <c r="MWM98" s="1"/>
      <c r="MWN98" s="1"/>
      <c r="MWO98" s="1"/>
      <c r="MWP98" s="1"/>
      <c r="MWQ98" s="1"/>
      <c r="MWR98" s="1"/>
      <c r="MWS98" s="1"/>
      <c r="MWT98" s="1"/>
      <c r="MWU98" s="1"/>
      <c r="MWV98" s="1"/>
      <c r="MWW98" s="1"/>
      <c r="MWX98" s="1"/>
      <c r="MWY98" s="1"/>
      <c r="MWZ98" s="1"/>
      <c r="MXA98" s="1"/>
      <c r="MXB98" s="1"/>
      <c r="MXC98" s="1"/>
      <c r="MXD98" s="1"/>
      <c r="MXE98" s="1"/>
      <c r="MXF98" s="1"/>
      <c r="MXG98" s="1"/>
      <c r="MXH98" s="1"/>
      <c r="MXI98" s="1"/>
      <c r="MXJ98" s="1"/>
      <c r="MXK98" s="1"/>
      <c r="MXL98" s="1"/>
      <c r="MXM98" s="1"/>
      <c r="MXN98" s="1"/>
      <c r="MXO98" s="1"/>
      <c r="MXP98" s="1"/>
      <c r="MXQ98" s="1"/>
      <c r="MXR98" s="1"/>
      <c r="MXS98" s="1"/>
      <c r="MXT98" s="1"/>
      <c r="MXU98" s="1"/>
      <c r="MXV98" s="1"/>
      <c r="MXW98" s="1"/>
      <c r="MXX98" s="1"/>
      <c r="MXY98" s="1"/>
      <c r="MXZ98" s="1"/>
      <c r="MYA98" s="1"/>
      <c r="MYB98" s="1"/>
      <c r="MYC98" s="1"/>
      <c r="MYD98" s="1"/>
      <c r="MYE98" s="1"/>
      <c r="MYF98" s="1"/>
      <c r="MYG98" s="1"/>
      <c r="MYH98" s="1"/>
      <c r="MYI98" s="1"/>
      <c r="MYJ98" s="1"/>
      <c r="MYK98" s="1"/>
      <c r="MYL98" s="1"/>
      <c r="MYM98" s="1"/>
      <c r="MYN98" s="1"/>
      <c r="MYO98" s="1"/>
      <c r="MYP98" s="1"/>
      <c r="MYQ98" s="1"/>
      <c r="MYR98" s="1"/>
      <c r="MYS98" s="1"/>
      <c r="MYT98" s="1"/>
      <c r="MYU98" s="1"/>
      <c r="MYV98" s="1"/>
      <c r="MYW98" s="1"/>
      <c r="MYX98" s="1"/>
      <c r="MYY98" s="1"/>
      <c r="MYZ98" s="1"/>
      <c r="MZA98" s="1"/>
      <c r="MZB98" s="1"/>
      <c r="MZC98" s="1"/>
      <c r="MZD98" s="1"/>
      <c r="MZE98" s="1"/>
      <c r="MZF98" s="1"/>
      <c r="MZG98" s="1"/>
      <c r="MZH98" s="1"/>
      <c r="MZI98" s="1"/>
      <c r="MZJ98" s="1"/>
      <c r="MZK98" s="1"/>
      <c r="MZL98" s="1"/>
      <c r="MZM98" s="1"/>
      <c r="MZN98" s="1"/>
      <c r="MZO98" s="1"/>
      <c r="MZP98" s="1"/>
      <c r="MZQ98" s="1"/>
      <c r="MZR98" s="1"/>
      <c r="MZS98" s="1"/>
      <c r="MZT98" s="1"/>
      <c r="MZU98" s="1"/>
      <c r="MZV98" s="1"/>
      <c r="MZW98" s="1"/>
      <c r="MZX98" s="1"/>
      <c r="MZY98" s="1"/>
      <c r="MZZ98" s="1"/>
      <c r="NAA98" s="1"/>
      <c r="NAB98" s="1"/>
      <c r="NAC98" s="1"/>
      <c r="NAD98" s="1"/>
      <c r="NAE98" s="1"/>
      <c r="NAF98" s="1"/>
      <c r="NAG98" s="1"/>
      <c r="NAH98" s="1"/>
      <c r="NAI98" s="1"/>
      <c r="NAJ98" s="1"/>
      <c r="NAK98" s="1"/>
      <c r="NAL98" s="1"/>
      <c r="NAM98" s="1"/>
      <c r="NAN98" s="1"/>
      <c r="NAO98" s="1"/>
      <c r="NAP98" s="1"/>
      <c r="NAQ98" s="1"/>
      <c r="NAR98" s="1"/>
      <c r="NAS98" s="1"/>
      <c r="NAT98" s="1"/>
      <c r="NAU98" s="1"/>
      <c r="NAV98" s="1"/>
      <c r="NAW98" s="1"/>
      <c r="NAX98" s="1"/>
      <c r="NAY98" s="1"/>
      <c r="NAZ98" s="1"/>
      <c r="NBA98" s="1"/>
      <c r="NBB98" s="1"/>
      <c r="NBC98" s="1"/>
      <c r="NBD98" s="1"/>
      <c r="NBE98" s="1"/>
      <c r="NBF98" s="1"/>
      <c r="NBG98" s="1"/>
      <c r="NBH98" s="1"/>
      <c r="NBI98" s="1"/>
      <c r="NBJ98" s="1"/>
      <c r="NBK98" s="1"/>
      <c r="NBL98" s="1"/>
      <c r="NBM98" s="1"/>
      <c r="NBN98" s="1"/>
      <c r="NBO98" s="1"/>
      <c r="NBP98" s="1"/>
      <c r="NBQ98" s="1"/>
      <c r="NBR98" s="1"/>
      <c r="NBS98" s="1"/>
      <c r="NBT98" s="1"/>
      <c r="NBU98" s="1"/>
      <c r="NBV98" s="1"/>
      <c r="NBW98" s="1"/>
      <c r="NBX98" s="1"/>
      <c r="NBY98" s="1"/>
      <c r="NBZ98" s="1"/>
      <c r="NCA98" s="1"/>
      <c r="NCB98" s="1"/>
      <c r="NCC98" s="1"/>
      <c r="NCD98" s="1"/>
      <c r="NCE98" s="1"/>
      <c r="NCF98" s="1"/>
      <c r="NCG98" s="1"/>
      <c r="NCH98" s="1"/>
      <c r="NCI98" s="1"/>
      <c r="NCJ98" s="1"/>
      <c r="NCK98" s="1"/>
      <c r="NCL98" s="1"/>
      <c r="NCM98" s="1"/>
      <c r="NCN98" s="1"/>
      <c r="NCO98" s="1"/>
      <c r="NCP98" s="1"/>
      <c r="NCQ98" s="1"/>
      <c r="NCR98" s="1"/>
      <c r="NCS98" s="1"/>
      <c r="NCT98" s="1"/>
      <c r="NCU98" s="1"/>
      <c r="NCV98" s="1"/>
      <c r="NCW98" s="1"/>
      <c r="NCX98" s="1"/>
      <c r="NCY98" s="1"/>
      <c r="NCZ98" s="1"/>
      <c r="NDA98" s="1"/>
      <c r="NDB98" s="1"/>
      <c r="NDC98" s="1"/>
      <c r="NDD98" s="1"/>
      <c r="NDE98" s="1"/>
      <c r="NDF98" s="1"/>
      <c r="NDG98" s="1"/>
      <c r="NDH98" s="1"/>
      <c r="NDI98" s="1"/>
      <c r="NDJ98" s="1"/>
      <c r="NDK98" s="1"/>
      <c r="NDL98" s="1"/>
      <c r="NDM98" s="1"/>
      <c r="NDN98" s="1"/>
      <c r="NDO98" s="1"/>
      <c r="NDP98" s="1"/>
      <c r="NDQ98" s="1"/>
      <c r="NDR98" s="1"/>
      <c r="NDS98" s="1"/>
      <c r="NDT98" s="1"/>
      <c r="NDU98" s="1"/>
      <c r="NDV98" s="1"/>
      <c r="NDW98" s="1"/>
      <c r="NDX98" s="1"/>
      <c r="NDY98" s="1"/>
      <c r="NDZ98" s="1"/>
      <c r="NEA98" s="1"/>
      <c r="NEB98" s="1"/>
      <c r="NEC98" s="1"/>
      <c r="NED98" s="1"/>
      <c r="NEE98" s="1"/>
      <c r="NEF98" s="1"/>
      <c r="NEG98" s="1"/>
      <c r="NEH98" s="1"/>
      <c r="NEI98" s="1"/>
      <c r="NEJ98" s="1"/>
      <c r="NEK98" s="1"/>
      <c r="NEL98" s="1"/>
      <c r="NEM98" s="1"/>
      <c r="NEN98" s="1"/>
      <c r="NEO98" s="1"/>
      <c r="NEP98" s="1"/>
      <c r="NEQ98" s="1"/>
      <c r="NER98" s="1"/>
      <c r="NES98" s="1"/>
      <c r="NET98" s="1"/>
      <c r="NEU98" s="1"/>
      <c r="NEV98" s="1"/>
      <c r="NEW98" s="1"/>
      <c r="NEX98" s="1"/>
      <c r="NEY98" s="1"/>
      <c r="NEZ98" s="1"/>
      <c r="NFA98" s="1"/>
      <c r="NFB98" s="1"/>
      <c r="NFC98" s="1"/>
      <c r="NFD98" s="1"/>
      <c r="NFE98" s="1"/>
      <c r="NFF98" s="1"/>
      <c r="NFG98" s="1"/>
      <c r="NFH98" s="1"/>
      <c r="NFI98" s="1"/>
      <c r="NFJ98" s="1"/>
      <c r="NFK98" s="1"/>
      <c r="NFL98" s="1"/>
      <c r="NFM98" s="1"/>
      <c r="NFN98" s="1"/>
      <c r="NFO98" s="1"/>
      <c r="NFP98" s="1"/>
      <c r="NFQ98" s="1"/>
      <c r="NFR98" s="1"/>
      <c r="NFS98" s="1"/>
      <c r="NFT98" s="1"/>
      <c r="NFU98" s="1"/>
      <c r="NFV98" s="1"/>
      <c r="NFW98" s="1"/>
      <c r="NFX98" s="1"/>
      <c r="NFY98" s="1"/>
      <c r="NFZ98" s="1"/>
      <c r="NGA98" s="1"/>
      <c r="NGB98" s="1"/>
      <c r="NGC98" s="1"/>
      <c r="NGD98" s="1"/>
      <c r="NGE98" s="1"/>
      <c r="NGF98" s="1"/>
      <c r="NGG98" s="1"/>
      <c r="NGH98" s="1"/>
      <c r="NGI98" s="1"/>
      <c r="NGJ98" s="1"/>
      <c r="NGK98" s="1"/>
      <c r="NGL98" s="1"/>
      <c r="NGM98" s="1"/>
      <c r="NGN98" s="1"/>
      <c r="NGO98" s="1"/>
      <c r="NGP98" s="1"/>
      <c r="NGQ98" s="1"/>
      <c r="NGR98" s="1"/>
      <c r="NGS98" s="1"/>
      <c r="NGT98" s="1"/>
      <c r="NGU98" s="1"/>
      <c r="NGV98" s="1"/>
      <c r="NGW98" s="1"/>
      <c r="NGX98" s="1"/>
      <c r="NGY98" s="1"/>
      <c r="NGZ98" s="1"/>
      <c r="NHA98" s="1"/>
      <c r="NHB98" s="1"/>
      <c r="NHC98" s="1"/>
      <c r="NHD98" s="1"/>
      <c r="NHE98" s="1"/>
      <c r="NHF98" s="1"/>
      <c r="NHG98" s="1"/>
      <c r="NHH98" s="1"/>
      <c r="NHI98" s="1"/>
      <c r="NHJ98" s="1"/>
      <c r="NHK98" s="1"/>
      <c r="NHL98" s="1"/>
      <c r="NHM98" s="1"/>
      <c r="NHN98" s="1"/>
      <c r="NHO98" s="1"/>
      <c r="NHP98" s="1"/>
      <c r="NHQ98" s="1"/>
      <c r="NHR98" s="1"/>
      <c r="NHS98" s="1"/>
      <c r="NHT98" s="1"/>
      <c r="NHU98" s="1"/>
      <c r="NHV98" s="1"/>
      <c r="NHW98" s="1"/>
      <c r="NHX98" s="1"/>
      <c r="NHY98" s="1"/>
      <c r="NHZ98" s="1"/>
      <c r="NIA98" s="1"/>
      <c r="NIB98" s="1"/>
      <c r="NIC98" s="1"/>
      <c r="NID98" s="1"/>
      <c r="NIE98" s="1"/>
      <c r="NIF98" s="1"/>
      <c r="NIG98" s="1"/>
      <c r="NIH98" s="1"/>
      <c r="NII98" s="1"/>
      <c r="NIJ98" s="1"/>
      <c r="NIK98" s="1"/>
      <c r="NIL98" s="1"/>
      <c r="NIM98" s="1"/>
      <c r="NIN98" s="1"/>
      <c r="NIO98" s="1"/>
      <c r="NIP98" s="1"/>
      <c r="NIQ98" s="1"/>
      <c r="NIR98" s="1"/>
      <c r="NIS98" s="1"/>
      <c r="NIT98" s="1"/>
      <c r="NIU98" s="1"/>
      <c r="NIV98" s="1"/>
      <c r="NIW98" s="1"/>
      <c r="NIX98" s="1"/>
      <c r="NIY98" s="1"/>
      <c r="NIZ98" s="1"/>
      <c r="NJA98" s="1"/>
      <c r="NJB98" s="1"/>
      <c r="NJC98" s="1"/>
      <c r="NJD98" s="1"/>
      <c r="NJE98" s="1"/>
      <c r="NJF98" s="1"/>
      <c r="NJG98" s="1"/>
      <c r="NJH98" s="1"/>
      <c r="NJI98" s="1"/>
      <c r="NJJ98" s="1"/>
      <c r="NJK98" s="1"/>
      <c r="NJL98" s="1"/>
      <c r="NJM98" s="1"/>
      <c r="NJN98" s="1"/>
      <c r="NJO98" s="1"/>
      <c r="NJP98" s="1"/>
      <c r="NJQ98" s="1"/>
      <c r="NJR98" s="1"/>
      <c r="NJS98" s="1"/>
      <c r="NJT98" s="1"/>
      <c r="NJU98" s="1"/>
      <c r="NJV98" s="1"/>
      <c r="NJW98" s="1"/>
      <c r="NJX98" s="1"/>
      <c r="NJY98" s="1"/>
      <c r="NJZ98" s="1"/>
      <c r="NKA98" s="1"/>
      <c r="NKB98" s="1"/>
      <c r="NKC98" s="1"/>
      <c r="NKD98" s="1"/>
      <c r="NKE98" s="1"/>
      <c r="NKF98" s="1"/>
      <c r="NKG98" s="1"/>
      <c r="NKH98" s="1"/>
      <c r="NKI98" s="1"/>
      <c r="NKJ98" s="1"/>
      <c r="NKK98" s="1"/>
      <c r="NKL98" s="1"/>
      <c r="NKM98" s="1"/>
      <c r="NKN98" s="1"/>
      <c r="NKO98" s="1"/>
      <c r="NKP98" s="1"/>
      <c r="NKQ98" s="1"/>
      <c r="NKR98" s="1"/>
      <c r="NKS98" s="1"/>
      <c r="NKT98" s="1"/>
      <c r="NKU98" s="1"/>
      <c r="NKV98" s="1"/>
      <c r="NKW98" s="1"/>
      <c r="NKX98" s="1"/>
      <c r="NKY98" s="1"/>
      <c r="NKZ98" s="1"/>
      <c r="NLA98" s="1"/>
      <c r="NLB98" s="1"/>
      <c r="NLC98" s="1"/>
      <c r="NLD98" s="1"/>
      <c r="NLE98" s="1"/>
      <c r="NLF98" s="1"/>
      <c r="NLG98" s="1"/>
      <c r="NLH98" s="1"/>
      <c r="NLI98" s="1"/>
      <c r="NLJ98" s="1"/>
      <c r="NLK98" s="1"/>
      <c r="NLL98" s="1"/>
      <c r="NLM98" s="1"/>
      <c r="NLN98" s="1"/>
      <c r="NLO98" s="1"/>
      <c r="NLP98" s="1"/>
      <c r="NLQ98" s="1"/>
      <c r="NLR98" s="1"/>
      <c r="NLS98" s="1"/>
      <c r="NLT98" s="1"/>
      <c r="NLU98" s="1"/>
      <c r="NLV98" s="1"/>
      <c r="NLW98" s="1"/>
      <c r="NLX98" s="1"/>
      <c r="NLY98" s="1"/>
      <c r="NLZ98" s="1"/>
      <c r="NMA98" s="1"/>
      <c r="NMB98" s="1"/>
      <c r="NMC98" s="1"/>
      <c r="NMD98" s="1"/>
      <c r="NME98" s="1"/>
      <c r="NMF98" s="1"/>
      <c r="NMG98" s="1"/>
      <c r="NMH98" s="1"/>
      <c r="NMI98" s="1"/>
      <c r="NMJ98" s="1"/>
      <c r="NMK98" s="1"/>
      <c r="NML98" s="1"/>
      <c r="NMM98" s="1"/>
      <c r="NMN98" s="1"/>
      <c r="NMO98" s="1"/>
      <c r="NMP98" s="1"/>
      <c r="NMQ98" s="1"/>
      <c r="NMR98" s="1"/>
      <c r="NMS98" s="1"/>
      <c r="NMT98" s="1"/>
      <c r="NMU98" s="1"/>
      <c r="NMV98" s="1"/>
      <c r="NMW98" s="1"/>
      <c r="NMX98" s="1"/>
      <c r="NMY98" s="1"/>
      <c r="NMZ98" s="1"/>
      <c r="NNA98" s="1"/>
      <c r="NNB98" s="1"/>
      <c r="NNC98" s="1"/>
      <c r="NND98" s="1"/>
      <c r="NNE98" s="1"/>
      <c r="NNF98" s="1"/>
      <c r="NNG98" s="1"/>
      <c r="NNH98" s="1"/>
      <c r="NNI98" s="1"/>
      <c r="NNJ98" s="1"/>
      <c r="NNK98" s="1"/>
      <c r="NNL98" s="1"/>
      <c r="NNM98" s="1"/>
      <c r="NNN98" s="1"/>
      <c r="NNO98" s="1"/>
      <c r="NNP98" s="1"/>
      <c r="NNQ98" s="1"/>
      <c r="NNR98" s="1"/>
      <c r="NNS98" s="1"/>
      <c r="NNT98" s="1"/>
      <c r="NNU98" s="1"/>
      <c r="NNV98" s="1"/>
      <c r="NNW98" s="1"/>
      <c r="NNX98" s="1"/>
      <c r="NNY98" s="1"/>
      <c r="NNZ98" s="1"/>
      <c r="NOA98" s="1"/>
      <c r="NOB98" s="1"/>
      <c r="NOC98" s="1"/>
      <c r="NOD98" s="1"/>
      <c r="NOE98" s="1"/>
      <c r="NOF98" s="1"/>
      <c r="NOG98" s="1"/>
      <c r="NOH98" s="1"/>
      <c r="NOI98" s="1"/>
      <c r="NOJ98" s="1"/>
      <c r="NOK98" s="1"/>
      <c r="NOL98" s="1"/>
      <c r="NOM98" s="1"/>
      <c r="NON98" s="1"/>
      <c r="NOO98" s="1"/>
      <c r="NOP98" s="1"/>
      <c r="NOQ98" s="1"/>
      <c r="NOR98" s="1"/>
      <c r="NOS98" s="1"/>
      <c r="NOT98" s="1"/>
      <c r="NOU98" s="1"/>
      <c r="NOV98" s="1"/>
      <c r="NOW98" s="1"/>
      <c r="NOX98" s="1"/>
      <c r="NOY98" s="1"/>
      <c r="NOZ98" s="1"/>
      <c r="NPA98" s="1"/>
      <c r="NPB98" s="1"/>
      <c r="NPC98" s="1"/>
      <c r="NPD98" s="1"/>
      <c r="NPE98" s="1"/>
      <c r="NPF98" s="1"/>
      <c r="NPG98" s="1"/>
      <c r="NPH98" s="1"/>
      <c r="NPI98" s="1"/>
      <c r="NPJ98" s="1"/>
      <c r="NPK98" s="1"/>
      <c r="NPL98" s="1"/>
      <c r="NPM98" s="1"/>
      <c r="NPN98" s="1"/>
      <c r="NPO98" s="1"/>
      <c r="NPP98" s="1"/>
      <c r="NPQ98" s="1"/>
      <c r="NPR98" s="1"/>
      <c r="NPS98" s="1"/>
      <c r="NPT98" s="1"/>
      <c r="NPU98" s="1"/>
      <c r="NPV98" s="1"/>
      <c r="NPW98" s="1"/>
      <c r="NPX98" s="1"/>
      <c r="NPY98" s="1"/>
      <c r="NPZ98" s="1"/>
      <c r="NQA98" s="1"/>
      <c r="NQB98" s="1"/>
      <c r="NQC98" s="1"/>
      <c r="NQD98" s="1"/>
      <c r="NQE98" s="1"/>
      <c r="NQF98" s="1"/>
      <c r="NQG98" s="1"/>
      <c r="NQH98" s="1"/>
      <c r="NQI98" s="1"/>
      <c r="NQJ98" s="1"/>
      <c r="NQK98" s="1"/>
      <c r="NQL98" s="1"/>
      <c r="NQM98" s="1"/>
      <c r="NQN98" s="1"/>
      <c r="NQO98" s="1"/>
      <c r="NQP98" s="1"/>
      <c r="NQQ98" s="1"/>
      <c r="NQR98" s="1"/>
      <c r="NQS98" s="1"/>
      <c r="NQT98" s="1"/>
      <c r="NQU98" s="1"/>
      <c r="NQV98" s="1"/>
      <c r="NQW98" s="1"/>
      <c r="NQX98" s="1"/>
      <c r="NQY98" s="1"/>
      <c r="NQZ98" s="1"/>
      <c r="NRA98" s="1"/>
      <c r="NRB98" s="1"/>
      <c r="NRC98" s="1"/>
      <c r="NRD98" s="1"/>
      <c r="NRE98" s="1"/>
      <c r="NRF98" s="1"/>
      <c r="NRG98" s="1"/>
      <c r="NRH98" s="1"/>
      <c r="NRI98" s="1"/>
      <c r="NRJ98" s="1"/>
      <c r="NRK98" s="1"/>
      <c r="NRL98" s="1"/>
      <c r="NRM98" s="1"/>
      <c r="NRN98" s="1"/>
      <c r="NRO98" s="1"/>
      <c r="NRP98" s="1"/>
      <c r="NRQ98" s="1"/>
      <c r="NRR98" s="1"/>
      <c r="NRS98" s="1"/>
      <c r="NRT98" s="1"/>
      <c r="NRU98" s="1"/>
      <c r="NRV98" s="1"/>
      <c r="NRW98" s="1"/>
      <c r="NRX98" s="1"/>
      <c r="NRY98" s="1"/>
      <c r="NRZ98" s="1"/>
      <c r="NSA98" s="1"/>
      <c r="NSB98" s="1"/>
      <c r="NSC98" s="1"/>
      <c r="NSD98" s="1"/>
      <c r="NSE98" s="1"/>
      <c r="NSF98" s="1"/>
      <c r="NSG98" s="1"/>
      <c r="NSH98" s="1"/>
      <c r="NSI98" s="1"/>
      <c r="NSJ98" s="1"/>
      <c r="NSK98" s="1"/>
      <c r="NSL98" s="1"/>
      <c r="NSM98" s="1"/>
      <c r="NSN98" s="1"/>
      <c r="NSO98" s="1"/>
      <c r="NSP98" s="1"/>
      <c r="NSQ98" s="1"/>
      <c r="NSR98" s="1"/>
      <c r="NSS98" s="1"/>
      <c r="NST98" s="1"/>
      <c r="NSU98" s="1"/>
      <c r="NSV98" s="1"/>
      <c r="NSW98" s="1"/>
      <c r="NSX98" s="1"/>
      <c r="NSY98" s="1"/>
      <c r="NSZ98" s="1"/>
      <c r="NTA98" s="1"/>
      <c r="NTB98" s="1"/>
      <c r="NTC98" s="1"/>
      <c r="NTD98" s="1"/>
      <c r="NTE98" s="1"/>
      <c r="NTF98" s="1"/>
      <c r="NTG98" s="1"/>
      <c r="NTH98" s="1"/>
      <c r="NTI98" s="1"/>
      <c r="NTJ98" s="1"/>
      <c r="NTK98" s="1"/>
      <c r="NTL98" s="1"/>
      <c r="NTM98" s="1"/>
      <c r="NTN98" s="1"/>
      <c r="NTO98" s="1"/>
      <c r="NTP98" s="1"/>
      <c r="NTQ98" s="1"/>
      <c r="NTR98" s="1"/>
      <c r="NTS98" s="1"/>
      <c r="NTT98" s="1"/>
      <c r="NTU98" s="1"/>
      <c r="NTV98" s="1"/>
      <c r="NTW98" s="1"/>
      <c r="NTX98" s="1"/>
      <c r="NTY98" s="1"/>
      <c r="NTZ98" s="1"/>
      <c r="NUA98" s="1"/>
      <c r="NUB98" s="1"/>
      <c r="NUC98" s="1"/>
      <c r="NUD98" s="1"/>
      <c r="NUE98" s="1"/>
      <c r="NUF98" s="1"/>
      <c r="NUG98" s="1"/>
      <c r="NUH98" s="1"/>
      <c r="NUI98" s="1"/>
      <c r="NUJ98" s="1"/>
      <c r="NUK98" s="1"/>
      <c r="NUL98" s="1"/>
      <c r="NUM98" s="1"/>
      <c r="NUN98" s="1"/>
      <c r="NUO98" s="1"/>
      <c r="NUP98" s="1"/>
      <c r="NUQ98" s="1"/>
      <c r="NUR98" s="1"/>
      <c r="NUS98" s="1"/>
      <c r="NUT98" s="1"/>
      <c r="NUU98" s="1"/>
      <c r="NUV98" s="1"/>
      <c r="NUW98" s="1"/>
      <c r="NUX98" s="1"/>
      <c r="NUY98" s="1"/>
      <c r="NUZ98" s="1"/>
      <c r="NVA98" s="1"/>
      <c r="NVB98" s="1"/>
      <c r="NVC98" s="1"/>
      <c r="NVD98" s="1"/>
      <c r="NVE98" s="1"/>
      <c r="NVF98" s="1"/>
      <c r="NVG98" s="1"/>
      <c r="NVH98" s="1"/>
      <c r="NVI98" s="1"/>
      <c r="NVJ98" s="1"/>
      <c r="NVK98" s="1"/>
      <c r="NVL98" s="1"/>
      <c r="NVM98" s="1"/>
      <c r="NVN98" s="1"/>
      <c r="NVO98" s="1"/>
      <c r="NVP98" s="1"/>
      <c r="NVQ98" s="1"/>
      <c r="NVR98" s="1"/>
      <c r="NVS98" s="1"/>
      <c r="NVT98" s="1"/>
      <c r="NVU98" s="1"/>
      <c r="NVV98" s="1"/>
      <c r="NVW98" s="1"/>
      <c r="NVX98" s="1"/>
      <c r="NVY98" s="1"/>
      <c r="NVZ98" s="1"/>
      <c r="NWA98" s="1"/>
      <c r="NWB98" s="1"/>
      <c r="NWC98" s="1"/>
      <c r="NWD98" s="1"/>
      <c r="NWE98" s="1"/>
      <c r="NWF98" s="1"/>
      <c r="NWG98" s="1"/>
      <c r="NWH98" s="1"/>
      <c r="NWI98" s="1"/>
      <c r="NWJ98" s="1"/>
      <c r="NWK98" s="1"/>
      <c r="NWL98" s="1"/>
      <c r="NWM98" s="1"/>
      <c r="NWN98" s="1"/>
      <c r="NWO98" s="1"/>
      <c r="NWP98" s="1"/>
      <c r="NWQ98" s="1"/>
      <c r="NWR98" s="1"/>
      <c r="NWS98" s="1"/>
      <c r="NWT98" s="1"/>
      <c r="NWU98" s="1"/>
      <c r="NWV98" s="1"/>
      <c r="NWW98" s="1"/>
      <c r="NWX98" s="1"/>
      <c r="NWY98" s="1"/>
      <c r="NWZ98" s="1"/>
      <c r="NXA98" s="1"/>
      <c r="NXB98" s="1"/>
      <c r="NXC98" s="1"/>
      <c r="NXD98" s="1"/>
      <c r="NXE98" s="1"/>
      <c r="NXF98" s="1"/>
      <c r="NXG98" s="1"/>
      <c r="NXH98" s="1"/>
      <c r="NXI98" s="1"/>
      <c r="NXJ98" s="1"/>
      <c r="NXK98" s="1"/>
      <c r="NXL98" s="1"/>
      <c r="NXM98" s="1"/>
      <c r="NXN98" s="1"/>
      <c r="NXO98" s="1"/>
      <c r="NXP98" s="1"/>
      <c r="NXQ98" s="1"/>
      <c r="NXR98" s="1"/>
      <c r="NXS98" s="1"/>
      <c r="NXT98" s="1"/>
      <c r="NXU98" s="1"/>
      <c r="NXV98" s="1"/>
      <c r="NXW98" s="1"/>
      <c r="NXX98" s="1"/>
      <c r="NXY98" s="1"/>
      <c r="NXZ98" s="1"/>
      <c r="NYA98" s="1"/>
      <c r="NYB98" s="1"/>
      <c r="NYC98" s="1"/>
      <c r="NYD98" s="1"/>
      <c r="NYE98" s="1"/>
      <c r="NYF98" s="1"/>
      <c r="NYG98" s="1"/>
      <c r="NYH98" s="1"/>
      <c r="NYI98" s="1"/>
      <c r="NYJ98" s="1"/>
      <c r="NYK98" s="1"/>
      <c r="NYL98" s="1"/>
      <c r="NYM98" s="1"/>
      <c r="NYN98" s="1"/>
      <c r="NYO98" s="1"/>
      <c r="NYP98" s="1"/>
      <c r="NYQ98" s="1"/>
      <c r="NYR98" s="1"/>
      <c r="NYS98" s="1"/>
      <c r="NYT98" s="1"/>
      <c r="NYU98" s="1"/>
      <c r="NYV98" s="1"/>
      <c r="NYW98" s="1"/>
      <c r="NYX98" s="1"/>
      <c r="NYY98" s="1"/>
      <c r="NYZ98" s="1"/>
      <c r="NZA98" s="1"/>
      <c r="NZB98" s="1"/>
      <c r="NZC98" s="1"/>
      <c r="NZD98" s="1"/>
      <c r="NZE98" s="1"/>
      <c r="NZF98" s="1"/>
      <c r="NZG98" s="1"/>
      <c r="NZH98" s="1"/>
      <c r="NZI98" s="1"/>
      <c r="NZJ98" s="1"/>
      <c r="NZK98" s="1"/>
      <c r="NZL98" s="1"/>
      <c r="NZM98" s="1"/>
      <c r="NZN98" s="1"/>
      <c r="NZO98" s="1"/>
      <c r="NZP98" s="1"/>
      <c r="NZQ98" s="1"/>
      <c r="NZR98" s="1"/>
      <c r="NZS98" s="1"/>
      <c r="NZT98" s="1"/>
      <c r="NZU98" s="1"/>
      <c r="NZV98" s="1"/>
      <c r="NZW98" s="1"/>
      <c r="NZX98" s="1"/>
      <c r="NZY98" s="1"/>
      <c r="NZZ98" s="1"/>
      <c r="OAA98" s="1"/>
      <c r="OAB98" s="1"/>
      <c r="OAC98" s="1"/>
      <c r="OAD98" s="1"/>
      <c r="OAE98" s="1"/>
      <c r="OAF98" s="1"/>
      <c r="OAG98" s="1"/>
      <c r="OAH98" s="1"/>
      <c r="OAI98" s="1"/>
      <c r="OAJ98" s="1"/>
      <c r="OAK98" s="1"/>
      <c r="OAL98" s="1"/>
      <c r="OAM98" s="1"/>
      <c r="OAN98" s="1"/>
      <c r="OAO98" s="1"/>
      <c r="OAP98" s="1"/>
      <c r="OAQ98" s="1"/>
      <c r="OAR98" s="1"/>
      <c r="OAS98" s="1"/>
      <c r="OAT98" s="1"/>
      <c r="OAU98" s="1"/>
      <c r="OAV98" s="1"/>
      <c r="OAW98" s="1"/>
      <c r="OAX98" s="1"/>
      <c r="OAY98" s="1"/>
      <c r="OAZ98" s="1"/>
      <c r="OBA98" s="1"/>
      <c r="OBB98" s="1"/>
      <c r="OBC98" s="1"/>
      <c r="OBD98" s="1"/>
      <c r="OBE98" s="1"/>
      <c r="OBF98" s="1"/>
      <c r="OBG98" s="1"/>
      <c r="OBH98" s="1"/>
      <c r="OBI98" s="1"/>
      <c r="OBJ98" s="1"/>
      <c r="OBK98" s="1"/>
      <c r="OBL98" s="1"/>
      <c r="OBM98" s="1"/>
      <c r="OBN98" s="1"/>
      <c r="OBO98" s="1"/>
      <c r="OBP98" s="1"/>
      <c r="OBQ98" s="1"/>
      <c r="OBR98" s="1"/>
      <c r="OBS98" s="1"/>
      <c r="OBT98" s="1"/>
      <c r="OBU98" s="1"/>
      <c r="OBV98" s="1"/>
      <c r="OBW98" s="1"/>
      <c r="OBX98" s="1"/>
      <c r="OBY98" s="1"/>
      <c r="OBZ98" s="1"/>
      <c r="OCA98" s="1"/>
      <c r="OCB98" s="1"/>
      <c r="OCC98" s="1"/>
      <c r="OCD98" s="1"/>
      <c r="OCE98" s="1"/>
      <c r="OCF98" s="1"/>
      <c r="OCG98" s="1"/>
      <c r="OCH98" s="1"/>
      <c r="OCI98" s="1"/>
      <c r="OCJ98" s="1"/>
      <c r="OCK98" s="1"/>
      <c r="OCL98" s="1"/>
      <c r="OCM98" s="1"/>
      <c r="OCN98" s="1"/>
      <c r="OCO98" s="1"/>
      <c r="OCP98" s="1"/>
      <c r="OCQ98" s="1"/>
      <c r="OCR98" s="1"/>
      <c r="OCS98" s="1"/>
      <c r="OCT98" s="1"/>
      <c r="OCU98" s="1"/>
      <c r="OCV98" s="1"/>
      <c r="OCW98" s="1"/>
      <c r="OCX98" s="1"/>
      <c r="OCY98" s="1"/>
      <c r="OCZ98" s="1"/>
      <c r="ODA98" s="1"/>
      <c r="ODB98" s="1"/>
      <c r="ODC98" s="1"/>
      <c r="ODD98" s="1"/>
      <c r="ODE98" s="1"/>
      <c r="ODF98" s="1"/>
      <c r="ODG98" s="1"/>
      <c r="ODH98" s="1"/>
      <c r="ODI98" s="1"/>
      <c r="ODJ98" s="1"/>
      <c r="ODK98" s="1"/>
      <c r="ODL98" s="1"/>
      <c r="ODM98" s="1"/>
      <c r="ODN98" s="1"/>
      <c r="ODO98" s="1"/>
      <c r="ODP98" s="1"/>
      <c r="ODQ98" s="1"/>
      <c r="ODR98" s="1"/>
      <c r="ODS98" s="1"/>
      <c r="ODT98" s="1"/>
      <c r="ODU98" s="1"/>
      <c r="ODV98" s="1"/>
      <c r="ODW98" s="1"/>
      <c r="ODX98" s="1"/>
      <c r="ODY98" s="1"/>
      <c r="ODZ98" s="1"/>
      <c r="OEA98" s="1"/>
      <c r="OEB98" s="1"/>
      <c r="OEC98" s="1"/>
      <c r="OED98" s="1"/>
      <c r="OEE98" s="1"/>
      <c r="OEF98" s="1"/>
      <c r="OEG98" s="1"/>
      <c r="OEH98" s="1"/>
      <c r="OEI98" s="1"/>
      <c r="OEJ98" s="1"/>
      <c r="OEK98" s="1"/>
      <c r="OEL98" s="1"/>
      <c r="OEM98" s="1"/>
      <c r="OEN98" s="1"/>
      <c r="OEO98" s="1"/>
      <c r="OEP98" s="1"/>
      <c r="OEQ98" s="1"/>
      <c r="OER98" s="1"/>
      <c r="OES98" s="1"/>
      <c r="OET98" s="1"/>
      <c r="OEU98" s="1"/>
      <c r="OEV98" s="1"/>
      <c r="OEW98" s="1"/>
      <c r="OEX98" s="1"/>
      <c r="OEY98" s="1"/>
      <c r="OEZ98" s="1"/>
      <c r="OFA98" s="1"/>
      <c r="OFB98" s="1"/>
      <c r="OFC98" s="1"/>
      <c r="OFD98" s="1"/>
      <c r="OFE98" s="1"/>
      <c r="OFF98" s="1"/>
      <c r="OFG98" s="1"/>
      <c r="OFH98" s="1"/>
      <c r="OFI98" s="1"/>
      <c r="OFJ98" s="1"/>
      <c r="OFK98" s="1"/>
      <c r="OFL98" s="1"/>
      <c r="OFM98" s="1"/>
      <c r="OFN98" s="1"/>
      <c r="OFO98" s="1"/>
      <c r="OFP98" s="1"/>
      <c r="OFQ98" s="1"/>
      <c r="OFR98" s="1"/>
      <c r="OFS98" s="1"/>
      <c r="OFT98" s="1"/>
      <c r="OFU98" s="1"/>
      <c r="OFV98" s="1"/>
      <c r="OFW98" s="1"/>
      <c r="OFX98" s="1"/>
      <c r="OFY98" s="1"/>
      <c r="OFZ98" s="1"/>
      <c r="OGA98" s="1"/>
      <c r="OGB98" s="1"/>
      <c r="OGC98" s="1"/>
      <c r="OGD98" s="1"/>
      <c r="OGE98" s="1"/>
      <c r="OGF98" s="1"/>
      <c r="OGG98" s="1"/>
      <c r="OGH98" s="1"/>
      <c r="OGI98" s="1"/>
      <c r="OGJ98" s="1"/>
      <c r="OGK98" s="1"/>
      <c r="OGL98" s="1"/>
      <c r="OGM98" s="1"/>
      <c r="OGN98" s="1"/>
      <c r="OGO98" s="1"/>
      <c r="OGP98" s="1"/>
      <c r="OGQ98" s="1"/>
      <c r="OGR98" s="1"/>
      <c r="OGS98" s="1"/>
      <c r="OGT98" s="1"/>
      <c r="OGU98" s="1"/>
      <c r="OGV98" s="1"/>
      <c r="OGW98" s="1"/>
      <c r="OGX98" s="1"/>
      <c r="OGY98" s="1"/>
      <c r="OGZ98" s="1"/>
      <c r="OHA98" s="1"/>
      <c r="OHB98" s="1"/>
      <c r="OHC98" s="1"/>
      <c r="OHD98" s="1"/>
      <c r="OHE98" s="1"/>
      <c r="OHF98" s="1"/>
      <c r="OHG98" s="1"/>
      <c r="OHH98" s="1"/>
      <c r="OHI98" s="1"/>
      <c r="OHJ98" s="1"/>
      <c r="OHK98" s="1"/>
      <c r="OHL98" s="1"/>
      <c r="OHM98" s="1"/>
      <c r="OHN98" s="1"/>
      <c r="OHO98" s="1"/>
      <c r="OHP98" s="1"/>
      <c r="OHQ98" s="1"/>
      <c r="OHR98" s="1"/>
      <c r="OHS98" s="1"/>
      <c r="OHT98" s="1"/>
      <c r="OHU98" s="1"/>
      <c r="OHV98" s="1"/>
      <c r="OHW98" s="1"/>
      <c r="OHX98" s="1"/>
      <c r="OHY98" s="1"/>
      <c r="OHZ98" s="1"/>
      <c r="OIA98" s="1"/>
      <c r="OIB98" s="1"/>
      <c r="OIC98" s="1"/>
      <c r="OID98" s="1"/>
      <c r="OIE98" s="1"/>
      <c r="OIF98" s="1"/>
      <c r="OIG98" s="1"/>
      <c r="OIH98" s="1"/>
      <c r="OII98" s="1"/>
      <c r="OIJ98" s="1"/>
      <c r="OIK98" s="1"/>
      <c r="OIL98" s="1"/>
      <c r="OIM98" s="1"/>
      <c r="OIN98" s="1"/>
      <c r="OIO98" s="1"/>
      <c r="OIP98" s="1"/>
      <c r="OIQ98" s="1"/>
      <c r="OIR98" s="1"/>
      <c r="OIS98" s="1"/>
      <c r="OIT98" s="1"/>
      <c r="OIU98" s="1"/>
      <c r="OIV98" s="1"/>
      <c r="OIW98" s="1"/>
      <c r="OIX98" s="1"/>
      <c r="OIY98" s="1"/>
      <c r="OIZ98" s="1"/>
      <c r="OJA98" s="1"/>
      <c r="OJB98" s="1"/>
      <c r="OJC98" s="1"/>
      <c r="OJD98" s="1"/>
      <c r="OJE98" s="1"/>
      <c r="OJF98" s="1"/>
      <c r="OJG98" s="1"/>
      <c r="OJH98" s="1"/>
      <c r="OJI98" s="1"/>
      <c r="OJJ98" s="1"/>
      <c r="OJK98" s="1"/>
      <c r="OJL98" s="1"/>
      <c r="OJM98" s="1"/>
      <c r="OJN98" s="1"/>
      <c r="OJO98" s="1"/>
      <c r="OJP98" s="1"/>
      <c r="OJQ98" s="1"/>
      <c r="OJR98" s="1"/>
      <c r="OJS98" s="1"/>
      <c r="OJT98" s="1"/>
      <c r="OJU98" s="1"/>
      <c r="OJV98" s="1"/>
      <c r="OJW98" s="1"/>
      <c r="OJX98" s="1"/>
      <c r="OJY98" s="1"/>
      <c r="OJZ98" s="1"/>
      <c r="OKA98" s="1"/>
      <c r="OKB98" s="1"/>
      <c r="OKC98" s="1"/>
      <c r="OKD98" s="1"/>
      <c r="OKE98" s="1"/>
      <c r="OKF98" s="1"/>
      <c r="OKG98" s="1"/>
      <c r="OKH98" s="1"/>
      <c r="OKI98" s="1"/>
      <c r="OKJ98" s="1"/>
      <c r="OKK98" s="1"/>
      <c r="OKL98" s="1"/>
      <c r="OKM98" s="1"/>
      <c r="OKN98" s="1"/>
      <c r="OKO98" s="1"/>
      <c r="OKP98" s="1"/>
      <c r="OKQ98" s="1"/>
      <c r="OKR98" s="1"/>
      <c r="OKS98" s="1"/>
      <c r="OKT98" s="1"/>
      <c r="OKU98" s="1"/>
      <c r="OKV98" s="1"/>
      <c r="OKW98" s="1"/>
      <c r="OKX98" s="1"/>
      <c r="OKY98" s="1"/>
      <c r="OKZ98" s="1"/>
      <c r="OLA98" s="1"/>
      <c r="OLB98" s="1"/>
      <c r="OLC98" s="1"/>
      <c r="OLD98" s="1"/>
      <c r="OLE98" s="1"/>
      <c r="OLF98" s="1"/>
      <c r="OLG98" s="1"/>
      <c r="OLH98" s="1"/>
      <c r="OLI98" s="1"/>
      <c r="OLJ98" s="1"/>
      <c r="OLK98" s="1"/>
      <c r="OLL98" s="1"/>
      <c r="OLM98" s="1"/>
      <c r="OLN98" s="1"/>
      <c r="OLO98" s="1"/>
      <c r="OLP98" s="1"/>
      <c r="OLQ98" s="1"/>
      <c r="OLR98" s="1"/>
      <c r="OLS98" s="1"/>
      <c r="OLT98" s="1"/>
      <c r="OLU98" s="1"/>
      <c r="OLV98" s="1"/>
      <c r="OLW98" s="1"/>
      <c r="OLX98" s="1"/>
      <c r="OLY98" s="1"/>
      <c r="OLZ98" s="1"/>
      <c r="OMA98" s="1"/>
      <c r="OMB98" s="1"/>
      <c r="OMC98" s="1"/>
      <c r="OMD98" s="1"/>
      <c r="OME98" s="1"/>
      <c r="OMF98" s="1"/>
      <c r="OMG98" s="1"/>
      <c r="OMH98" s="1"/>
      <c r="OMI98" s="1"/>
      <c r="OMJ98" s="1"/>
      <c r="OMK98" s="1"/>
      <c r="OML98" s="1"/>
      <c r="OMM98" s="1"/>
      <c r="OMN98" s="1"/>
      <c r="OMO98" s="1"/>
      <c r="OMP98" s="1"/>
      <c r="OMQ98" s="1"/>
      <c r="OMR98" s="1"/>
      <c r="OMS98" s="1"/>
      <c r="OMT98" s="1"/>
      <c r="OMU98" s="1"/>
      <c r="OMV98" s="1"/>
      <c r="OMW98" s="1"/>
      <c r="OMX98" s="1"/>
      <c r="OMY98" s="1"/>
      <c r="OMZ98" s="1"/>
      <c r="ONA98" s="1"/>
      <c r="ONB98" s="1"/>
      <c r="ONC98" s="1"/>
      <c r="OND98" s="1"/>
      <c r="ONE98" s="1"/>
      <c r="ONF98" s="1"/>
      <c r="ONG98" s="1"/>
      <c r="ONH98" s="1"/>
      <c r="ONI98" s="1"/>
      <c r="ONJ98" s="1"/>
      <c r="ONK98" s="1"/>
      <c r="ONL98" s="1"/>
      <c r="ONM98" s="1"/>
      <c r="ONN98" s="1"/>
      <c r="ONO98" s="1"/>
      <c r="ONP98" s="1"/>
      <c r="ONQ98" s="1"/>
      <c r="ONR98" s="1"/>
      <c r="ONS98" s="1"/>
      <c r="ONT98" s="1"/>
      <c r="ONU98" s="1"/>
      <c r="ONV98" s="1"/>
      <c r="ONW98" s="1"/>
      <c r="ONX98" s="1"/>
      <c r="ONY98" s="1"/>
      <c r="ONZ98" s="1"/>
      <c r="OOA98" s="1"/>
      <c r="OOB98" s="1"/>
      <c r="OOC98" s="1"/>
      <c r="OOD98" s="1"/>
      <c r="OOE98" s="1"/>
      <c r="OOF98" s="1"/>
      <c r="OOG98" s="1"/>
      <c r="OOH98" s="1"/>
      <c r="OOI98" s="1"/>
      <c r="OOJ98" s="1"/>
      <c r="OOK98" s="1"/>
      <c r="OOL98" s="1"/>
      <c r="OOM98" s="1"/>
      <c r="OON98" s="1"/>
      <c r="OOO98" s="1"/>
      <c r="OOP98" s="1"/>
      <c r="OOQ98" s="1"/>
      <c r="OOR98" s="1"/>
      <c r="OOS98" s="1"/>
      <c r="OOT98" s="1"/>
      <c r="OOU98" s="1"/>
      <c r="OOV98" s="1"/>
      <c r="OOW98" s="1"/>
      <c r="OOX98" s="1"/>
      <c r="OOY98" s="1"/>
      <c r="OOZ98" s="1"/>
      <c r="OPA98" s="1"/>
      <c r="OPB98" s="1"/>
      <c r="OPC98" s="1"/>
      <c r="OPD98" s="1"/>
      <c r="OPE98" s="1"/>
      <c r="OPF98" s="1"/>
      <c r="OPG98" s="1"/>
      <c r="OPH98" s="1"/>
      <c r="OPI98" s="1"/>
      <c r="OPJ98" s="1"/>
      <c r="OPK98" s="1"/>
      <c r="OPL98" s="1"/>
      <c r="OPM98" s="1"/>
      <c r="OPN98" s="1"/>
      <c r="OPO98" s="1"/>
      <c r="OPP98" s="1"/>
      <c r="OPQ98" s="1"/>
      <c r="OPR98" s="1"/>
      <c r="OPS98" s="1"/>
      <c r="OPT98" s="1"/>
      <c r="OPU98" s="1"/>
      <c r="OPV98" s="1"/>
      <c r="OPW98" s="1"/>
      <c r="OPX98" s="1"/>
      <c r="OPY98" s="1"/>
      <c r="OPZ98" s="1"/>
      <c r="OQA98" s="1"/>
      <c r="OQB98" s="1"/>
      <c r="OQC98" s="1"/>
      <c r="OQD98" s="1"/>
      <c r="OQE98" s="1"/>
      <c r="OQF98" s="1"/>
      <c r="OQG98" s="1"/>
      <c r="OQH98" s="1"/>
      <c r="OQI98" s="1"/>
      <c r="OQJ98" s="1"/>
      <c r="OQK98" s="1"/>
      <c r="OQL98" s="1"/>
      <c r="OQM98" s="1"/>
      <c r="OQN98" s="1"/>
      <c r="OQO98" s="1"/>
      <c r="OQP98" s="1"/>
      <c r="OQQ98" s="1"/>
      <c r="OQR98" s="1"/>
      <c r="OQS98" s="1"/>
      <c r="OQT98" s="1"/>
      <c r="OQU98" s="1"/>
      <c r="OQV98" s="1"/>
      <c r="OQW98" s="1"/>
      <c r="OQX98" s="1"/>
      <c r="OQY98" s="1"/>
      <c r="OQZ98" s="1"/>
      <c r="ORA98" s="1"/>
      <c r="ORB98" s="1"/>
      <c r="ORC98" s="1"/>
      <c r="ORD98" s="1"/>
      <c r="ORE98" s="1"/>
      <c r="ORF98" s="1"/>
      <c r="ORG98" s="1"/>
      <c r="ORH98" s="1"/>
      <c r="ORI98" s="1"/>
      <c r="ORJ98" s="1"/>
      <c r="ORK98" s="1"/>
      <c r="ORL98" s="1"/>
      <c r="ORM98" s="1"/>
      <c r="ORN98" s="1"/>
      <c r="ORO98" s="1"/>
      <c r="ORP98" s="1"/>
      <c r="ORQ98" s="1"/>
      <c r="ORR98" s="1"/>
      <c r="ORS98" s="1"/>
      <c r="ORT98" s="1"/>
      <c r="ORU98" s="1"/>
      <c r="ORV98" s="1"/>
      <c r="ORW98" s="1"/>
      <c r="ORX98" s="1"/>
      <c r="ORY98" s="1"/>
      <c r="ORZ98" s="1"/>
      <c r="OSA98" s="1"/>
      <c r="OSB98" s="1"/>
      <c r="OSC98" s="1"/>
      <c r="OSD98" s="1"/>
      <c r="OSE98" s="1"/>
      <c r="OSF98" s="1"/>
      <c r="OSG98" s="1"/>
      <c r="OSH98" s="1"/>
      <c r="OSI98" s="1"/>
      <c r="OSJ98" s="1"/>
      <c r="OSK98" s="1"/>
      <c r="OSL98" s="1"/>
      <c r="OSM98" s="1"/>
      <c r="OSN98" s="1"/>
      <c r="OSO98" s="1"/>
      <c r="OSP98" s="1"/>
      <c r="OSQ98" s="1"/>
      <c r="OSR98" s="1"/>
      <c r="OSS98" s="1"/>
      <c r="OST98" s="1"/>
      <c r="OSU98" s="1"/>
      <c r="OSV98" s="1"/>
      <c r="OSW98" s="1"/>
      <c r="OSX98" s="1"/>
      <c r="OSY98" s="1"/>
      <c r="OSZ98" s="1"/>
      <c r="OTA98" s="1"/>
      <c r="OTB98" s="1"/>
      <c r="OTC98" s="1"/>
      <c r="OTD98" s="1"/>
      <c r="OTE98" s="1"/>
      <c r="OTF98" s="1"/>
      <c r="OTG98" s="1"/>
      <c r="OTH98" s="1"/>
      <c r="OTI98" s="1"/>
      <c r="OTJ98" s="1"/>
      <c r="OTK98" s="1"/>
      <c r="OTL98" s="1"/>
      <c r="OTM98" s="1"/>
      <c r="OTN98" s="1"/>
      <c r="OTO98" s="1"/>
      <c r="OTP98" s="1"/>
      <c r="OTQ98" s="1"/>
      <c r="OTR98" s="1"/>
      <c r="OTS98" s="1"/>
      <c r="OTT98" s="1"/>
      <c r="OTU98" s="1"/>
      <c r="OTV98" s="1"/>
      <c r="OTW98" s="1"/>
      <c r="OTX98" s="1"/>
      <c r="OTY98" s="1"/>
      <c r="OTZ98" s="1"/>
      <c r="OUA98" s="1"/>
      <c r="OUB98" s="1"/>
      <c r="OUC98" s="1"/>
      <c r="OUD98" s="1"/>
      <c r="OUE98" s="1"/>
      <c r="OUF98" s="1"/>
      <c r="OUG98" s="1"/>
      <c r="OUH98" s="1"/>
      <c r="OUI98" s="1"/>
      <c r="OUJ98" s="1"/>
      <c r="OUK98" s="1"/>
      <c r="OUL98" s="1"/>
      <c r="OUM98" s="1"/>
      <c r="OUN98" s="1"/>
      <c r="OUO98" s="1"/>
      <c r="OUP98" s="1"/>
      <c r="OUQ98" s="1"/>
      <c r="OUR98" s="1"/>
      <c r="OUS98" s="1"/>
      <c r="OUT98" s="1"/>
      <c r="OUU98" s="1"/>
      <c r="OUV98" s="1"/>
      <c r="OUW98" s="1"/>
      <c r="OUX98" s="1"/>
      <c r="OUY98" s="1"/>
      <c r="OUZ98" s="1"/>
      <c r="OVA98" s="1"/>
      <c r="OVB98" s="1"/>
      <c r="OVC98" s="1"/>
      <c r="OVD98" s="1"/>
      <c r="OVE98" s="1"/>
      <c r="OVF98" s="1"/>
      <c r="OVG98" s="1"/>
      <c r="OVH98" s="1"/>
      <c r="OVI98" s="1"/>
      <c r="OVJ98" s="1"/>
      <c r="OVK98" s="1"/>
      <c r="OVL98" s="1"/>
      <c r="OVM98" s="1"/>
      <c r="OVN98" s="1"/>
      <c r="OVO98" s="1"/>
      <c r="OVP98" s="1"/>
      <c r="OVQ98" s="1"/>
      <c r="OVR98" s="1"/>
      <c r="OVS98" s="1"/>
      <c r="OVT98" s="1"/>
      <c r="OVU98" s="1"/>
      <c r="OVV98" s="1"/>
      <c r="OVW98" s="1"/>
      <c r="OVX98" s="1"/>
      <c r="OVY98" s="1"/>
      <c r="OVZ98" s="1"/>
      <c r="OWA98" s="1"/>
      <c r="OWB98" s="1"/>
      <c r="OWC98" s="1"/>
      <c r="OWD98" s="1"/>
      <c r="OWE98" s="1"/>
      <c r="OWF98" s="1"/>
      <c r="OWG98" s="1"/>
      <c r="OWH98" s="1"/>
      <c r="OWI98" s="1"/>
      <c r="OWJ98" s="1"/>
      <c r="OWK98" s="1"/>
      <c r="OWL98" s="1"/>
      <c r="OWM98" s="1"/>
      <c r="OWN98" s="1"/>
      <c r="OWO98" s="1"/>
      <c r="OWP98" s="1"/>
      <c r="OWQ98" s="1"/>
      <c r="OWR98" s="1"/>
      <c r="OWS98" s="1"/>
      <c r="OWT98" s="1"/>
      <c r="OWU98" s="1"/>
      <c r="OWV98" s="1"/>
      <c r="OWW98" s="1"/>
      <c r="OWX98" s="1"/>
      <c r="OWY98" s="1"/>
      <c r="OWZ98" s="1"/>
      <c r="OXA98" s="1"/>
      <c r="OXB98" s="1"/>
      <c r="OXC98" s="1"/>
      <c r="OXD98" s="1"/>
      <c r="OXE98" s="1"/>
      <c r="OXF98" s="1"/>
      <c r="OXG98" s="1"/>
      <c r="OXH98" s="1"/>
      <c r="OXI98" s="1"/>
      <c r="OXJ98" s="1"/>
      <c r="OXK98" s="1"/>
      <c r="OXL98" s="1"/>
      <c r="OXM98" s="1"/>
      <c r="OXN98" s="1"/>
      <c r="OXO98" s="1"/>
      <c r="OXP98" s="1"/>
      <c r="OXQ98" s="1"/>
      <c r="OXR98" s="1"/>
      <c r="OXS98" s="1"/>
      <c r="OXT98" s="1"/>
      <c r="OXU98" s="1"/>
      <c r="OXV98" s="1"/>
      <c r="OXW98" s="1"/>
      <c r="OXX98" s="1"/>
      <c r="OXY98" s="1"/>
      <c r="OXZ98" s="1"/>
      <c r="OYA98" s="1"/>
      <c r="OYB98" s="1"/>
      <c r="OYC98" s="1"/>
      <c r="OYD98" s="1"/>
      <c r="OYE98" s="1"/>
      <c r="OYF98" s="1"/>
      <c r="OYG98" s="1"/>
      <c r="OYH98" s="1"/>
      <c r="OYI98" s="1"/>
      <c r="OYJ98" s="1"/>
      <c r="OYK98" s="1"/>
      <c r="OYL98" s="1"/>
      <c r="OYM98" s="1"/>
      <c r="OYN98" s="1"/>
      <c r="OYO98" s="1"/>
      <c r="OYP98" s="1"/>
      <c r="OYQ98" s="1"/>
      <c r="OYR98" s="1"/>
      <c r="OYS98" s="1"/>
      <c r="OYT98" s="1"/>
      <c r="OYU98" s="1"/>
      <c r="OYV98" s="1"/>
      <c r="OYW98" s="1"/>
      <c r="OYX98" s="1"/>
      <c r="OYY98" s="1"/>
      <c r="OYZ98" s="1"/>
      <c r="OZA98" s="1"/>
      <c r="OZB98" s="1"/>
      <c r="OZC98" s="1"/>
      <c r="OZD98" s="1"/>
      <c r="OZE98" s="1"/>
      <c r="OZF98" s="1"/>
      <c r="OZG98" s="1"/>
      <c r="OZH98" s="1"/>
      <c r="OZI98" s="1"/>
      <c r="OZJ98" s="1"/>
      <c r="OZK98" s="1"/>
      <c r="OZL98" s="1"/>
      <c r="OZM98" s="1"/>
      <c r="OZN98" s="1"/>
      <c r="OZO98" s="1"/>
      <c r="OZP98" s="1"/>
      <c r="OZQ98" s="1"/>
      <c r="OZR98" s="1"/>
      <c r="OZS98" s="1"/>
      <c r="OZT98" s="1"/>
      <c r="OZU98" s="1"/>
      <c r="OZV98" s="1"/>
      <c r="OZW98" s="1"/>
      <c r="OZX98" s="1"/>
      <c r="OZY98" s="1"/>
      <c r="OZZ98" s="1"/>
      <c r="PAA98" s="1"/>
      <c r="PAB98" s="1"/>
      <c r="PAC98" s="1"/>
      <c r="PAD98" s="1"/>
      <c r="PAE98" s="1"/>
      <c r="PAF98" s="1"/>
      <c r="PAG98" s="1"/>
      <c r="PAH98" s="1"/>
      <c r="PAI98" s="1"/>
      <c r="PAJ98" s="1"/>
      <c r="PAK98" s="1"/>
      <c r="PAL98" s="1"/>
      <c r="PAM98" s="1"/>
      <c r="PAN98" s="1"/>
      <c r="PAO98" s="1"/>
      <c r="PAP98" s="1"/>
      <c r="PAQ98" s="1"/>
      <c r="PAR98" s="1"/>
      <c r="PAS98" s="1"/>
      <c r="PAT98" s="1"/>
      <c r="PAU98" s="1"/>
      <c r="PAV98" s="1"/>
      <c r="PAW98" s="1"/>
      <c r="PAX98" s="1"/>
      <c r="PAY98" s="1"/>
      <c r="PAZ98" s="1"/>
      <c r="PBA98" s="1"/>
      <c r="PBB98" s="1"/>
      <c r="PBC98" s="1"/>
      <c r="PBD98" s="1"/>
      <c r="PBE98" s="1"/>
      <c r="PBF98" s="1"/>
      <c r="PBG98" s="1"/>
      <c r="PBH98" s="1"/>
      <c r="PBI98" s="1"/>
      <c r="PBJ98" s="1"/>
      <c r="PBK98" s="1"/>
      <c r="PBL98" s="1"/>
      <c r="PBM98" s="1"/>
      <c r="PBN98" s="1"/>
      <c r="PBO98" s="1"/>
      <c r="PBP98" s="1"/>
      <c r="PBQ98" s="1"/>
      <c r="PBR98" s="1"/>
      <c r="PBS98" s="1"/>
      <c r="PBT98" s="1"/>
      <c r="PBU98" s="1"/>
      <c r="PBV98" s="1"/>
      <c r="PBW98" s="1"/>
      <c r="PBX98" s="1"/>
      <c r="PBY98" s="1"/>
      <c r="PBZ98" s="1"/>
      <c r="PCA98" s="1"/>
      <c r="PCB98" s="1"/>
      <c r="PCC98" s="1"/>
      <c r="PCD98" s="1"/>
      <c r="PCE98" s="1"/>
      <c r="PCF98" s="1"/>
      <c r="PCG98" s="1"/>
      <c r="PCH98" s="1"/>
      <c r="PCI98" s="1"/>
      <c r="PCJ98" s="1"/>
      <c r="PCK98" s="1"/>
      <c r="PCL98" s="1"/>
      <c r="PCM98" s="1"/>
      <c r="PCN98" s="1"/>
      <c r="PCO98" s="1"/>
      <c r="PCP98" s="1"/>
      <c r="PCQ98" s="1"/>
      <c r="PCR98" s="1"/>
      <c r="PCS98" s="1"/>
      <c r="PCT98" s="1"/>
      <c r="PCU98" s="1"/>
      <c r="PCV98" s="1"/>
      <c r="PCW98" s="1"/>
      <c r="PCX98" s="1"/>
      <c r="PCY98" s="1"/>
      <c r="PCZ98" s="1"/>
      <c r="PDA98" s="1"/>
      <c r="PDB98" s="1"/>
      <c r="PDC98" s="1"/>
      <c r="PDD98" s="1"/>
      <c r="PDE98" s="1"/>
      <c r="PDF98" s="1"/>
      <c r="PDG98" s="1"/>
      <c r="PDH98" s="1"/>
      <c r="PDI98" s="1"/>
      <c r="PDJ98" s="1"/>
      <c r="PDK98" s="1"/>
      <c r="PDL98" s="1"/>
      <c r="PDM98" s="1"/>
      <c r="PDN98" s="1"/>
      <c r="PDO98" s="1"/>
      <c r="PDP98" s="1"/>
      <c r="PDQ98" s="1"/>
      <c r="PDR98" s="1"/>
      <c r="PDS98" s="1"/>
      <c r="PDT98" s="1"/>
      <c r="PDU98" s="1"/>
      <c r="PDV98" s="1"/>
      <c r="PDW98" s="1"/>
      <c r="PDX98" s="1"/>
      <c r="PDY98" s="1"/>
      <c r="PDZ98" s="1"/>
      <c r="PEA98" s="1"/>
      <c r="PEB98" s="1"/>
      <c r="PEC98" s="1"/>
      <c r="PED98" s="1"/>
      <c r="PEE98" s="1"/>
      <c r="PEF98" s="1"/>
      <c r="PEG98" s="1"/>
      <c r="PEH98" s="1"/>
      <c r="PEI98" s="1"/>
      <c r="PEJ98" s="1"/>
      <c r="PEK98" s="1"/>
      <c r="PEL98" s="1"/>
      <c r="PEM98" s="1"/>
      <c r="PEN98" s="1"/>
      <c r="PEO98" s="1"/>
      <c r="PEP98" s="1"/>
      <c r="PEQ98" s="1"/>
      <c r="PER98" s="1"/>
      <c r="PES98" s="1"/>
      <c r="PET98" s="1"/>
      <c r="PEU98" s="1"/>
      <c r="PEV98" s="1"/>
      <c r="PEW98" s="1"/>
      <c r="PEX98" s="1"/>
      <c r="PEY98" s="1"/>
      <c r="PEZ98" s="1"/>
      <c r="PFA98" s="1"/>
      <c r="PFB98" s="1"/>
      <c r="PFC98" s="1"/>
      <c r="PFD98" s="1"/>
      <c r="PFE98" s="1"/>
      <c r="PFF98" s="1"/>
      <c r="PFG98" s="1"/>
      <c r="PFH98" s="1"/>
      <c r="PFI98" s="1"/>
      <c r="PFJ98" s="1"/>
      <c r="PFK98" s="1"/>
      <c r="PFL98" s="1"/>
      <c r="PFM98" s="1"/>
      <c r="PFN98" s="1"/>
      <c r="PFO98" s="1"/>
      <c r="PFP98" s="1"/>
      <c r="PFQ98" s="1"/>
      <c r="PFR98" s="1"/>
      <c r="PFS98" s="1"/>
      <c r="PFT98" s="1"/>
      <c r="PFU98" s="1"/>
      <c r="PFV98" s="1"/>
      <c r="PFW98" s="1"/>
      <c r="PFX98" s="1"/>
      <c r="PFY98" s="1"/>
      <c r="PFZ98" s="1"/>
      <c r="PGA98" s="1"/>
      <c r="PGB98" s="1"/>
      <c r="PGC98" s="1"/>
      <c r="PGD98" s="1"/>
      <c r="PGE98" s="1"/>
      <c r="PGF98" s="1"/>
      <c r="PGG98" s="1"/>
      <c r="PGH98" s="1"/>
      <c r="PGI98" s="1"/>
      <c r="PGJ98" s="1"/>
      <c r="PGK98" s="1"/>
      <c r="PGL98" s="1"/>
      <c r="PGM98" s="1"/>
      <c r="PGN98" s="1"/>
      <c r="PGO98" s="1"/>
      <c r="PGP98" s="1"/>
      <c r="PGQ98" s="1"/>
      <c r="PGR98" s="1"/>
      <c r="PGS98" s="1"/>
      <c r="PGT98" s="1"/>
      <c r="PGU98" s="1"/>
      <c r="PGV98" s="1"/>
      <c r="PGW98" s="1"/>
      <c r="PGX98" s="1"/>
      <c r="PGY98" s="1"/>
      <c r="PGZ98" s="1"/>
      <c r="PHA98" s="1"/>
      <c r="PHB98" s="1"/>
      <c r="PHC98" s="1"/>
      <c r="PHD98" s="1"/>
      <c r="PHE98" s="1"/>
      <c r="PHF98" s="1"/>
      <c r="PHG98" s="1"/>
      <c r="PHH98" s="1"/>
      <c r="PHI98" s="1"/>
      <c r="PHJ98" s="1"/>
      <c r="PHK98" s="1"/>
      <c r="PHL98" s="1"/>
      <c r="PHM98" s="1"/>
      <c r="PHN98" s="1"/>
      <c r="PHO98" s="1"/>
      <c r="PHP98" s="1"/>
      <c r="PHQ98" s="1"/>
      <c r="PHR98" s="1"/>
      <c r="PHS98" s="1"/>
      <c r="PHT98" s="1"/>
      <c r="PHU98" s="1"/>
      <c r="PHV98" s="1"/>
      <c r="PHW98" s="1"/>
      <c r="PHX98" s="1"/>
      <c r="PHY98" s="1"/>
      <c r="PHZ98" s="1"/>
      <c r="PIA98" s="1"/>
      <c r="PIB98" s="1"/>
      <c r="PIC98" s="1"/>
      <c r="PID98" s="1"/>
      <c r="PIE98" s="1"/>
      <c r="PIF98" s="1"/>
      <c r="PIG98" s="1"/>
      <c r="PIH98" s="1"/>
      <c r="PII98" s="1"/>
      <c r="PIJ98" s="1"/>
      <c r="PIK98" s="1"/>
      <c r="PIL98" s="1"/>
      <c r="PIM98" s="1"/>
      <c r="PIN98" s="1"/>
      <c r="PIO98" s="1"/>
      <c r="PIP98" s="1"/>
      <c r="PIQ98" s="1"/>
      <c r="PIR98" s="1"/>
      <c r="PIS98" s="1"/>
      <c r="PIT98" s="1"/>
      <c r="PIU98" s="1"/>
      <c r="PIV98" s="1"/>
      <c r="PIW98" s="1"/>
      <c r="PIX98" s="1"/>
      <c r="PIY98" s="1"/>
      <c r="PIZ98" s="1"/>
      <c r="PJA98" s="1"/>
      <c r="PJB98" s="1"/>
      <c r="PJC98" s="1"/>
      <c r="PJD98" s="1"/>
      <c r="PJE98" s="1"/>
      <c r="PJF98" s="1"/>
      <c r="PJG98" s="1"/>
      <c r="PJH98" s="1"/>
      <c r="PJI98" s="1"/>
      <c r="PJJ98" s="1"/>
      <c r="PJK98" s="1"/>
      <c r="PJL98" s="1"/>
      <c r="PJM98" s="1"/>
      <c r="PJN98" s="1"/>
      <c r="PJO98" s="1"/>
      <c r="PJP98" s="1"/>
      <c r="PJQ98" s="1"/>
      <c r="PJR98" s="1"/>
      <c r="PJS98" s="1"/>
      <c r="PJT98" s="1"/>
      <c r="PJU98" s="1"/>
      <c r="PJV98" s="1"/>
      <c r="PJW98" s="1"/>
      <c r="PJX98" s="1"/>
      <c r="PJY98" s="1"/>
      <c r="PJZ98" s="1"/>
      <c r="PKA98" s="1"/>
      <c r="PKB98" s="1"/>
      <c r="PKC98" s="1"/>
      <c r="PKD98" s="1"/>
      <c r="PKE98" s="1"/>
      <c r="PKF98" s="1"/>
      <c r="PKG98" s="1"/>
      <c r="PKH98" s="1"/>
      <c r="PKI98" s="1"/>
      <c r="PKJ98" s="1"/>
      <c r="PKK98" s="1"/>
      <c r="PKL98" s="1"/>
      <c r="PKM98" s="1"/>
      <c r="PKN98" s="1"/>
      <c r="PKO98" s="1"/>
      <c r="PKP98" s="1"/>
      <c r="PKQ98" s="1"/>
      <c r="PKR98" s="1"/>
      <c r="PKS98" s="1"/>
      <c r="PKT98" s="1"/>
      <c r="PKU98" s="1"/>
      <c r="PKV98" s="1"/>
      <c r="PKW98" s="1"/>
      <c r="PKX98" s="1"/>
      <c r="PKY98" s="1"/>
      <c r="PKZ98" s="1"/>
      <c r="PLA98" s="1"/>
      <c r="PLB98" s="1"/>
      <c r="PLC98" s="1"/>
      <c r="PLD98" s="1"/>
      <c r="PLE98" s="1"/>
      <c r="PLF98" s="1"/>
      <c r="PLG98" s="1"/>
      <c r="PLH98" s="1"/>
      <c r="PLI98" s="1"/>
      <c r="PLJ98" s="1"/>
      <c r="PLK98" s="1"/>
      <c r="PLL98" s="1"/>
      <c r="PLM98" s="1"/>
      <c r="PLN98" s="1"/>
      <c r="PLO98" s="1"/>
      <c r="PLP98" s="1"/>
      <c r="PLQ98" s="1"/>
      <c r="PLR98" s="1"/>
      <c r="PLS98" s="1"/>
      <c r="PLT98" s="1"/>
      <c r="PLU98" s="1"/>
      <c r="PLV98" s="1"/>
      <c r="PLW98" s="1"/>
      <c r="PLX98" s="1"/>
      <c r="PLY98" s="1"/>
      <c r="PLZ98" s="1"/>
      <c r="PMA98" s="1"/>
      <c r="PMB98" s="1"/>
      <c r="PMC98" s="1"/>
      <c r="PMD98" s="1"/>
      <c r="PME98" s="1"/>
      <c r="PMF98" s="1"/>
      <c r="PMG98" s="1"/>
      <c r="PMH98" s="1"/>
      <c r="PMI98" s="1"/>
      <c r="PMJ98" s="1"/>
      <c r="PMK98" s="1"/>
      <c r="PML98" s="1"/>
      <c r="PMM98" s="1"/>
      <c r="PMN98" s="1"/>
      <c r="PMO98" s="1"/>
      <c r="PMP98" s="1"/>
      <c r="PMQ98" s="1"/>
      <c r="PMR98" s="1"/>
      <c r="PMS98" s="1"/>
      <c r="PMT98" s="1"/>
      <c r="PMU98" s="1"/>
      <c r="PMV98" s="1"/>
      <c r="PMW98" s="1"/>
      <c r="PMX98" s="1"/>
      <c r="PMY98" s="1"/>
      <c r="PMZ98" s="1"/>
      <c r="PNA98" s="1"/>
      <c r="PNB98" s="1"/>
      <c r="PNC98" s="1"/>
      <c r="PND98" s="1"/>
      <c r="PNE98" s="1"/>
      <c r="PNF98" s="1"/>
      <c r="PNG98" s="1"/>
      <c r="PNH98" s="1"/>
      <c r="PNI98" s="1"/>
      <c r="PNJ98" s="1"/>
      <c r="PNK98" s="1"/>
      <c r="PNL98" s="1"/>
      <c r="PNM98" s="1"/>
      <c r="PNN98" s="1"/>
      <c r="PNO98" s="1"/>
      <c r="PNP98" s="1"/>
      <c r="PNQ98" s="1"/>
      <c r="PNR98" s="1"/>
      <c r="PNS98" s="1"/>
      <c r="PNT98" s="1"/>
      <c r="PNU98" s="1"/>
      <c r="PNV98" s="1"/>
      <c r="PNW98" s="1"/>
      <c r="PNX98" s="1"/>
      <c r="PNY98" s="1"/>
      <c r="PNZ98" s="1"/>
      <c r="POA98" s="1"/>
      <c r="POB98" s="1"/>
      <c r="POC98" s="1"/>
      <c r="POD98" s="1"/>
      <c r="POE98" s="1"/>
      <c r="POF98" s="1"/>
      <c r="POG98" s="1"/>
      <c r="POH98" s="1"/>
      <c r="POI98" s="1"/>
      <c r="POJ98" s="1"/>
      <c r="POK98" s="1"/>
      <c r="POL98" s="1"/>
      <c r="POM98" s="1"/>
      <c r="PON98" s="1"/>
      <c r="POO98" s="1"/>
      <c r="POP98" s="1"/>
      <c r="POQ98" s="1"/>
      <c r="POR98" s="1"/>
      <c r="POS98" s="1"/>
      <c r="POT98" s="1"/>
      <c r="POU98" s="1"/>
      <c r="POV98" s="1"/>
      <c r="POW98" s="1"/>
      <c r="POX98" s="1"/>
      <c r="POY98" s="1"/>
      <c r="POZ98" s="1"/>
      <c r="PPA98" s="1"/>
      <c r="PPB98" s="1"/>
      <c r="PPC98" s="1"/>
      <c r="PPD98" s="1"/>
      <c r="PPE98" s="1"/>
      <c r="PPF98" s="1"/>
      <c r="PPG98" s="1"/>
      <c r="PPH98" s="1"/>
      <c r="PPI98" s="1"/>
      <c r="PPJ98" s="1"/>
      <c r="PPK98" s="1"/>
      <c r="PPL98" s="1"/>
      <c r="PPM98" s="1"/>
      <c r="PPN98" s="1"/>
      <c r="PPO98" s="1"/>
      <c r="PPP98" s="1"/>
      <c r="PPQ98" s="1"/>
      <c r="PPR98" s="1"/>
      <c r="PPS98" s="1"/>
      <c r="PPT98" s="1"/>
      <c r="PPU98" s="1"/>
      <c r="PPV98" s="1"/>
      <c r="PPW98" s="1"/>
      <c r="PPX98" s="1"/>
      <c r="PPY98" s="1"/>
      <c r="PPZ98" s="1"/>
      <c r="PQA98" s="1"/>
      <c r="PQB98" s="1"/>
      <c r="PQC98" s="1"/>
      <c r="PQD98" s="1"/>
      <c r="PQE98" s="1"/>
      <c r="PQF98" s="1"/>
      <c r="PQG98" s="1"/>
      <c r="PQH98" s="1"/>
      <c r="PQI98" s="1"/>
      <c r="PQJ98" s="1"/>
      <c r="PQK98" s="1"/>
      <c r="PQL98" s="1"/>
      <c r="PQM98" s="1"/>
      <c r="PQN98" s="1"/>
      <c r="PQO98" s="1"/>
      <c r="PQP98" s="1"/>
      <c r="PQQ98" s="1"/>
      <c r="PQR98" s="1"/>
      <c r="PQS98" s="1"/>
      <c r="PQT98" s="1"/>
      <c r="PQU98" s="1"/>
      <c r="PQV98" s="1"/>
      <c r="PQW98" s="1"/>
      <c r="PQX98" s="1"/>
      <c r="PQY98" s="1"/>
      <c r="PQZ98" s="1"/>
      <c r="PRA98" s="1"/>
      <c r="PRB98" s="1"/>
      <c r="PRC98" s="1"/>
      <c r="PRD98" s="1"/>
      <c r="PRE98" s="1"/>
      <c r="PRF98" s="1"/>
      <c r="PRG98" s="1"/>
      <c r="PRH98" s="1"/>
      <c r="PRI98" s="1"/>
      <c r="PRJ98" s="1"/>
      <c r="PRK98" s="1"/>
      <c r="PRL98" s="1"/>
      <c r="PRM98" s="1"/>
      <c r="PRN98" s="1"/>
      <c r="PRO98" s="1"/>
      <c r="PRP98" s="1"/>
      <c r="PRQ98" s="1"/>
      <c r="PRR98" s="1"/>
      <c r="PRS98" s="1"/>
      <c r="PRT98" s="1"/>
      <c r="PRU98" s="1"/>
      <c r="PRV98" s="1"/>
      <c r="PRW98" s="1"/>
      <c r="PRX98" s="1"/>
      <c r="PRY98" s="1"/>
      <c r="PRZ98" s="1"/>
      <c r="PSA98" s="1"/>
      <c r="PSB98" s="1"/>
      <c r="PSC98" s="1"/>
      <c r="PSD98" s="1"/>
      <c r="PSE98" s="1"/>
      <c r="PSF98" s="1"/>
      <c r="PSG98" s="1"/>
      <c r="PSH98" s="1"/>
      <c r="PSI98" s="1"/>
      <c r="PSJ98" s="1"/>
      <c r="PSK98" s="1"/>
      <c r="PSL98" s="1"/>
      <c r="PSM98" s="1"/>
      <c r="PSN98" s="1"/>
      <c r="PSO98" s="1"/>
      <c r="PSP98" s="1"/>
      <c r="PSQ98" s="1"/>
      <c r="PSR98" s="1"/>
      <c r="PSS98" s="1"/>
      <c r="PST98" s="1"/>
      <c r="PSU98" s="1"/>
      <c r="PSV98" s="1"/>
      <c r="PSW98" s="1"/>
      <c r="PSX98" s="1"/>
      <c r="PSY98" s="1"/>
      <c r="PSZ98" s="1"/>
      <c r="PTA98" s="1"/>
      <c r="PTB98" s="1"/>
      <c r="PTC98" s="1"/>
      <c r="PTD98" s="1"/>
      <c r="PTE98" s="1"/>
      <c r="PTF98" s="1"/>
      <c r="PTG98" s="1"/>
      <c r="PTH98" s="1"/>
      <c r="PTI98" s="1"/>
      <c r="PTJ98" s="1"/>
      <c r="PTK98" s="1"/>
      <c r="PTL98" s="1"/>
      <c r="PTM98" s="1"/>
      <c r="PTN98" s="1"/>
      <c r="PTO98" s="1"/>
      <c r="PTP98" s="1"/>
      <c r="PTQ98" s="1"/>
      <c r="PTR98" s="1"/>
      <c r="PTS98" s="1"/>
      <c r="PTT98" s="1"/>
      <c r="PTU98" s="1"/>
      <c r="PTV98" s="1"/>
      <c r="PTW98" s="1"/>
      <c r="PTX98" s="1"/>
      <c r="PTY98" s="1"/>
      <c r="PTZ98" s="1"/>
      <c r="PUA98" s="1"/>
      <c r="PUB98" s="1"/>
      <c r="PUC98" s="1"/>
      <c r="PUD98" s="1"/>
      <c r="PUE98" s="1"/>
      <c r="PUF98" s="1"/>
      <c r="PUG98" s="1"/>
      <c r="PUH98" s="1"/>
      <c r="PUI98" s="1"/>
      <c r="PUJ98" s="1"/>
      <c r="PUK98" s="1"/>
      <c r="PUL98" s="1"/>
      <c r="PUM98" s="1"/>
      <c r="PUN98" s="1"/>
      <c r="PUO98" s="1"/>
      <c r="PUP98" s="1"/>
      <c r="PUQ98" s="1"/>
      <c r="PUR98" s="1"/>
      <c r="PUS98" s="1"/>
      <c r="PUT98" s="1"/>
      <c r="PUU98" s="1"/>
      <c r="PUV98" s="1"/>
      <c r="PUW98" s="1"/>
      <c r="PUX98" s="1"/>
      <c r="PUY98" s="1"/>
      <c r="PUZ98" s="1"/>
      <c r="PVA98" s="1"/>
      <c r="PVB98" s="1"/>
      <c r="PVC98" s="1"/>
      <c r="PVD98" s="1"/>
      <c r="PVE98" s="1"/>
      <c r="PVF98" s="1"/>
      <c r="PVG98" s="1"/>
      <c r="PVH98" s="1"/>
      <c r="PVI98" s="1"/>
      <c r="PVJ98" s="1"/>
      <c r="PVK98" s="1"/>
      <c r="PVL98" s="1"/>
      <c r="PVM98" s="1"/>
      <c r="PVN98" s="1"/>
      <c r="PVO98" s="1"/>
      <c r="PVP98" s="1"/>
      <c r="PVQ98" s="1"/>
      <c r="PVR98" s="1"/>
      <c r="PVS98" s="1"/>
      <c r="PVT98" s="1"/>
      <c r="PVU98" s="1"/>
      <c r="PVV98" s="1"/>
      <c r="PVW98" s="1"/>
      <c r="PVX98" s="1"/>
      <c r="PVY98" s="1"/>
      <c r="PVZ98" s="1"/>
      <c r="PWA98" s="1"/>
      <c r="PWB98" s="1"/>
      <c r="PWC98" s="1"/>
      <c r="PWD98" s="1"/>
      <c r="PWE98" s="1"/>
      <c r="PWF98" s="1"/>
      <c r="PWG98" s="1"/>
      <c r="PWH98" s="1"/>
      <c r="PWI98" s="1"/>
      <c r="PWJ98" s="1"/>
      <c r="PWK98" s="1"/>
      <c r="PWL98" s="1"/>
      <c r="PWM98" s="1"/>
      <c r="PWN98" s="1"/>
      <c r="PWO98" s="1"/>
      <c r="PWP98" s="1"/>
      <c r="PWQ98" s="1"/>
      <c r="PWR98" s="1"/>
      <c r="PWS98" s="1"/>
      <c r="PWT98" s="1"/>
      <c r="PWU98" s="1"/>
      <c r="PWV98" s="1"/>
      <c r="PWW98" s="1"/>
      <c r="PWX98" s="1"/>
      <c r="PWY98" s="1"/>
      <c r="PWZ98" s="1"/>
      <c r="PXA98" s="1"/>
      <c r="PXB98" s="1"/>
      <c r="PXC98" s="1"/>
      <c r="PXD98" s="1"/>
      <c r="PXE98" s="1"/>
      <c r="PXF98" s="1"/>
      <c r="PXG98" s="1"/>
      <c r="PXH98" s="1"/>
      <c r="PXI98" s="1"/>
      <c r="PXJ98" s="1"/>
      <c r="PXK98" s="1"/>
      <c r="PXL98" s="1"/>
      <c r="PXM98" s="1"/>
      <c r="PXN98" s="1"/>
      <c r="PXO98" s="1"/>
      <c r="PXP98" s="1"/>
      <c r="PXQ98" s="1"/>
      <c r="PXR98" s="1"/>
      <c r="PXS98" s="1"/>
      <c r="PXT98" s="1"/>
      <c r="PXU98" s="1"/>
      <c r="PXV98" s="1"/>
      <c r="PXW98" s="1"/>
      <c r="PXX98" s="1"/>
      <c r="PXY98" s="1"/>
      <c r="PXZ98" s="1"/>
      <c r="PYA98" s="1"/>
      <c r="PYB98" s="1"/>
      <c r="PYC98" s="1"/>
      <c r="PYD98" s="1"/>
      <c r="PYE98" s="1"/>
      <c r="PYF98" s="1"/>
      <c r="PYG98" s="1"/>
      <c r="PYH98" s="1"/>
      <c r="PYI98" s="1"/>
      <c r="PYJ98" s="1"/>
      <c r="PYK98" s="1"/>
      <c r="PYL98" s="1"/>
      <c r="PYM98" s="1"/>
      <c r="PYN98" s="1"/>
      <c r="PYO98" s="1"/>
      <c r="PYP98" s="1"/>
      <c r="PYQ98" s="1"/>
      <c r="PYR98" s="1"/>
      <c r="PYS98" s="1"/>
      <c r="PYT98" s="1"/>
      <c r="PYU98" s="1"/>
      <c r="PYV98" s="1"/>
      <c r="PYW98" s="1"/>
      <c r="PYX98" s="1"/>
      <c r="PYY98" s="1"/>
      <c r="PYZ98" s="1"/>
      <c r="PZA98" s="1"/>
      <c r="PZB98" s="1"/>
      <c r="PZC98" s="1"/>
      <c r="PZD98" s="1"/>
      <c r="PZE98" s="1"/>
      <c r="PZF98" s="1"/>
      <c r="PZG98" s="1"/>
      <c r="PZH98" s="1"/>
      <c r="PZI98" s="1"/>
      <c r="PZJ98" s="1"/>
      <c r="PZK98" s="1"/>
      <c r="PZL98" s="1"/>
      <c r="PZM98" s="1"/>
      <c r="PZN98" s="1"/>
      <c r="PZO98" s="1"/>
      <c r="PZP98" s="1"/>
      <c r="PZQ98" s="1"/>
      <c r="PZR98" s="1"/>
      <c r="PZS98" s="1"/>
      <c r="PZT98" s="1"/>
      <c r="PZU98" s="1"/>
      <c r="PZV98" s="1"/>
      <c r="PZW98" s="1"/>
      <c r="PZX98" s="1"/>
      <c r="PZY98" s="1"/>
      <c r="PZZ98" s="1"/>
      <c r="QAA98" s="1"/>
      <c r="QAB98" s="1"/>
      <c r="QAC98" s="1"/>
      <c r="QAD98" s="1"/>
      <c r="QAE98" s="1"/>
      <c r="QAF98" s="1"/>
      <c r="QAG98" s="1"/>
      <c r="QAH98" s="1"/>
      <c r="QAI98" s="1"/>
      <c r="QAJ98" s="1"/>
      <c r="QAK98" s="1"/>
      <c r="QAL98" s="1"/>
      <c r="QAM98" s="1"/>
      <c r="QAN98" s="1"/>
      <c r="QAO98" s="1"/>
      <c r="QAP98" s="1"/>
      <c r="QAQ98" s="1"/>
      <c r="QAR98" s="1"/>
      <c r="QAS98" s="1"/>
      <c r="QAT98" s="1"/>
      <c r="QAU98" s="1"/>
      <c r="QAV98" s="1"/>
      <c r="QAW98" s="1"/>
      <c r="QAX98" s="1"/>
      <c r="QAY98" s="1"/>
      <c r="QAZ98" s="1"/>
      <c r="QBA98" s="1"/>
      <c r="QBB98" s="1"/>
      <c r="QBC98" s="1"/>
      <c r="QBD98" s="1"/>
      <c r="QBE98" s="1"/>
      <c r="QBF98" s="1"/>
      <c r="QBG98" s="1"/>
      <c r="QBH98" s="1"/>
      <c r="QBI98" s="1"/>
      <c r="QBJ98" s="1"/>
      <c r="QBK98" s="1"/>
      <c r="QBL98" s="1"/>
      <c r="QBM98" s="1"/>
      <c r="QBN98" s="1"/>
      <c r="QBO98" s="1"/>
      <c r="QBP98" s="1"/>
      <c r="QBQ98" s="1"/>
      <c r="QBR98" s="1"/>
      <c r="QBS98" s="1"/>
      <c r="QBT98" s="1"/>
      <c r="QBU98" s="1"/>
      <c r="QBV98" s="1"/>
      <c r="QBW98" s="1"/>
      <c r="QBX98" s="1"/>
      <c r="QBY98" s="1"/>
      <c r="QBZ98" s="1"/>
      <c r="QCA98" s="1"/>
      <c r="QCB98" s="1"/>
      <c r="QCC98" s="1"/>
      <c r="QCD98" s="1"/>
      <c r="QCE98" s="1"/>
      <c r="QCF98" s="1"/>
      <c r="QCG98" s="1"/>
      <c r="QCH98" s="1"/>
      <c r="QCI98" s="1"/>
      <c r="QCJ98" s="1"/>
      <c r="QCK98" s="1"/>
      <c r="QCL98" s="1"/>
      <c r="QCM98" s="1"/>
      <c r="QCN98" s="1"/>
      <c r="QCO98" s="1"/>
      <c r="QCP98" s="1"/>
      <c r="QCQ98" s="1"/>
      <c r="QCR98" s="1"/>
      <c r="QCS98" s="1"/>
      <c r="QCT98" s="1"/>
      <c r="QCU98" s="1"/>
      <c r="QCV98" s="1"/>
      <c r="QCW98" s="1"/>
      <c r="QCX98" s="1"/>
      <c r="QCY98" s="1"/>
      <c r="QCZ98" s="1"/>
      <c r="QDA98" s="1"/>
      <c r="QDB98" s="1"/>
      <c r="QDC98" s="1"/>
      <c r="QDD98" s="1"/>
      <c r="QDE98" s="1"/>
      <c r="QDF98" s="1"/>
      <c r="QDG98" s="1"/>
      <c r="QDH98" s="1"/>
      <c r="QDI98" s="1"/>
      <c r="QDJ98" s="1"/>
      <c r="QDK98" s="1"/>
      <c r="QDL98" s="1"/>
      <c r="QDM98" s="1"/>
      <c r="QDN98" s="1"/>
      <c r="QDO98" s="1"/>
      <c r="QDP98" s="1"/>
      <c r="QDQ98" s="1"/>
      <c r="QDR98" s="1"/>
      <c r="QDS98" s="1"/>
      <c r="QDT98" s="1"/>
      <c r="QDU98" s="1"/>
      <c r="QDV98" s="1"/>
      <c r="QDW98" s="1"/>
      <c r="QDX98" s="1"/>
      <c r="QDY98" s="1"/>
      <c r="QDZ98" s="1"/>
      <c r="QEA98" s="1"/>
      <c r="QEB98" s="1"/>
      <c r="QEC98" s="1"/>
      <c r="QED98" s="1"/>
      <c r="QEE98" s="1"/>
      <c r="QEF98" s="1"/>
      <c r="QEG98" s="1"/>
      <c r="QEH98" s="1"/>
      <c r="QEI98" s="1"/>
      <c r="QEJ98" s="1"/>
      <c r="QEK98" s="1"/>
      <c r="QEL98" s="1"/>
      <c r="QEM98" s="1"/>
      <c r="QEN98" s="1"/>
      <c r="QEO98" s="1"/>
      <c r="QEP98" s="1"/>
      <c r="QEQ98" s="1"/>
      <c r="QER98" s="1"/>
      <c r="QES98" s="1"/>
      <c r="QET98" s="1"/>
      <c r="QEU98" s="1"/>
      <c r="QEV98" s="1"/>
      <c r="QEW98" s="1"/>
      <c r="QEX98" s="1"/>
      <c r="QEY98" s="1"/>
      <c r="QEZ98" s="1"/>
      <c r="QFA98" s="1"/>
      <c r="QFB98" s="1"/>
      <c r="QFC98" s="1"/>
      <c r="QFD98" s="1"/>
      <c r="QFE98" s="1"/>
      <c r="QFF98" s="1"/>
      <c r="QFG98" s="1"/>
      <c r="QFH98" s="1"/>
      <c r="QFI98" s="1"/>
      <c r="QFJ98" s="1"/>
      <c r="QFK98" s="1"/>
      <c r="QFL98" s="1"/>
      <c r="QFM98" s="1"/>
      <c r="QFN98" s="1"/>
      <c r="QFO98" s="1"/>
      <c r="QFP98" s="1"/>
      <c r="QFQ98" s="1"/>
      <c r="QFR98" s="1"/>
      <c r="QFS98" s="1"/>
      <c r="QFT98" s="1"/>
      <c r="QFU98" s="1"/>
      <c r="QFV98" s="1"/>
      <c r="QFW98" s="1"/>
      <c r="QFX98" s="1"/>
      <c r="QFY98" s="1"/>
      <c r="QFZ98" s="1"/>
      <c r="QGA98" s="1"/>
      <c r="QGB98" s="1"/>
      <c r="QGC98" s="1"/>
      <c r="QGD98" s="1"/>
      <c r="QGE98" s="1"/>
      <c r="QGF98" s="1"/>
      <c r="QGG98" s="1"/>
      <c r="QGH98" s="1"/>
      <c r="QGI98" s="1"/>
      <c r="QGJ98" s="1"/>
      <c r="QGK98" s="1"/>
      <c r="QGL98" s="1"/>
      <c r="QGM98" s="1"/>
      <c r="QGN98" s="1"/>
      <c r="QGO98" s="1"/>
      <c r="QGP98" s="1"/>
      <c r="QGQ98" s="1"/>
      <c r="QGR98" s="1"/>
      <c r="QGS98" s="1"/>
      <c r="QGT98" s="1"/>
      <c r="QGU98" s="1"/>
      <c r="QGV98" s="1"/>
      <c r="QGW98" s="1"/>
      <c r="QGX98" s="1"/>
      <c r="QGY98" s="1"/>
      <c r="QGZ98" s="1"/>
      <c r="QHA98" s="1"/>
      <c r="QHB98" s="1"/>
      <c r="QHC98" s="1"/>
      <c r="QHD98" s="1"/>
      <c r="QHE98" s="1"/>
      <c r="QHF98" s="1"/>
      <c r="QHG98" s="1"/>
      <c r="QHH98" s="1"/>
      <c r="QHI98" s="1"/>
      <c r="QHJ98" s="1"/>
      <c r="QHK98" s="1"/>
      <c r="QHL98" s="1"/>
      <c r="QHM98" s="1"/>
      <c r="QHN98" s="1"/>
      <c r="QHO98" s="1"/>
      <c r="QHP98" s="1"/>
      <c r="QHQ98" s="1"/>
      <c r="QHR98" s="1"/>
      <c r="QHS98" s="1"/>
      <c r="QHT98" s="1"/>
      <c r="QHU98" s="1"/>
      <c r="QHV98" s="1"/>
      <c r="QHW98" s="1"/>
      <c r="QHX98" s="1"/>
      <c r="QHY98" s="1"/>
      <c r="QHZ98" s="1"/>
      <c r="QIA98" s="1"/>
      <c r="QIB98" s="1"/>
      <c r="QIC98" s="1"/>
      <c r="QID98" s="1"/>
      <c r="QIE98" s="1"/>
      <c r="QIF98" s="1"/>
      <c r="QIG98" s="1"/>
      <c r="QIH98" s="1"/>
      <c r="QII98" s="1"/>
      <c r="QIJ98" s="1"/>
      <c r="QIK98" s="1"/>
      <c r="QIL98" s="1"/>
      <c r="QIM98" s="1"/>
      <c r="QIN98" s="1"/>
      <c r="QIO98" s="1"/>
      <c r="QIP98" s="1"/>
      <c r="QIQ98" s="1"/>
      <c r="QIR98" s="1"/>
      <c r="QIS98" s="1"/>
      <c r="QIT98" s="1"/>
      <c r="QIU98" s="1"/>
      <c r="QIV98" s="1"/>
      <c r="QIW98" s="1"/>
      <c r="QIX98" s="1"/>
      <c r="QIY98" s="1"/>
      <c r="QIZ98" s="1"/>
      <c r="QJA98" s="1"/>
      <c r="QJB98" s="1"/>
      <c r="QJC98" s="1"/>
      <c r="QJD98" s="1"/>
      <c r="QJE98" s="1"/>
      <c r="QJF98" s="1"/>
      <c r="QJG98" s="1"/>
      <c r="QJH98" s="1"/>
      <c r="QJI98" s="1"/>
      <c r="QJJ98" s="1"/>
      <c r="QJK98" s="1"/>
      <c r="QJL98" s="1"/>
      <c r="QJM98" s="1"/>
      <c r="QJN98" s="1"/>
      <c r="QJO98" s="1"/>
      <c r="QJP98" s="1"/>
      <c r="QJQ98" s="1"/>
      <c r="QJR98" s="1"/>
      <c r="QJS98" s="1"/>
      <c r="QJT98" s="1"/>
      <c r="QJU98" s="1"/>
      <c r="QJV98" s="1"/>
      <c r="QJW98" s="1"/>
      <c r="QJX98" s="1"/>
      <c r="QJY98" s="1"/>
      <c r="QJZ98" s="1"/>
      <c r="QKA98" s="1"/>
      <c r="QKB98" s="1"/>
      <c r="QKC98" s="1"/>
      <c r="QKD98" s="1"/>
      <c r="QKE98" s="1"/>
      <c r="QKF98" s="1"/>
      <c r="QKG98" s="1"/>
      <c r="QKH98" s="1"/>
      <c r="QKI98" s="1"/>
      <c r="QKJ98" s="1"/>
      <c r="QKK98" s="1"/>
      <c r="QKL98" s="1"/>
      <c r="QKM98" s="1"/>
      <c r="QKN98" s="1"/>
      <c r="QKO98" s="1"/>
      <c r="QKP98" s="1"/>
      <c r="QKQ98" s="1"/>
      <c r="QKR98" s="1"/>
      <c r="QKS98" s="1"/>
      <c r="QKT98" s="1"/>
      <c r="QKU98" s="1"/>
      <c r="QKV98" s="1"/>
      <c r="QKW98" s="1"/>
      <c r="QKX98" s="1"/>
      <c r="QKY98" s="1"/>
      <c r="QKZ98" s="1"/>
      <c r="QLA98" s="1"/>
      <c r="QLB98" s="1"/>
      <c r="QLC98" s="1"/>
      <c r="QLD98" s="1"/>
      <c r="QLE98" s="1"/>
      <c r="QLF98" s="1"/>
      <c r="QLG98" s="1"/>
      <c r="QLH98" s="1"/>
      <c r="QLI98" s="1"/>
      <c r="QLJ98" s="1"/>
      <c r="QLK98" s="1"/>
      <c r="QLL98" s="1"/>
      <c r="QLM98" s="1"/>
      <c r="QLN98" s="1"/>
      <c r="QLO98" s="1"/>
      <c r="QLP98" s="1"/>
      <c r="QLQ98" s="1"/>
      <c r="QLR98" s="1"/>
      <c r="QLS98" s="1"/>
      <c r="QLT98" s="1"/>
      <c r="QLU98" s="1"/>
      <c r="QLV98" s="1"/>
      <c r="QLW98" s="1"/>
      <c r="QLX98" s="1"/>
      <c r="QLY98" s="1"/>
      <c r="QLZ98" s="1"/>
      <c r="QMA98" s="1"/>
      <c r="QMB98" s="1"/>
      <c r="QMC98" s="1"/>
      <c r="QMD98" s="1"/>
      <c r="QME98" s="1"/>
      <c r="QMF98" s="1"/>
      <c r="QMG98" s="1"/>
      <c r="QMH98" s="1"/>
      <c r="QMI98" s="1"/>
      <c r="QMJ98" s="1"/>
      <c r="QMK98" s="1"/>
      <c r="QML98" s="1"/>
      <c r="QMM98" s="1"/>
      <c r="QMN98" s="1"/>
      <c r="QMO98" s="1"/>
      <c r="QMP98" s="1"/>
      <c r="QMQ98" s="1"/>
      <c r="QMR98" s="1"/>
      <c r="QMS98" s="1"/>
      <c r="QMT98" s="1"/>
      <c r="QMU98" s="1"/>
      <c r="QMV98" s="1"/>
      <c r="QMW98" s="1"/>
      <c r="QMX98" s="1"/>
      <c r="QMY98" s="1"/>
      <c r="QMZ98" s="1"/>
      <c r="QNA98" s="1"/>
      <c r="QNB98" s="1"/>
      <c r="QNC98" s="1"/>
      <c r="QND98" s="1"/>
      <c r="QNE98" s="1"/>
      <c r="QNF98" s="1"/>
      <c r="QNG98" s="1"/>
      <c r="QNH98" s="1"/>
      <c r="QNI98" s="1"/>
      <c r="QNJ98" s="1"/>
      <c r="QNK98" s="1"/>
      <c r="QNL98" s="1"/>
      <c r="QNM98" s="1"/>
      <c r="QNN98" s="1"/>
      <c r="QNO98" s="1"/>
      <c r="QNP98" s="1"/>
      <c r="QNQ98" s="1"/>
      <c r="QNR98" s="1"/>
      <c r="QNS98" s="1"/>
      <c r="QNT98" s="1"/>
      <c r="QNU98" s="1"/>
      <c r="QNV98" s="1"/>
      <c r="QNW98" s="1"/>
      <c r="QNX98" s="1"/>
      <c r="QNY98" s="1"/>
      <c r="QNZ98" s="1"/>
      <c r="QOA98" s="1"/>
      <c r="QOB98" s="1"/>
      <c r="QOC98" s="1"/>
      <c r="QOD98" s="1"/>
      <c r="QOE98" s="1"/>
      <c r="QOF98" s="1"/>
      <c r="QOG98" s="1"/>
      <c r="QOH98" s="1"/>
      <c r="QOI98" s="1"/>
      <c r="QOJ98" s="1"/>
      <c r="QOK98" s="1"/>
      <c r="QOL98" s="1"/>
      <c r="QOM98" s="1"/>
      <c r="QON98" s="1"/>
      <c r="QOO98" s="1"/>
      <c r="QOP98" s="1"/>
      <c r="QOQ98" s="1"/>
      <c r="QOR98" s="1"/>
      <c r="QOS98" s="1"/>
      <c r="QOT98" s="1"/>
      <c r="QOU98" s="1"/>
      <c r="QOV98" s="1"/>
      <c r="QOW98" s="1"/>
      <c r="QOX98" s="1"/>
      <c r="QOY98" s="1"/>
      <c r="QOZ98" s="1"/>
      <c r="QPA98" s="1"/>
      <c r="QPB98" s="1"/>
      <c r="QPC98" s="1"/>
      <c r="QPD98" s="1"/>
      <c r="QPE98" s="1"/>
      <c r="QPF98" s="1"/>
      <c r="QPG98" s="1"/>
      <c r="QPH98" s="1"/>
      <c r="QPI98" s="1"/>
      <c r="QPJ98" s="1"/>
      <c r="QPK98" s="1"/>
      <c r="QPL98" s="1"/>
      <c r="QPM98" s="1"/>
      <c r="QPN98" s="1"/>
      <c r="QPO98" s="1"/>
      <c r="QPP98" s="1"/>
      <c r="QPQ98" s="1"/>
      <c r="QPR98" s="1"/>
      <c r="QPS98" s="1"/>
      <c r="QPT98" s="1"/>
      <c r="QPU98" s="1"/>
      <c r="QPV98" s="1"/>
      <c r="QPW98" s="1"/>
      <c r="QPX98" s="1"/>
      <c r="QPY98" s="1"/>
      <c r="QPZ98" s="1"/>
      <c r="QQA98" s="1"/>
      <c r="QQB98" s="1"/>
      <c r="QQC98" s="1"/>
      <c r="QQD98" s="1"/>
      <c r="QQE98" s="1"/>
      <c r="QQF98" s="1"/>
      <c r="QQG98" s="1"/>
      <c r="QQH98" s="1"/>
      <c r="QQI98" s="1"/>
      <c r="QQJ98" s="1"/>
      <c r="QQK98" s="1"/>
      <c r="QQL98" s="1"/>
      <c r="QQM98" s="1"/>
      <c r="QQN98" s="1"/>
      <c r="QQO98" s="1"/>
      <c r="QQP98" s="1"/>
      <c r="QQQ98" s="1"/>
      <c r="QQR98" s="1"/>
      <c r="QQS98" s="1"/>
      <c r="QQT98" s="1"/>
      <c r="QQU98" s="1"/>
      <c r="QQV98" s="1"/>
      <c r="QQW98" s="1"/>
      <c r="QQX98" s="1"/>
      <c r="QQY98" s="1"/>
      <c r="QQZ98" s="1"/>
      <c r="QRA98" s="1"/>
      <c r="QRB98" s="1"/>
      <c r="QRC98" s="1"/>
      <c r="QRD98" s="1"/>
      <c r="QRE98" s="1"/>
      <c r="QRF98" s="1"/>
      <c r="QRG98" s="1"/>
      <c r="QRH98" s="1"/>
      <c r="QRI98" s="1"/>
      <c r="QRJ98" s="1"/>
      <c r="QRK98" s="1"/>
      <c r="QRL98" s="1"/>
      <c r="QRM98" s="1"/>
      <c r="QRN98" s="1"/>
      <c r="QRO98" s="1"/>
      <c r="QRP98" s="1"/>
      <c r="QRQ98" s="1"/>
      <c r="QRR98" s="1"/>
      <c r="QRS98" s="1"/>
      <c r="QRT98" s="1"/>
      <c r="QRU98" s="1"/>
      <c r="QRV98" s="1"/>
      <c r="QRW98" s="1"/>
      <c r="QRX98" s="1"/>
      <c r="QRY98" s="1"/>
      <c r="QRZ98" s="1"/>
      <c r="QSA98" s="1"/>
      <c r="QSB98" s="1"/>
      <c r="QSC98" s="1"/>
      <c r="QSD98" s="1"/>
      <c r="QSE98" s="1"/>
      <c r="QSF98" s="1"/>
      <c r="QSG98" s="1"/>
      <c r="QSH98" s="1"/>
      <c r="QSI98" s="1"/>
      <c r="QSJ98" s="1"/>
      <c r="QSK98" s="1"/>
      <c r="QSL98" s="1"/>
      <c r="QSM98" s="1"/>
      <c r="QSN98" s="1"/>
      <c r="QSO98" s="1"/>
      <c r="QSP98" s="1"/>
      <c r="QSQ98" s="1"/>
      <c r="QSR98" s="1"/>
      <c r="QSS98" s="1"/>
      <c r="QST98" s="1"/>
      <c r="QSU98" s="1"/>
      <c r="QSV98" s="1"/>
      <c r="QSW98" s="1"/>
      <c r="QSX98" s="1"/>
      <c r="QSY98" s="1"/>
      <c r="QSZ98" s="1"/>
      <c r="QTA98" s="1"/>
      <c r="QTB98" s="1"/>
      <c r="QTC98" s="1"/>
      <c r="QTD98" s="1"/>
      <c r="QTE98" s="1"/>
      <c r="QTF98" s="1"/>
      <c r="QTG98" s="1"/>
      <c r="QTH98" s="1"/>
      <c r="QTI98" s="1"/>
      <c r="QTJ98" s="1"/>
      <c r="QTK98" s="1"/>
      <c r="QTL98" s="1"/>
      <c r="QTM98" s="1"/>
      <c r="QTN98" s="1"/>
      <c r="QTO98" s="1"/>
      <c r="QTP98" s="1"/>
      <c r="QTQ98" s="1"/>
      <c r="QTR98" s="1"/>
      <c r="QTS98" s="1"/>
      <c r="QTT98" s="1"/>
      <c r="QTU98" s="1"/>
      <c r="QTV98" s="1"/>
      <c r="QTW98" s="1"/>
      <c r="QTX98" s="1"/>
      <c r="QTY98" s="1"/>
      <c r="QTZ98" s="1"/>
      <c r="QUA98" s="1"/>
      <c r="QUB98" s="1"/>
      <c r="QUC98" s="1"/>
      <c r="QUD98" s="1"/>
      <c r="QUE98" s="1"/>
      <c r="QUF98" s="1"/>
      <c r="QUG98" s="1"/>
      <c r="QUH98" s="1"/>
      <c r="QUI98" s="1"/>
      <c r="QUJ98" s="1"/>
      <c r="QUK98" s="1"/>
      <c r="QUL98" s="1"/>
      <c r="QUM98" s="1"/>
      <c r="QUN98" s="1"/>
      <c r="QUO98" s="1"/>
      <c r="QUP98" s="1"/>
      <c r="QUQ98" s="1"/>
      <c r="QUR98" s="1"/>
      <c r="QUS98" s="1"/>
      <c r="QUT98" s="1"/>
      <c r="QUU98" s="1"/>
      <c r="QUV98" s="1"/>
      <c r="QUW98" s="1"/>
      <c r="QUX98" s="1"/>
      <c r="QUY98" s="1"/>
      <c r="QUZ98" s="1"/>
      <c r="QVA98" s="1"/>
      <c r="QVB98" s="1"/>
      <c r="QVC98" s="1"/>
      <c r="QVD98" s="1"/>
      <c r="QVE98" s="1"/>
      <c r="QVF98" s="1"/>
      <c r="QVG98" s="1"/>
      <c r="QVH98" s="1"/>
      <c r="QVI98" s="1"/>
      <c r="QVJ98" s="1"/>
      <c r="QVK98" s="1"/>
      <c r="QVL98" s="1"/>
      <c r="QVM98" s="1"/>
      <c r="QVN98" s="1"/>
      <c r="QVO98" s="1"/>
      <c r="QVP98" s="1"/>
      <c r="QVQ98" s="1"/>
      <c r="QVR98" s="1"/>
      <c r="QVS98" s="1"/>
      <c r="QVT98" s="1"/>
      <c r="QVU98" s="1"/>
      <c r="QVV98" s="1"/>
      <c r="QVW98" s="1"/>
      <c r="QVX98" s="1"/>
      <c r="QVY98" s="1"/>
      <c r="QVZ98" s="1"/>
      <c r="QWA98" s="1"/>
      <c r="QWB98" s="1"/>
      <c r="QWC98" s="1"/>
      <c r="QWD98" s="1"/>
      <c r="QWE98" s="1"/>
      <c r="QWF98" s="1"/>
      <c r="QWG98" s="1"/>
      <c r="QWH98" s="1"/>
      <c r="QWI98" s="1"/>
      <c r="QWJ98" s="1"/>
      <c r="QWK98" s="1"/>
      <c r="QWL98" s="1"/>
      <c r="QWM98" s="1"/>
      <c r="QWN98" s="1"/>
      <c r="QWO98" s="1"/>
      <c r="QWP98" s="1"/>
      <c r="QWQ98" s="1"/>
      <c r="QWR98" s="1"/>
      <c r="QWS98" s="1"/>
      <c r="QWT98" s="1"/>
      <c r="QWU98" s="1"/>
      <c r="QWV98" s="1"/>
      <c r="QWW98" s="1"/>
      <c r="QWX98" s="1"/>
      <c r="QWY98" s="1"/>
      <c r="QWZ98" s="1"/>
      <c r="QXA98" s="1"/>
      <c r="QXB98" s="1"/>
      <c r="QXC98" s="1"/>
      <c r="QXD98" s="1"/>
      <c r="QXE98" s="1"/>
      <c r="QXF98" s="1"/>
      <c r="QXG98" s="1"/>
      <c r="QXH98" s="1"/>
      <c r="QXI98" s="1"/>
      <c r="QXJ98" s="1"/>
      <c r="QXK98" s="1"/>
      <c r="QXL98" s="1"/>
      <c r="QXM98" s="1"/>
      <c r="QXN98" s="1"/>
      <c r="QXO98" s="1"/>
      <c r="QXP98" s="1"/>
      <c r="QXQ98" s="1"/>
      <c r="QXR98" s="1"/>
      <c r="QXS98" s="1"/>
      <c r="QXT98" s="1"/>
      <c r="QXU98" s="1"/>
      <c r="QXV98" s="1"/>
      <c r="QXW98" s="1"/>
      <c r="QXX98" s="1"/>
      <c r="QXY98" s="1"/>
      <c r="QXZ98" s="1"/>
      <c r="QYA98" s="1"/>
      <c r="QYB98" s="1"/>
      <c r="QYC98" s="1"/>
      <c r="QYD98" s="1"/>
      <c r="QYE98" s="1"/>
      <c r="QYF98" s="1"/>
      <c r="QYG98" s="1"/>
      <c r="QYH98" s="1"/>
      <c r="QYI98" s="1"/>
      <c r="QYJ98" s="1"/>
      <c r="QYK98" s="1"/>
      <c r="QYL98" s="1"/>
      <c r="QYM98" s="1"/>
      <c r="QYN98" s="1"/>
      <c r="QYO98" s="1"/>
      <c r="QYP98" s="1"/>
      <c r="QYQ98" s="1"/>
      <c r="QYR98" s="1"/>
      <c r="QYS98" s="1"/>
      <c r="QYT98" s="1"/>
      <c r="QYU98" s="1"/>
      <c r="QYV98" s="1"/>
      <c r="QYW98" s="1"/>
      <c r="QYX98" s="1"/>
      <c r="QYY98" s="1"/>
      <c r="QYZ98" s="1"/>
      <c r="QZA98" s="1"/>
      <c r="QZB98" s="1"/>
      <c r="QZC98" s="1"/>
      <c r="QZD98" s="1"/>
      <c r="QZE98" s="1"/>
      <c r="QZF98" s="1"/>
      <c r="QZG98" s="1"/>
      <c r="QZH98" s="1"/>
      <c r="QZI98" s="1"/>
      <c r="QZJ98" s="1"/>
      <c r="QZK98" s="1"/>
      <c r="QZL98" s="1"/>
      <c r="QZM98" s="1"/>
      <c r="QZN98" s="1"/>
      <c r="QZO98" s="1"/>
      <c r="QZP98" s="1"/>
      <c r="QZQ98" s="1"/>
      <c r="QZR98" s="1"/>
      <c r="QZS98" s="1"/>
      <c r="QZT98" s="1"/>
      <c r="QZU98" s="1"/>
      <c r="QZV98" s="1"/>
      <c r="QZW98" s="1"/>
      <c r="QZX98" s="1"/>
      <c r="QZY98" s="1"/>
      <c r="QZZ98" s="1"/>
      <c r="RAA98" s="1"/>
      <c r="RAB98" s="1"/>
      <c r="RAC98" s="1"/>
      <c r="RAD98" s="1"/>
      <c r="RAE98" s="1"/>
      <c r="RAF98" s="1"/>
      <c r="RAG98" s="1"/>
      <c r="RAH98" s="1"/>
      <c r="RAI98" s="1"/>
      <c r="RAJ98" s="1"/>
      <c r="RAK98" s="1"/>
      <c r="RAL98" s="1"/>
      <c r="RAM98" s="1"/>
      <c r="RAN98" s="1"/>
      <c r="RAO98" s="1"/>
      <c r="RAP98" s="1"/>
      <c r="RAQ98" s="1"/>
      <c r="RAR98" s="1"/>
      <c r="RAS98" s="1"/>
      <c r="RAT98" s="1"/>
      <c r="RAU98" s="1"/>
      <c r="RAV98" s="1"/>
      <c r="RAW98" s="1"/>
      <c r="RAX98" s="1"/>
      <c r="RAY98" s="1"/>
      <c r="RAZ98" s="1"/>
      <c r="RBA98" s="1"/>
      <c r="RBB98" s="1"/>
      <c r="RBC98" s="1"/>
      <c r="RBD98" s="1"/>
      <c r="RBE98" s="1"/>
      <c r="RBF98" s="1"/>
      <c r="RBG98" s="1"/>
      <c r="RBH98" s="1"/>
      <c r="RBI98" s="1"/>
      <c r="RBJ98" s="1"/>
      <c r="RBK98" s="1"/>
      <c r="RBL98" s="1"/>
      <c r="RBM98" s="1"/>
      <c r="RBN98" s="1"/>
      <c r="RBO98" s="1"/>
      <c r="RBP98" s="1"/>
      <c r="RBQ98" s="1"/>
      <c r="RBR98" s="1"/>
      <c r="RBS98" s="1"/>
      <c r="RBT98" s="1"/>
      <c r="RBU98" s="1"/>
      <c r="RBV98" s="1"/>
      <c r="RBW98" s="1"/>
      <c r="RBX98" s="1"/>
      <c r="RBY98" s="1"/>
      <c r="RBZ98" s="1"/>
      <c r="RCA98" s="1"/>
      <c r="RCB98" s="1"/>
      <c r="RCC98" s="1"/>
      <c r="RCD98" s="1"/>
      <c r="RCE98" s="1"/>
      <c r="RCF98" s="1"/>
      <c r="RCG98" s="1"/>
      <c r="RCH98" s="1"/>
      <c r="RCI98" s="1"/>
      <c r="RCJ98" s="1"/>
      <c r="RCK98" s="1"/>
      <c r="RCL98" s="1"/>
      <c r="RCM98" s="1"/>
      <c r="RCN98" s="1"/>
      <c r="RCO98" s="1"/>
      <c r="RCP98" s="1"/>
      <c r="RCQ98" s="1"/>
      <c r="RCR98" s="1"/>
      <c r="RCS98" s="1"/>
      <c r="RCT98" s="1"/>
      <c r="RCU98" s="1"/>
      <c r="RCV98" s="1"/>
      <c r="RCW98" s="1"/>
      <c r="RCX98" s="1"/>
      <c r="RCY98" s="1"/>
      <c r="RCZ98" s="1"/>
      <c r="RDA98" s="1"/>
      <c r="RDB98" s="1"/>
      <c r="RDC98" s="1"/>
      <c r="RDD98" s="1"/>
      <c r="RDE98" s="1"/>
      <c r="RDF98" s="1"/>
      <c r="RDG98" s="1"/>
      <c r="RDH98" s="1"/>
      <c r="RDI98" s="1"/>
      <c r="RDJ98" s="1"/>
      <c r="RDK98" s="1"/>
      <c r="RDL98" s="1"/>
      <c r="RDM98" s="1"/>
      <c r="RDN98" s="1"/>
      <c r="RDO98" s="1"/>
      <c r="RDP98" s="1"/>
      <c r="RDQ98" s="1"/>
      <c r="RDR98" s="1"/>
      <c r="RDS98" s="1"/>
      <c r="RDT98" s="1"/>
      <c r="RDU98" s="1"/>
      <c r="RDV98" s="1"/>
      <c r="RDW98" s="1"/>
      <c r="RDX98" s="1"/>
      <c r="RDY98" s="1"/>
      <c r="RDZ98" s="1"/>
      <c r="REA98" s="1"/>
      <c r="REB98" s="1"/>
      <c r="REC98" s="1"/>
      <c r="RED98" s="1"/>
      <c r="REE98" s="1"/>
      <c r="REF98" s="1"/>
      <c r="REG98" s="1"/>
      <c r="REH98" s="1"/>
      <c r="REI98" s="1"/>
      <c r="REJ98" s="1"/>
      <c r="REK98" s="1"/>
      <c r="REL98" s="1"/>
      <c r="REM98" s="1"/>
      <c r="REN98" s="1"/>
      <c r="REO98" s="1"/>
      <c r="REP98" s="1"/>
      <c r="REQ98" s="1"/>
      <c r="RER98" s="1"/>
      <c r="RES98" s="1"/>
      <c r="RET98" s="1"/>
      <c r="REU98" s="1"/>
      <c r="REV98" s="1"/>
      <c r="REW98" s="1"/>
      <c r="REX98" s="1"/>
      <c r="REY98" s="1"/>
      <c r="REZ98" s="1"/>
      <c r="RFA98" s="1"/>
      <c r="RFB98" s="1"/>
      <c r="RFC98" s="1"/>
      <c r="RFD98" s="1"/>
      <c r="RFE98" s="1"/>
      <c r="RFF98" s="1"/>
      <c r="RFG98" s="1"/>
      <c r="RFH98" s="1"/>
      <c r="RFI98" s="1"/>
      <c r="RFJ98" s="1"/>
      <c r="RFK98" s="1"/>
      <c r="RFL98" s="1"/>
      <c r="RFM98" s="1"/>
      <c r="RFN98" s="1"/>
      <c r="RFO98" s="1"/>
      <c r="RFP98" s="1"/>
      <c r="RFQ98" s="1"/>
      <c r="RFR98" s="1"/>
      <c r="RFS98" s="1"/>
      <c r="RFT98" s="1"/>
      <c r="RFU98" s="1"/>
      <c r="RFV98" s="1"/>
      <c r="RFW98" s="1"/>
      <c r="RFX98" s="1"/>
      <c r="RFY98" s="1"/>
      <c r="RFZ98" s="1"/>
      <c r="RGA98" s="1"/>
      <c r="RGB98" s="1"/>
      <c r="RGC98" s="1"/>
      <c r="RGD98" s="1"/>
      <c r="RGE98" s="1"/>
      <c r="RGF98" s="1"/>
      <c r="RGG98" s="1"/>
      <c r="RGH98" s="1"/>
      <c r="RGI98" s="1"/>
      <c r="RGJ98" s="1"/>
      <c r="RGK98" s="1"/>
      <c r="RGL98" s="1"/>
      <c r="RGM98" s="1"/>
      <c r="RGN98" s="1"/>
      <c r="RGO98" s="1"/>
      <c r="RGP98" s="1"/>
      <c r="RGQ98" s="1"/>
      <c r="RGR98" s="1"/>
      <c r="RGS98" s="1"/>
      <c r="RGT98" s="1"/>
      <c r="RGU98" s="1"/>
      <c r="RGV98" s="1"/>
      <c r="RGW98" s="1"/>
      <c r="RGX98" s="1"/>
      <c r="RGY98" s="1"/>
      <c r="RGZ98" s="1"/>
      <c r="RHA98" s="1"/>
      <c r="RHB98" s="1"/>
      <c r="RHC98" s="1"/>
      <c r="RHD98" s="1"/>
      <c r="RHE98" s="1"/>
      <c r="RHF98" s="1"/>
      <c r="RHG98" s="1"/>
      <c r="RHH98" s="1"/>
      <c r="RHI98" s="1"/>
      <c r="RHJ98" s="1"/>
      <c r="RHK98" s="1"/>
      <c r="RHL98" s="1"/>
      <c r="RHM98" s="1"/>
      <c r="RHN98" s="1"/>
      <c r="RHO98" s="1"/>
      <c r="RHP98" s="1"/>
      <c r="RHQ98" s="1"/>
      <c r="RHR98" s="1"/>
      <c r="RHS98" s="1"/>
      <c r="RHT98" s="1"/>
      <c r="RHU98" s="1"/>
      <c r="RHV98" s="1"/>
      <c r="RHW98" s="1"/>
      <c r="RHX98" s="1"/>
      <c r="RHY98" s="1"/>
      <c r="RHZ98" s="1"/>
      <c r="RIA98" s="1"/>
      <c r="RIB98" s="1"/>
      <c r="RIC98" s="1"/>
      <c r="RID98" s="1"/>
      <c r="RIE98" s="1"/>
      <c r="RIF98" s="1"/>
      <c r="RIG98" s="1"/>
      <c r="RIH98" s="1"/>
      <c r="RII98" s="1"/>
      <c r="RIJ98" s="1"/>
      <c r="RIK98" s="1"/>
      <c r="RIL98" s="1"/>
      <c r="RIM98" s="1"/>
      <c r="RIN98" s="1"/>
      <c r="RIO98" s="1"/>
      <c r="RIP98" s="1"/>
      <c r="RIQ98" s="1"/>
      <c r="RIR98" s="1"/>
      <c r="RIS98" s="1"/>
      <c r="RIT98" s="1"/>
      <c r="RIU98" s="1"/>
      <c r="RIV98" s="1"/>
      <c r="RIW98" s="1"/>
      <c r="RIX98" s="1"/>
      <c r="RIY98" s="1"/>
      <c r="RIZ98" s="1"/>
      <c r="RJA98" s="1"/>
      <c r="RJB98" s="1"/>
      <c r="RJC98" s="1"/>
      <c r="RJD98" s="1"/>
      <c r="RJE98" s="1"/>
      <c r="RJF98" s="1"/>
      <c r="RJG98" s="1"/>
      <c r="RJH98" s="1"/>
      <c r="RJI98" s="1"/>
      <c r="RJJ98" s="1"/>
      <c r="RJK98" s="1"/>
      <c r="RJL98" s="1"/>
      <c r="RJM98" s="1"/>
      <c r="RJN98" s="1"/>
      <c r="RJO98" s="1"/>
      <c r="RJP98" s="1"/>
      <c r="RJQ98" s="1"/>
      <c r="RJR98" s="1"/>
      <c r="RJS98" s="1"/>
      <c r="RJT98" s="1"/>
      <c r="RJU98" s="1"/>
      <c r="RJV98" s="1"/>
      <c r="RJW98" s="1"/>
      <c r="RJX98" s="1"/>
      <c r="RJY98" s="1"/>
      <c r="RJZ98" s="1"/>
      <c r="RKA98" s="1"/>
      <c r="RKB98" s="1"/>
      <c r="RKC98" s="1"/>
      <c r="RKD98" s="1"/>
      <c r="RKE98" s="1"/>
      <c r="RKF98" s="1"/>
      <c r="RKG98" s="1"/>
      <c r="RKH98" s="1"/>
      <c r="RKI98" s="1"/>
      <c r="RKJ98" s="1"/>
      <c r="RKK98" s="1"/>
      <c r="RKL98" s="1"/>
      <c r="RKM98" s="1"/>
      <c r="RKN98" s="1"/>
      <c r="RKO98" s="1"/>
      <c r="RKP98" s="1"/>
      <c r="RKQ98" s="1"/>
      <c r="RKR98" s="1"/>
      <c r="RKS98" s="1"/>
      <c r="RKT98" s="1"/>
      <c r="RKU98" s="1"/>
      <c r="RKV98" s="1"/>
      <c r="RKW98" s="1"/>
      <c r="RKX98" s="1"/>
      <c r="RKY98" s="1"/>
      <c r="RKZ98" s="1"/>
      <c r="RLA98" s="1"/>
      <c r="RLB98" s="1"/>
      <c r="RLC98" s="1"/>
      <c r="RLD98" s="1"/>
      <c r="RLE98" s="1"/>
      <c r="RLF98" s="1"/>
      <c r="RLG98" s="1"/>
      <c r="RLH98" s="1"/>
      <c r="RLI98" s="1"/>
      <c r="RLJ98" s="1"/>
      <c r="RLK98" s="1"/>
      <c r="RLL98" s="1"/>
      <c r="RLM98" s="1"/>
      <c r="RLN98" s="1"/>
      <c r="RLO98" s="1"/>
      <c r="RLP98" s="1"/>
      <c r="RLQ98" s="1"/>
      <c r="RLR98" s="1"/>
      <c r="RLS98" s="1"/>
      <c r="RLT98" s="1"/>
      <c r="RLU98" s="1"/>
      <c r="RLV98" s="1"/>
      <c r="RLW98" s="1"/>
      <c r="RLX98" s="1"/>
      <c r="RLY98" s="1"/>
      <c r="RLZ98" s="1"/>
      <c r="RMA98" s="1"/>
      <c r="RMB98" s="1"/>
      <c r="RMC98" s="1"/>
      <c r="RMD98" s="1"/>
      <c r="RME98" s="1"/>
      <c r="RMF98" s="1"/>
      <c r="RMG98" s="1"/>
      <c r="RMH98" s="1"/>
      <c r="RMI98" s="1"/>
      <c r="RMJ98" s="1"/>
      <c r="RMK98" s="1"/>
      <c r="RML98" s="1"/>
      <c r="RMM98" s="1"/>
      <c r="RMN98" s="1"/>
      <c r="RMO98" s="1"/>
      <c r="RMP98" s="1"/>
      <c r="RMQ98" s="1"/>
      <c r="RMR98" s="1"/>
      <c r="RMS98" s="1"/>
      <c r="RMT98" s="1"/>
      <c r="RMU98" s="1"/>
      <c r="RMV98" s="1"/>
      <c r="RMW98" s="1"/>
      <c r="RMX98" s="1"/>
      <c r="RMY98" s="1"/>
      <c r="RMZ98" s="1"/>
      <c r="RNA98" s="1"/>
      <c r="RNB98" s="1"/>
      <c r="RNC98" s="1"/>
      <c r="RND98" s="1"/>
      <c r="RNE98" s="1"/>
      <c r="RNF98" s="1"/>
      <c r="RNG98" s="1"/>
      <c r="RNH98" s="1"/>
      <c r="RNI98" s="1"/>
      <c r="RNJ98" s="1"/>
      <c r="RNK98" s="1"/>
      <c r="RNL98" s="1"/>
      <c r="RNM98" s="1"/>
      <c r="RNN98" s="1"/>
      <c r="RNO98" s="1"/>
      <c r="RNP98" s="1"/>
      <c r="RNQ98" s="1"/>
      <c r="RNR98" s="1"/>
      <c r="RNS98" s="1"/>
      <c r="RNT98" s="1"/>
      <c r="RNU98" s="1"/>
      <c r="RNV98" s="1"/>
      <c r="RNW98" s="1"/>
      <c r="RNX98" s="1"/>
      <c r="RNY98" s="1"/>
      <c r="RNZ98" s="1"/>
      <c r="ROA98" s="1"/>
      <c r="ROB98" s="1"/>
      <c r="ROC98" s="1"/>
      <c r="ROD98" s="1"/>
      <c r="ROE98" s="1"/>
      <c r="ROF98" s="1"/>
      <c r="ROG98" s="1"/>
      <c r="ROH98" s="1"/>
      <c r="ROI98" s="1"/>
      <c r="ROJ98" s="1"/>
      <c r="ROK98" s="1"/>
      <c r="ROL98" s="1"/>
      <c r="ROM98" s="1"/>
      <c r="RON98" s="1"/>
      <c r="ROO98" s="1"/>
      <c r="ROP98" s="1"/>
      <c r="ROQ98" s="1"/>
      <c r="ROR98" s="1"/>
      <c r="ROS98" s="1"/>
      <c r="ROT98" s="1"/>
      <c r="ROU98" s="1"/>
      <c r="ROV98" s="1"/>
      <c r="ROW98" s="1"/>
      <c r="ROX98" s="1"/>
      <c r="ROY98" s="1"/>
      <c r="ROZ98" s="1"/>
      <c r="RPA98" s="1"/>
      <c r="RPB98" s="1"/>
      <c r="RPC98" s="1"/>
      <c r="RPD98" s="1"/>
      <c r="RPE98" s="1"/>
      <c r="RPF98" s="1"/>
      <c r="RPG98" s="1"/>
      <c r="RPH98" s="1"/>
      <c r="RPI98" s="1"/>
      <c r="RPJ98" s="1"/>
      <c r="RPK98" s="1"/>
      <c r="RPL98" s="1"/>
      <c r="RPM98" s="1"/>
      <c r="RPN98" s="1"/>
      <c r="RPO98" s="1"/>
      <c r="RPP98" s="1"/>
      <c r="RPQ98" s="1"/>
      <c r="RPR98" s="1"/>
      <c r="RPS98" s="1"/>
      <c r="RPT98" s="1"/>
      <c r="RPU98" s="1"/>
      <c r="RPV98" s="1"/>
      <c r="RPW98" s="1"/>
      <c r="RPX98" s="1"/>
      <c r="RPY98" s="1"/>
      <c r="RPZ98" s="1"/>
      <c r="RQA98" s="1"/>
      <c r="RQB98" s="1"/>
      <c r="RQC98" s="1"/>
      <c r="RQD98" s="1"/>
      <c r="RQE98" s="1"/>
      <c r="RQF98" s="1"/>
      <c r="RQG98" s="1"/>
      <c r="RQH98" s="1"/>
      <c r="RQI98" s="1"/>
      <c r="RQJ98" s="1"/>
      <c r="RQK98" s="1"/>
      <c r="RQL98" s="1"/>
      <c r="RQM98" s="1"/>
      <c r="RQN98" s="1"/>
      <c r="RQO98" s="1"/>
      <c r="RQP98" s="1"/>
      <c r="RQQ98" s="1"/>
      <c r="RQR98" s="1"/>
      <c r="RQS98" s="1"/>
      <c r="RQT98" s="1"/>
      <c r="RQU98" s="1"/>
      <c r="RQV98" s="1"/>
      <c r="RQW98" s="1"/>
      <c r="RQX98" s="1"/>
      <c r="RQY98" s="1"/>
      <c r="RQZ98" s="1"/>
      <c r="RRA98" s="1"/>
      <c r="RRB98" s="1"/>
      <c r="RRC98" s="1"/>
      <c r="RRD98" s="1"/>
      <c r="RRE98" s="1"/>
      <c r="RRF98" s="1"/>
      <c r="RRG98" s="1"/>
      <c r="RRH98" s="1"/>
      <c r="RRI98" s="1"/>
      <c r="RRJ98" s="1"/>
      <c r="RRK98" s="1"/>
      <c r="RRL98" s="1"/>
      <c r="RRM98" s="1"/>
      <c r="RRN98" s="1"/>
      <c r="RRO98" s="1"/>
      <c r="RRP98" s="1"/>
      <c r="RRQ98" s="1"/>
      <c r="RRR98" s="1"/>
      <c r="RRS98" s="1"/>
      <c r="RRT98" s="1"/>
      <c r="RRU98" s="1"/>
      <c r="RRV98" s="1"/>
      <c r="RRW98" s="1"/>
      <c r="RRX98" s="1"/>
      <c r="RRY98" s="1"/>
      <c r="RRZ98" s="1"/>
      <c r="RSA98" s="1"/>
      <c r="RSB98" s="1"/>
      <c r="RSC98" s="1"/>
      <c r="RSD98" s="1"/>
      <c r="RSE98" s="1"/>
      <c r="RSF98" s="1"/>
      <c r="RSG98" s="1"/>
      <c r="RSH98" s="1"/>
      <c r="RSI98" s="1"/>
      <c r="RSJ98" s="1"/>
      <c r="RSK98" s="1"/>
      <c r="RSL98" s="1"/>
      <c r="RSM98" s="1"/>
      <c r="RSN98" s="1"/>
      <c r="RSO98" s="1"/>
      <c r="RSP98" s="1"/>
      <c r="RSQ98" s="1"/>
      <c r="RSR98" s="1"/>
      <c r="RSS98" s="1"/>
      <c r="RST98" s="1"/>
      <c r="RSU98" s="1"/>
      <c r="RSV98" s="1"/>
      <c r="RSW98" s="1"/>
      <c r="RSX98" s="1"/>
      <c r="RSY98" s="1"/>
      <c r="RSZ98" s="1"/>
      <c r="RTA98" s="1"/>
      <c r="RTB98" s="1"/>
      <c r="RTC98" s="1"/>
      <c r="RTD98" s="1"/>
      <c r="RTE98" s="1"/>
      <c r="RTF98" s="1"/>
      <c r="RTG98" s="1"/>
      <c r="RTH98" s="1"/>
      <c r="RTI98" s="1"/>
      <c r="RTJ98" s="1"/>
      <c r="RTK98" s="1"/>
      <c r="RTL98" s="1"/>
      <c r="RTM98" s="1"/>
      <c r="RTN98" s="1"/>
      <c r="RTO98" s="1"/>
      <c r="RTP98" s="1"/>
      <c r="RTQ98" s="1"/>
      <c r="RTR98" s="1"/>
      <c r="RTS98" s="1"/>
      <c r="RTT98" s="1"/>
      <c r="RTU98" s="1"/>
      <c r="RTV98" s="1"/>
      <c r="RTW98" s="1"/>
      <c r="RTX98" s="1"/>
      <c r="RTY98" s="1"/>
      <c r="RTZ98" s="1"/>
      <c r="RUA98" s="1"/>
      <c r="RUB98" s="1"/>
      <c r="RUC98" s="1"/>
      <c r="RUD98" s="1"/>
      <c r="RUE98" s="1"/>
      <c r="RUF98" s="1"/>
      <c r="RUG98" s="1"/>
      <c r="RUH98" s="1"/>
      <c r="RUI98" s="1"/>
      <c r="RUJ98" s="1"/>
      <c r="RUK98" s="1"/>
      <c r="RUL98" s="1"/>
      <c r="RUM98" s="1"/>
      <c r="RUN98" s="1"/>
      <c r="RUO98" s="1"/>
      <c r="RUP98" s="1"/>
      <c r="RUQ98" s="1"/>
      <c r="RUR98" s="1"/>
      <c r="RUS98" s="1"/>
      <c r="RUT98" s="1"/>
      <c r="RUU98" s="1"/>
      <c r="RUV98" s="1"/>
      <c r="RUW98" s="1"/>
      <c r="RUX98" s="1"/>
      <c r="RUY98" s="1"/>
      <c r="RUZ98" s="1"/>
      <c r="RVA98" s="1"/>
      <c r="RVB98" s="1"/>
      <c r="RVC98" s="1"/>
      <c r="RVD98" s="1"/>
      <c r="RVE98" s="1"/>
      <c r="RVF98" s="1"/>
      <c r="RVG98" s="1"/>
      <c r="RVH98" s="1"/>
      <c r="RVI98" s="1"/>
      <c r="RVJ98" s="1"/>
      <c r="RVK98" s="1"/>
      <c r="RVL98" s="1"/>
      <c r="RVM98" s="1"/>
      <c r="RVN98" s="1"/>
      <c r="RVO98" s="1"/>
      <c r="RVP98" s="1"/>
      <c r="RVQ98" s="1"/>
      <c r="RVR98" s="1"/>
      <c r="RVS98" s="1"/>
      <c r="RVT98" s="1"/>
      <c r="RVU98" s="1"/>
      <c r="RVV98" s="1"/>
      <c r="RVW98" s="1"/>
      <c r="RVX98" s="1"/>
      <c r="RVY98" s="1"/>
      <c r="RVZ98" s="1"/>
      <c r="RWA98" s="1"/>
      <c r="RWB98" s="1"/>
      <c r="RWC98" s="1"/>
      <c r="RWD98" s="1"/>
      <c r="RWE98" s="1"/>
      <c r="RWF98" s="1"/>
      <c r="RWG98" s="1"/>
      <c r="RWH98" s="1"/>
      <c r="RWI98" s="1"/>
      <c r="RWJ98" s="1"/>
      <c r="RWK98" s="1"/>
      <c r="RWL98" s="1"/>
      <c r="RWM98" s="1"/>
      <c r="RWN98" s="1"/>
      <c r="RWO98" s="1"/>
      <c r="RWP98" s="1"/>
      <c r="RWQ98" s="1"/>
      <c r="RWR98" s="1"/>
      <c r="RWS98" s="1"/>
      <c r="RWT98" s="1"/>
      <c r="RWU98" s="1"/>
      <c r="RWV98" s="1"/>
      <c r="RWW98" s="1"/>
      <c r="RWX98" s="1"/>
      <c r="RWY98" s="1"/>
      <c r="RWZ98" s="1"/>
      <c r="RXA98" s="1"/>
      <c r="RXB98" s="1"/>
      <c r="RXC98" s="1"/>
      <c r="RXD98" s="1"/>
      <c r="RXE98" s="1"/>
      <c r="RXF98" s="1"/>
      <c r="RXG98" s="1"/>
      <c r="RXH98" s="1"/>
      <c r="RXI98" s="1"/>
      <c r="RXJ98" s="1"/>
      <c r="RXK98" s="1"/>
      <c r="RXL98" s="1"/>
      <c r="RXM98" s="1"/>
      <c r="RXN98" s="1"/>
      <c r="RXO98" s="1"/>
      <c r="RXP98" s="1"/>
      <c r="RXQ98" s="1"/>
      <c r="RXR98" s="1"/>
      <c r="RXS98" s="1"/>
      <c r="RXT98" s="1"/>
      <c r="RXU98" s="1"/>
      <c r="RXV98" s="1"/>
      <c r="RXW98" s="1"/>
      <c r="RXX98" s="1"/>
      <c r="RXY98" s="1"/>
      <c r="RXZ98" s="1"/>
      <c r="RYA98" s="1"/>
      <c r="RYB98" s="1"/>
      <c r="RYC98" s="1"/>
      <c r="RYD98" s="1"/>
      <c r="RYE98" s="1"/>
      <c r="RYF98" s="1"/>
      <c r="RYG98" s="1"/>
      <c r="RYH98" s="1"/>
      <c r="RYI98" s="1"/>
      <c r="RYJ98" s="1"/>
      <c r="RYK98" s="1"/>
      <c r="RYL98" s="1"/>
      <c r="RYM98" s="1"/>
      <c r="RYN98" s="1"/>
      <c r="RYO98" s="1"/>
      <c r="RYP98" s="1"/>
      <c r="RYQ98" s="1"/>
      <c r="RYR98" s="1"/>
      <c r="RYS98" s="1"/>
      <c r="RYT98" s="1"/>
      <c r="RYU98" s="1"/>
      <c r="RYV98" s="1"/>
      <c r="RYW98" s="1"/>
      <c r="RYX98" s="1"/>
      <c r="RYY98" s="1"/>
      <c r="RYZ98" s="1"/>
      <c r="RZA98" s="1"/>
      <c r="RZB98" s="1"/>
      <c r="RZC98" s="1"/>
      <c r="RZD98" s="1"/>
      <c r="RZE98" s="1"/>
      <c r="RZF98" s="1"/>
      <c r="RZG98" s="1"/>
      <c r="RZH98" s="1"/>
      <c r="RZI98" s="1"/>
      <c r="RZJ98" s="1"/>
      <c r="RZK98" s="1"/>
      <c r="RZL98" s="1"/>
      <c r="RZM98" s="1"/>
      <c r="RZN98" s="1"/>
      <c r="RZO98" s="1"/>
      <c r="RZP98" s="1"/>
      <c r="RZQ98" s="1"/>
      <c r="RZR98" s="1"/>
      <c r="RZS98" s="1"/>
      <c r="RZT98" s="1"/>
      <c r="RZU98" s="1"/>
      <c r="RZV98" s="1"/>
      <c r="RZW98" s="1"/>
      <c r="RZX98" s="1"/>
      <c r="RZY98" s="1"/>
      <c r="RZZ98" s="1"/>
      <c r="SAA98" s="1"/>
      <c r="SAB98" s="1"/>
      <c r="SAC98" s="1"/>
      <c r="SAD98" s="1"/>
      <c r="SAE98" s="1"/>
      <c r="SAF98" s="1"/>
      <c r="SAG98" s="1"/>
      <c r="SAH98" s="1"/>
      <c r="SAI98" s="1"/>
      <c r="SAJ98" s="1"/>
      <c r="SAK98" s="1"/>
      <c r="SAL98" s="1"/>
      <c r="SAM98" s="1"/>
      <c r="SAN98" s="1"/>
      <c r="SAO98" s="1"/>
      <c r="SAP98" s="1"/>
      <c r="SAQ98" s="1"/>
      <c r="SAR98" s="1"/>
      <c r="SAS98" s="1"/>
      <c r="SAT98" s="1"/>
      <c r="SAU98" s="1"/>
      <c r="SAV98" s="1"/>
      <c r="SAW98" s="1"/>
      <c r="SAX98" s="1"/>
      <c r="SAY98" s="1"/>
      <c r="SAZ98" s="1"/>
      <c r="SBA98" s="1"/>
      <c r="SBB98" s="1"/>
      <c r="SBC98" s="1"/>
      <c r="SBD98" s="1"/>
      <c r="SBE98" s="1"/>
      <c r="SBF98" s="1"/>
      <c r="SBG98" s="1"/>
      <c r="SBH98" s="1"/>
      <c r="SBI98" s="1"/>
      <c r="SBJ98" s="1"/>
      <c r="SBK98" s="1"/>
      <c r="SBL98" s="1"/>
      <c r="SBM98" s="1"/>
      <c r="SBN98" s="1"/>
      <c r="SBO98" s="1"/>
      <c r="SBP98" s="1"/>
      <c r="SBQ98" s="1"/>
      <c r="SBR98" s="1"/>
      <c r="SBS98" s="1"/>
      <c r="SBT98" s="1"/>
      <c r="SBU98" s="1"/>
      <c r="SBV98" s="1"/>
      <c r="SBW98" s="1"/>
      <c r="SBX98" s="1"/>
      <c r="SBY98" s="1"/>
      <c r="SBZ98" s="1"/>
      <c r="SCA98" s="1"/>
      <c r="SCB98" s="1"/>
      <c r="SCC98" s="1"/>
      <c r="SCD98" s="1"/>
      <c r="SCE98" s="1"/>
      <c r="SCF98" s="1"/>
      <c r="SCG98" s="1"/>
      <c r="SCH98" s="1"/>
      <c r="SCI98" s="1"/>
      <c r="SCJ98" s="1"/>
      <c r="SCK98" s="1"/>
      <c r="SCL98" s="1"/>
      <c r="SCM98" s="1"/>
      <c r="SCN98" s="1"/>
      <c r="SCO98" s="1"/>
      <c r="SCP98" s="1"/>
      <c r="SCQ98" s="1"/>
      <c r="SCR98" s="1"/>
      <c r="SCS98" s="1"/>
      <c r="SCT98" s="1"/>
      <c r="SCU98" s="1"/>
      <c r="SCV98" s="1"/>
      <c r="SCW98" s="1"/>
      <c r="SCX98" s="1"/>
      <c r="SCY98" s="1"/>
      <c r="SCZ98" s="1"/>
      <c r="SDA98" s="1"/>
      <c r="SDB98" s="1"/>
      <c r="SDC98" s="1"/>
      <c r="SDD98" s="1"/>
      <c r="SDE98" s="1"/>
      <c r="SDF98" s="1"/>
      <c r="SDG98" s="1"/>
      <c r="SDH98" s="1"/>
      <c r="SDI98" s="1"/>
      <c r="SDJ98" s="1"/>
      <c r="SDK98" s="1"/>
      <c r="SDL98" s="1"/>
      <c r="SDM98" s="1"/>
      <c r="SDN98" s="1"/>
      <c r="SDO98" s="1"/>
      <c r="SDP98" s="1"/>
      <c r="SDQ98" s="1"/>
      <c r="SDR98" s="1"/>
      <c r="SDS98" s="1"/>
      <c r="SDT98" s="1"/>
      <c r="SDU98" s="1"/>
      <c r="SDV98" s="1"/>
      <c r="SDW98" s="1"/>
      <c r="SDX98" s="1"/>
      <c r="SDY98" s="1"/>
      <c r="SDZ98" s="1"/>
      <c r="SEA98" s="1"/>
      <c r="SEB98" s="1"/>
      <c r="SEC98" s="1"/>
      <c r="SED98" s="1"/>
      <c r="SEE98" s="1"/>
      <c r="SEF98" s="1"/>
      <c r="SEG98" s="1"/>
      <c r="SEH98" s="1"/>
      <c r="SEI98" s="1"/>
      <c r="SEJ98" s="1"/>
      <c r="SEK98" s="1"/>
      <c r="SEL98" s="1"/>
      <c r="SEM98" s="1"/>
      <c r="SEN98" s="1"/>
      <c r="SEO98" s="1"/>
      <c r="SEP98" s="1"/>
      <c r="SEQ98" s="1"/>
      <c r="SER98" s="1"/>
      <c r="SES98" s="1"/>
      <c r="SET98" s="1"/>
      <c r="SEU98" s="1"/>
      <c r="SEV98" s="1"/>
      <c r="SEW98" s="1"/>
      <c r="SEX98" s="1"/>
      <c r="SEY98" s="1"/>
      <c r="SEZ98" s="1"/>
      <c r="SFA98" s="1"/>
      <c r="SFB98" s="1"/>
      <c r="SFC98" s="1"/>
      <c r="SFD98" s="1"/>
      <c r="SFE98" s="1"/>
      <c r="SFF98" s="1"/>
      <c r="SFG98" s="1"/>
      <c r="SFH98" s="1"/>
      <c r="SFI98" s="1"/>
      <c r="SFJ98" s="1"/>
      <c r="SFK98" s="1"/>
      <c r="SFL98" s="1"/>
      <c r="SFM98" s="1"/>
      <c r="SFN98" s="1"/>
      <c r="SFO98" s="1"/>
      <c r="SFP98" s="1"/>
      <c r="SFQ98" s="1"/>
      <c r="SFR98" s="1"/>
      <c r="SFS98" s="1"/>
      <c r="SFT98" s="1"/>
      <c r="SFU98" s="1"/>
      <c r="SFV98" s="1"/>
      <c r="SFW98" s="1"/>
      <c r="SFX98" s="1"/>
      <c r="SFY98" s="1"/>
      <c r="SFZ98" s="1"/>
      <c r="SGA98" s="1"/>
      <c r="SGB98" s="1"/>
      <c r="SGC98" s="1"/>
      <c r="SGD98" s="1"/>
      <c r="SGE98" s="1"/>
      <c r="SGF98" s="1"/>
      <c r="SGG98" s="1"/>
      <c r="SGH98" s="1"/>
      <c r="SGI98" s="1"/>
      <c r="SGJ98" s="1"/>
      <c r="SGK98" s="1"/>
      <c r="SGL98" s="1"/>
      <c r="SGM98" s="1"/>
      <c r="SGN98" s="1"/>
      <c r="SGO98" s="1"/>
      <c r="SGP98" s="1"/>
      <c r="SGQ98" s="1"/>
      <c r="SGR98" s="1"/>
      <c r="SGS98" s="1"/>
      <c r="SGT98" s="1"/>
      <c r="SGU98" s="1"/>
      <c r="SGV98" s="1"/>
      <c r="SGW98" s="1"/>
      <c r="SGX98" s="1"/>
      <c r="SGY98" s="1"/>
      <c r="SGZ98" s="1"/>
      <c r="SHA98" s="1"/>
      <c r="SHB98" s="1"/>
      <c r="SHC98" s="1"/>
      <c r="SHD98" s="1"/>
      <c r="SHE98" s="1"/>
      <c r="SHF98" s="1"/>
      <c r="SHG98" s="1"/>
      <c r="SHH98" s="1"/>
      <c r="SHI98" s="1"/>
      <c r="SHJ98" s="1"/>
      <c r="SHK98" s="1"/>
      <c r="SHL98" s="1"/>
      <c r="SHM98" s="1"/>
      <c r="SHN98" s="1"/>
      <c r="SHO98" s="1"/>
      <c r="SHP98" s="1"/>
      <c r="SHQ98" s="1"/>
      <c r="SHR98" s="1"/>
      <c r="SHS98" s="1"/>
      <c r="SHT98" s="1"/>
      <c r="SHU98" s="1"/>
      <c r="SHV98" s="1"/>
      <c r="SHW98" s="1"/>
      <c r="SHX98" s="1"/>
      <c r="SHY98" s="1"/>
      <c r="SHZ98" s="1"/>
      <c r="SIA98" s="1"/>
      <c r="SIB98" s="1"/>
      <c r="SIC98" s="1"/>
      <c r="SID98" s="1"/>
      <c r="SIE98" s="1"/>
      <c r="SIF98" s="1"/>
      <c r="SIG98" s="1"/>
      <c r="SIH98" s="1"/>
      <c r="SII98" s="1"/>
      <c r="SIJ98" s="1"/>
      <c r="SIK98" s="1"/>
      <c r="SIL98" s="1"/>
      <c r="SIM98" s="1"/>
      <c r="SIN98" s="1"/>
      <c r="SIO98" s="1"/>
      <c r="SIP98" s="1"/>
      <c r="SIQ98" s="1"/>
      <c r="SIR98" s="1"/>
      <c r="SIS98" s="1"/>
      <c r="SIT98" s="1"/>
      <c r="SIU98" s="1"/>
      <c r="SIV98" s="1"/>
      <c r="SIW98" s="1"/>
      <c r="SIX98" s="1"/>
      <c r="SIY98" s="1"/>
      <c r="SIZ98" s="1"/>
      <c r="SJA98" s="1"/>
      <c r="SJB98" s="1"/>
      <c r="SJC98" s="1"/>
      <c r="SJD98" s="1"/>
      <c r="SJE98" s="1"/>
      <c r="SJF98" s="1"/>
      <c r="SJG98" s="1"/>
      <c r="SJH98" s="1"/>
      <c r="SJI98" s="1"/>
      <c r="SJJ98" s="1"/>
      <c r="SJK98" s="1"/>
      <c r="SJL98" s="1"/>
      <c r="SJM98" s="1"/>
      <c r="SJN98" s="1"/>
      <c r="SJO98" s="1"/>
      <c r="SJP98" s="1"/>
      <c r="SJQ98" s="1"/>
      <c r="SJR98" s="1"/>
      <c r="SJS98" s="1"/>
      <c r="SJT98" s="1"/>
      <c r="SJU98" s="1"/>
      <c r="SJV98" s="1"/>
      <c r="SJW98" s="1"/>
      <c r="SJX98" s="1"/>
      <c r="SJY98" s="1"/>
      <c r="SJZ98" s="1"/>
      <c r="SKA98" s="1"/>
      <c r="SKB98" s="1"/>
      <c r="SKC98" s="1"/>
      <c r="SKD98" s="1"/>
      <c r="SKE98" s="1"/>
      <c r="SKF98" s="1"/>
      <c r="SKG98" s="1"/>
      <c r="SKH98" s="1"/>
      <c r="SKI98" s="1"/>
      <c r="SKJ98" s="1"/>
      <c r="SKK98" s="1"/>
      <c r="SKL98" s="1"/>
      <c r="SKM98" s="1"/>
      <c r="SKN98" s="1"/>
      <c r="SKO98" s="1"/>
      <c r="SKP98" s="1"/>
      <c r="SKQ98" s="1"/>
      <c r="SKR98" s="1"/>
      <c r="SKS98" s="1"/>
      <c r="SKT98" s="1"/>
      <c r="SKU98" s="1"/>
      <c r="SKV98" s="1"/>
      <c r="SKW98" s="1"/>
      <c r="SKX98" s="1"/>
      <c r="SKY98" s="1"/>
      <c r="SKZ98" s="1"/>
      <c r="SLA98" s="1"/>
      <c r="SLB98" s="1"/>
      <c r="SLC98" s="1"/>
      <c r="SLD98" s="1"/>
      <c r="SLE98" s="1"/>
      <c r="SLF98" s="1"/>
      <c r="SLG98" s="1"/>
      <c r="SLH98" s="1"/>
      <c r="SLI98" s="1"/>
      <c r="SLJ98" s="1"/>
      <c r="SLK98" s="1"/>
      <c r="SLL98" s="1"/>
      <c r="SLM98" s="1"/>
      <c r="SLN98" s="1"/>
      <c r="SLO98" s="1"/>
      <c r="SLP98" s="1"/>
      <c r="SLQ98" s="1"/>
      <c r="SLR98" s="1"/>
      <c r="SLS98" s="1"/>
      <c r="SLT98" s="1"/>
      <c r="SLU98" s="1"/>
      <c r="SLV98" s="1"/>
      <c r="SLW98" s="1"/>
      <c r="SLX98" s="1"/>
      <c r="SLY98" s="1"/>
      <c r="SLZ98" s="1"/>
      <c r="SMA98" s="1"/>
      <c r="SMB98" s="1"/>
      <c r="SMC98" s="1"/>
      <c r="SMD98" s="1"/>
      <c r="SME98" s="1"/>
      <c r="SMF98" s="1"/>
      <c r="SMG98" s="1"/>
      <c r="SMH98" s="1"/>
      <c r="SMI98" s="1"/>
      <c r="SMJ98" s="1"/>
      <c r="SMK98" s="1"/>
      <c r="SML98" s="1"/>
      <c r="SMM98" s="1"/>
      <c r="SMN98" s="1"/>
      <c r="SMO98" s="1"/>
      <c r="SMP98" s="1"/>
      <c r="SMQ98" s="1"/>
      <c r="SMR98" s="1"/>
      <c r="SMS98" s="1"/>
      <c r="SMT98" s="1"/>
      <c r="SMU98" s="1"/>
      <c r="SMV98" s="1"/>
      <c r="SMW98" s="1"/>
      <c r="SMX98" s="1"/>
      <c r="SMY98" s="1"/>
      <c r="SMZ98" s="1"/>
      <c r="SNA98" s="1"/>
      <c r="SNB98" s="1"/>
      <c r="SNC98" s="1"/>
      <c r="SND98" s="1"/>
      <c r="SNE98" s="1"/>
      <c r="SNF98" s="1"/>
      <c r="SNG98" s="1"/>
      <c r="SNH98" s="1"/>
      <c r="SNI98" s="1"/>
      <c r="SNJ98" s="1"/>
      <c r="SNK98" s="1"/>
      <c r="SNL98" s="1"/>
      <c r="SNM98" s="1"/>
      <c r="SNN98" s="1"/>
      <c r="SNO98" s="1"/>
      <c r="SNP98" s="1"/>
      <c r="SNQ98" s="1"/>
      <c r="SNR98" s="1"/>
      <c r="SNS98" s="1"/>
      <c r="SNT98" s="1"/>
      <c r="SNU98" s="1"/>
      <c r="SNV98" s="1"/>
      <c r="SNW98" s="1"/>
      <c r="SNX98" s="1"/>
      <c r="SNY98" s="1"/>
      <c r="SNZ98" s="1"/>
      <c r="SOA98" s="1"/>
      <c r="SOB98" s="1"/>
      <c r="SOC98" s="1"/>
      <c r="SOD98" s="1"/>
      <c r="SOE98" s="1"/>
      <c r="SOF98" s="1"/>
      <c r="SOG98" s="1"/>
      <c r="SOH98" s="1"/>
      <c r="SOI98" s="1"/>
      <c r="SOJ98" s="1"/>
      <c r="SOK98" s="1"/>
      <c r="SOL98" s="1"/>
      <c r="SOM98" s="1"/>
      <c r="SON98" s="1"/>
      <c r="SOO98" s="1"/>
      <c r="SOP98" s="1"/>
      <c r="SOQ98" s="1"/>
      <c r="SOR98" s="1"/>
      <c r="SOS98" s="1"/>
      <c r="SOT98" s="1"/>
      <c r="SOU98" s="1"/>
      <c r="SOV98" s="1"/>
      <c r="SOW98" s="1"/>
      <c r="SOX98" s="1"/>
      <c r="SOY98" s="1"/>
      <c r="SOZ98" s="1"/>
      <c r="SPA98" s="1"/>
      <c r="SPB98" s="1"/>
      <c r="SPC98" s="1"/>
      <c r="SPD98" s="1"/>
      <c r="SPE98" s="1"/>
      <c r="SPF98" s="1"/>
      <c r="SPG98" s="1"/>
      <c r="SPH98" s="1"/>
      <c r="SPI98" s="1"/>
      <c r="SPJ98" s="1"/>
      <c r="SPK98" s="1"/>
      <c r="SPL98" s="1"/>
      <c r="SPM98" s="1"/>
      <c r="SPN98" s="1"/>
      <c r="SPO98" s="1"/>
      <c r="SPP98" s="1"/>
      <c r="SPQ98" s="1"/>
      <c r="SPR98" s="1"/>
      <c r="SPS98" s="1"/>
      <c r="SPT98" s="1"/>
      <c r="SPU98" s="1"/>
      <c r="SPV98" s="1"/>
      <c r="SPW98" s="1"/>
      <c r="SPX98" s="1"/>
      <c r="SPY98" s="1"/>
      <c r="SPZ98" s="1"/>
      <c r="SQA98" s="1"/>
      <c r="SQB98" s="1"/>
      <c r="SQC98" s="1"/>
      <c r="SQD98" s="1"/>
      <c r="SQE98" s="1"/>
      <c r="SQF98" s="1"/>
      <c r="SQG98" s="1"/>
      <c r="SQH98" s="1"/>
      <c r="SQI98" s="1"/>
      <c r="SQJ98" s="1"/>
      <c r="SQK98" s="1"/>
      <c r="SQL98" s="1"/>
      <c r="SQM98" s="1"/>
      <c r="SQN98" s="1"/>
      <c r="SQO98" s="1"/>
      <c r="SQP98" s="1"/>
      <c r="SQQ98" s="1"/>
      <c r="SQR98" s="1"/>
      <c r="SQS98" s="1"/>
      <c r="SQT98" s="1"/>
      <c r="SQU98" s="1"/>
      <c r="SQV98" s="1"/>
      <c r="SQW98" s="1"/>
      <c r="SQX98" s="1"/>
      <c r="SQY98" s="1"/>
      <c r="SQZ98" s="1"/>
      <c r="SRA98" s="1"/>
      <c r="SRB98" s="1"/>
      <c r="SRC98" s="1"/>
      <c r="SRD98" s="1"/>
      <c r="SRE98" s="1"/>
      <c r="SRF98" s="1"/>
      <c r="SRG98" s="1"/>
      <c r="SRH98" s="1"/>
      <c r="SRI98" s="1"/>
      <c r="SRJ98" s="1"/>
      <c r="SRK98" s="1"/>
      <c r="SRL98" s="1"/>
      <c r="SRM98" s="1"/>
      <c r="SRN98" s="1"/>
      <c r="SRO98" s="1"/>
      <c r="SRP98" s="1"/>
      <c r="SRQ98" s="1"/>
      <c r="SRR98" s="1"/>
      <c r="SRS98" s="1"/>
      <c r="SRT98" s="1"/>
      <c r="SRU98" s="1"/>
      <c r="SRV98" s="1"/>
      <c r="SRW98" s="1"/>
      <c r="SRX98" s="1"/>
      <c r="SRY98" s="1"/>
      <c r="SRZ98" s="1"/>
      <c r="SSA98" s="1"/>
      <c r="SSB98" s="1"/>
      <c r="SSC98" s="1"/>
      <c r="SSD98" s="1"/>
      <c r="SSE98" s="1"/>
      <c r="SSF98" s="1"/>
      <c r="SSG98" s="1"/>
      <c r="SSH98" s="1"/>
      <c r="SSI98" s="1"/>
      <c r="SSJ98" s="1"/>
      <c r="SSK98" s="1"/>
      <c r="SSL98" s="1"/>
      <c r="SSM98" s="1"/>
      <c r="SSN98" s="1"/>
      <c r="SSO98" s="1"/>
      <c r="SSP98" s="1"/>
      <c r="SSQ98" s="1"/>
      <c r="SSR98" s="1"/>
      <c r="SSS98" s="1"/>
      <c r="SST98" s="1"/>
      <c r="SSU98" s="1"/>
      <c r="SSV98" s="1"/>
      <c r="SSW98" s="1"/>
      <c r="SSX98" s="1"/>
      <c r="SSY98" s="1"/>
      <c r="SSZ98" s="1"/>
      <c r="STA98" s="1"/>
      <c r="STB98" s="1"/>
      <c r="STC98" s="1"/>
      <c r="STD98" s="1"/>
      <c r="STE98" s="1"/>
      <c r="STF98" s="1"/>
      <c r="STG98" s="1"/>
      <c r="STH98" s="1"/>
      <c r="STI98" s="1"/>
      <c r="STJ98" s="1"/>
      <c r="STK98" s="1"/>
      <c r="STL98" s="1"/>
      <c r="STM98" s="1"/>
      <c r="STN98" s="1"/>
      <c r="STO98" s="1"/>
      <c r="STP98" s="1"/>
      <c r="STQ98" s="1"/>
      <c r="STR98" s="1"/>
      <c r="STS98" s="1"/>
      <c r="STT98" s="1"/>
      <c r="STU98" s="1"/>
      <c r="STV98" s="1"/>
      <c r="STW98" s="1"/>
      <c r="STX98" s="1"/>
      <c r="STY98" s="1"/>
      <c r="STZ98" s="1"/>
      <c r="SUA98" s="1"/>
      <c r="SUB98" s="1"/>
      <c r="SUC98" s="1"/>
      <c r="SUD98" s="1"/>
      <c r="SUE98" s="1"/>
      <c r="SUF98" s="1"/>
      <c r="SUG98" s="1"/>
      <c r="SUH98" s="1"/>
      <c r="SUI98" s="1"/>
      <c r="SUJ98" s="1"/>
      <c r="SUK98" s="1"/>
      <c r="SUL98" s="1"/>
      <c r="SUM98" s="1"/>
      <c r="SUN98" s="1"/>
      <c r="SUO98" s="1"/>
      <c r="SUP98" s="1"/>
      <c r="SUQ98" s="1"/>
      <c r="SUR98" s="1"/>
      <c r="SUS98" s="1"/>
      <c r="SUT98" s="1"/>
      <c r="SUU98" s="1"/>
      <c r="SUV98" s="1"/>
      <c r="SUW98" s="1"/>
      <c r="SUX98" s="1"/>
      <c r="SUY98" s="1"/>
      <c r="SUZ98" s="1"/>
      <c r="SVA98" s="1"/>
      <c r="SVB98" s="1"/>
      <c r="SVC98" s="1"/>
      <c r="SVD98" s="1"/>
      <c r="SVE98" s="1"/>
      <c r="SVF98" s="1"/>
      <c r="SVG98" s="1"/>
      <c r="SVH98" s="1"/>
      <c r="SVI98" s="1"/>
      <c r="SVJ98" s="1"/>
      <c r="SVK98" s="1"/>
      <c r="SVL98" s="1"/>
      <c r="SVM98" s="1"/>
      <c r="SVN98" s="1"/>
      <c r="SVO98" s="1"/>
      <c r="SVP98" s="1"/>
      <c r="SVQ98" s="1"/>
      <c r="SVR98" s="1"/>
      <c r="SVS98" s="1"/>
      <c r="SVT98" s="1"/>
      <c r="SVU98" s="1"/>
      <c r="SVV98" s="1"/>
      <c r="SVW98" s="1"/>
      <c r="SVX98" s="1"/>
      <c r="SVY98" s="1"/>
      <c r="SVZ98" s="1"/>
      <c r="SWA98" s="1"/>
      <c r="SWB98" s="1"/>
      <c r="SWC98" s="1"/>
      <c r="SWD98" s="1"/>
      <c r="SWE98" s="1"/>
      <c r="SWF98" s="1"/>
      <c r="SWG98" s="1"/>
      <c r="SWH98" s="1"/>
      <c r="SWI98" s="1"/>
      <c r="SWJ98" s="1"/>
      <c r="SWK98" s="1"/>
      <c r="SWL98" s="1"/>
      <c r="SWM98" s="1"/>
      <c r="SWN98" s="1"/>
      <c r="SWO98" s="1"/>
      <c r="SWP98" s="1"/>
      <c r="SWQ98" s="1"/>
      <c r="SWR98" s="1"/>
      <c r="SWS98" s="1"/>
      <c r="SWT98" s="1"/>
      <c r="SWU98" s="1"/>
      <c r="SWV98" s="1"/>
      <c r="SWW98" s="1"/>
      <c r="SWX98" s="1"/>
      <c r="SWY98" s="1"/>
      <c r="SWZ98" s="1"/>
      <c r="SXA98" s="1"/>
      <c r="SXB98" s="1"/>
      <c r="SXC98" s="1"/>
      <c r="SXD98" s="1"/>
      <c r="SXE98" s="1"/>
      <c r="SXF98" s="1"/>
      <c r="SXG98" s="1"/>
      <c r="SXH98" s="1"/>
      <c r="SXI98" s="1"/>
      <c r="SXJ98" s="1"/>
      <c r="SXK98" s="1"/>
      <c r="SXL98" s="1"/>
      <c r="SXM98" s="1"/>
      <c r="SXN98" s="1"/>
      <c r="SXO98" s="1"/>
      <c r="SXP98" s="1"/>
      <c r="SXQ98" s="1"/>
      <c r="SXR98" s="1"/>
      <c r="SXS98" s="1"/>
      <c r="SXT98" s="1"/>
      <c r="SXU98" s="1"/>
      <c r="SXV98" s="1"/>
      <c r="SXW98" s="1"/>
      <c r="SXX98" s="1"/>
      <c r="SXY98" s="1"/>
      <c r="SXZ98" s="1"/>
      <c r="SYA98" s="1"/>
      <c r="SYB98" s="1"/>
      <c r="SYC98" s="1"/>
      <c r="SYD98" s="1"/>
      <c r="SYE98" s="1"/>
      <c r="SYF98" s="1"/>
      <c r="SYG98" s="1"/>
      <c r="SYH98" s="1"/>
      <c r="SYI98" s="1"/>
      <c r="SYJ98" s="1"/>
      <c r="SYK98" s="1"/>
      <c r="SYL98" s="1"/>
      <c r="SYM98" s="1"/>
      <c r="SYN98" s="1"/>
      <c r="SYO98" s="1"/>
      <c r="SYP98" s="1"/>
      <c r="SYQ98" s="1"/>
      <c r="SYR98" s="1"/>
      <c r="SYS98" s="1"/>
      <c r="SYT98" s="1"/>
      <c r="SYU98" s="1"/>
      <c r="SYV98" s="1"/>
      <c r="SYW98" s="1"/>
      <c r="SYX98" s="1"/>
      <c r="SYY98" s="1"/>
      <c r="SYZ98" s="1"/>
      <c r="SZA98" s="1"/>
      <c r="SZB98" s="1"/>
      <c r="SZC98" s="1"/>
      <c r="SZD98" s="1"/>
      <c r="SZE98" s="1"/>
      <c r="SZF98" s="1"/>
      <c r="SZG98" s="1"/>
      <c r="SZH98" s="1"/>
      <c r="SZI98" s="1"/>
      <c r="SZJ98" s="1"/>
      <c r="SZK98" s="1"/>
      <c r="SZL98" s="1"/>
      <c r="SZM98" s="1"/>
      <c r="SZN98" s="1"/>
      <c r="SZO98" s="1"/>
      <c r="SZP98" s="1"/>
      <c r="SZQ98" s="1"/>
      <c r="SZR98" s="1"/>
      <c r="SZS98" s="1"/>
      <c r="SZT98" s="1"/>
      <c r="SZU98" s="1"/>
      <c r="SZV98" s="1"/>
      <c r="SZW98" s="1"/>
      <c r="SZX98" s="1"/>
      <c r="SZY98" s="1"/>
      <c r="SZZ98" s="1"/>
      <c r="TAA98" s="1"/>
      <c r="TAB98" s="1"/>
      <c r="TAC98" s="1"/>
      <c r="TAD98" s="1"/>
      <c r="TAE98" s="1"/>
      <c r="TAF98" s="1"/>
      <c r="TAG98" s="1"/>
      <c r="TAH98" s="1"/>
      <c r="TAI98" s="1"/>
      <c r="TAJ98" s="1"/>
      <c r="TAK98" s="1"/>
      <c r="TAL98" s="1"/>
      <c r="TAM98" s="1"/>
      <c r="TAN98" s="1"/>
      <c r="TAO98" s="1"/>
      <c r="TAP98" s="1"/>
      <c r="TAQ98" s="1"/>
      <c r="TAR98" s="1"/>
      <c r="TAS98" s="1"/>
      <c r="TAT98" s="1"/>
      <c r="TAU98" s="1"/>
      <c r="TAV98" s="1"/>
      <c r="TAW98" s="1"/>
      <c r="TAX98" s="1"/>
      <c r="TAY98" s="1"/>
      <c r="TAZ98" s="1"/>
      <c r="TBA98" s="1"/>
      <c r="TBB98" s="1"/>
      <c r="TBC98" s="1"/>
      <c r="TBD98" s="1"/>
      <c r="TBE98" s="1"/>
      <c r="TBF98" s="1"/>
      <c r="TBG98" s="1"/>
      <c r="TBH98" s="1"/>
      <c r="TBI98" s="1"/>
      <c r="TBJ98" s="1"/>
      <c r="TBK98" s="1"/>
      <c r="TBL98" s="1"/>
      <c r="TBM98" s="1"/>
      <c r="TBN98" s="1"/>
      <c r="TBO98" s="1"/>
      <c r="TBP98" s="1"/>
      <c r="TBQ98" s="1"/>
      <c r="TBR98" s="1"/>
      <c r="TBS98" s="1"/>
      <c r="TBT98" s="1"/>
      <c r="TBU98" s="1"/>
      <c r="TBV98" s="1"/>
      <c r="TBW98" s="1"/>
      <c r="TBX98" s="1"/>
      <c r="TBY98" s="1"/>
      <c r="TBZ98" s="1"/>
      <c r="TCA98" s="1"/>
      <c r="TCB98" s="1"/>
      <c r="TCC98" s="1"/>
      <c r="TCD98" s="1"/>
      <c r="TCE98" s="1"/>
      <c r="TCF98" s="1"/>
      <c r="TCG98" s="1"/>
      <c r="TCH98" s="1"/>
      <c r="TCI98" s="1"/>
      <c r="TCJ98" s="1"/>
      <c r="TCK98" s="1"/>
      <c r="TCL98" s="1"/>
      <c r="TCM98" s="1"/>
      <c r="TCN98" s="1"/>
      <c r="TCO98" s="1"/>
      <c r="TCP98" s="1"/>
      <c r="TCQ98" s="1"/>
      <c r="TCR98" s="1"/>
      <c r="TCS98" s="1"/>
      <c r="TCT98" s="1"/>
      <c r="TCU98" s="1"/>
      <c r="TCV98" s="1"/>
      <c r="TCW98" s="1"/>
      <c r="TCX98" s="1"/>
      <c r="TCY98" s="1"/>
      <c r="TCZ98" s="1"/>
      <c r="TDA98" s="1"/>
      <c r="TDB98" s="1"/>
      <c r="TDC98" s="1"/>
      <c r="TDD98" s="1"/>
      <c r="TDE98" s="1"/>
      <c r="TDF98" s="1"/>
      <c r="TDG98" s="1"/>
      <c r="TDH98" s="1"/>
      <c r="TDI98" s="1"/>
      <c r="TDJ98" s="1"/>
      <c r="TDK98" s="1"/>
      <c r="TDL98" s="1"/>
      <c r="TDM98" s="1"/>
      <c r="TDN98" s="1"/>
      <c r="TDO98" s="1"/>
      <c r="TDP98" s="1"/>
      <c r="TDQ98" s="1"/>
      <c r="TDR98" s="1"/>
      <c r="TDS98" s="1"/>
      <c r="TDT98" s="1"/>
      <c r="TDU98" s="1"/>
      <c r="TDV98" s="1"/>
      <c r="TDW98" s="1"/>
      <c r="TDX98" s="1"/>
      <c r="TDY98" s="1"/>
      <c r="TDZ98" s="1"/>
      <c r="TEA98" s="1"/>
      <c r="TEB98" s="1"/>
      <c r="TEC98" s="1"/>
      <c r="TED98" s="1"/>
      <c r="TEE98" s="1"/>
      <c r="TEF98" s="1"/>
      <c r="TEG98" s="1"/>
      <c r="TEH98" s="1"/>
      <c r="TEI98" s="1"/>
      <c r="TEJ98" s="1"/>
      <c r="TEK98" s="1"/>
      <c r="TEL98" s="1"/>
      <c r="TEM98" s="1"/>
      <c r="TEN98" s="1"/>
      <c r="TEO98" s="1"/>
      <c r="TEP98" s="1"/>
      <c r="TEQ98" s="1"/>
      <c r="TER98" s="1"/>
      <c r="TES98" s="1"/>
      <c r="TET98" s="1"/>
      <c r="TEU98" s="1"/>
      <c r="TEV98" s="1"/>
      <c r="TEW98" s="1"/>
      <c r="TEX98" s="1"/>
      <c r="TEY98" s="1"/>
      <c r="TEZ98" s="1"/>
      <c r="TFA98" s="1"/>
      <c r="TFB98" s="1"/>
      <c r="TFC98" s="1"/>
      <c r="TFD98" s="1"/>
      <c r="TFE98" s="1"/>
      <c r="TFF98" s="1"/>
      <c r="TFG98" s="1"/>
      <c r="TFH98" s="1"/>
      <c r="TFI98" s="1"/>
      <c r="TFJ98" s="1"/>
      <c r="TFK98" s="1"/>
      <c r="TFL98" s="1"/>
      <c r="TFM98" s="1"/>
      <c r="TFN98" s="1"/>
      <c r="TFO98" s="1"/>
      <c r="TFP98" s="1"/>
      <c r="TFQ98" s="1"/>
      <c r="TFR98" s="1"/>
      <c r="TFS98" s="1"/>
      <c r="TFT98" s="1"/>
      <c r="TFU98" s="1"/>
      <c r="TFV98" s="1"/>
      <c r="TFW98" s="1"/>
      <c r="TFX98" s="1"/>
      <c r="TFY98" s="1"/>
      <c r="TFZ98" s="1"/>
      <c r="TGA98" s="1"/>
      <c r="TGB98" s="1"/>
      <c r="TGC98" s="1"/>
      <c r="TGD98" s="1"/>
      <c r="TGE98" s="1"/>
      <c r="TGF98" s="1"/>
      <c r="TGG98" s="1"/>
      <c r="TGH98" s="1"/>
      <c r="TGI98" s="1"/>
      <c r="TGJ98" s="1"/>
      <c r="TGK98" s="1"/>
      <c r="TGL98" s="1"/>
      <c r="TGM98" s="1"/>
      <c r="TGN98" s="1"/>
      <c r="TGO98" s="1"/>
      <c r="TGP98" s="1"/>
      <c r="TGQ98" s="1"/>
      <c r="TGR98" s="1"/>
      <c r="TGS98" s="1"/>
      <c r="TGT98" s="1"/>
      <c r="TGU98" s="1"/>
      <c r="TGV98" s="1"/>
      <c r="TGW98" s="1"/>
      <c r="TGX98" s="1"/>
      <c r="TGY98" s="1"/>
      <c r="TGZ98" s="1"/>
      <c r="THA98" s="1"/>
      <c r="THB98" s="1"/>
      <c r="THC98" s="1"/>
      <c r="THD98" s="1"/>
      <c r="THE98" s="1"/>
      <c r="THF98" s="1"/>
      <c r="THG98" s="1"/>
      <c r="THH98" s="1"/>
      <c r="THI98" s="1"/>
      <c r="THJ98" s="1"/>
      <c r="THK98" s="1"/>
      <c r="THL98" s="1"/>
      <c r="THM98" s="1"/>
      <c r="THN98" s="1"/>
      <c r="THO98" s="1"/>
      <c r="THP98" s="1"/>
      <c r="THQ98" s="1"/>
      <c r="THR98" s="1"/>
      <c r="THS98" s="1"/>
      <c r="THT98" s="1"/>
      <c r="THU98" s="1"/>
      <c r="THV98" s="1"/>
      <c r="THW98" s="1"/>
      <c r="THX98" s="1"/>
      <c r="THY98" s="1"/>
      <c r="THZ98" s="1"/>
      <c r="TIA98" s="1"/>
      <c r="TIB98" s="1"/>
      <c r="TIC98" s="1"/>
      <c r="TID98" s="1"/>
      <c r="TIE98" s="1"/>
      <c r="TIF98" s="1"/>
      <c r="TIG98" s="1"/>
      <c r="TIH98" s="1"/>
      <c r="TII98" s="1"/>
      <c r="TIJ98" s="1"/>
      <c r="TIK98" s="1"/>
      <c r="TIL98" s="1"/>
      <c r="TIM98" s="1"/>
      <c r="TIN98" s="1"/>
      <c r="TIO98" s="1"/>
      <c r="TIP98" s="1"/>
      <c r="TIQ98" s="1"/>
      <c r="TIR98" s="1"/>
      <c r="TIS98" s="1"/>
      <c r="TIT98" s="1"/>
      <c r="TIU98" s="1"/>
      <c r="TIV98" s="1"/>
      <c r="TIW98" s="1"/>
      <c r="TIX98" s="1"/>
      <c r="TIY98" s="1"/>
      <c r="TIZ98" s="1"/>
      <c r="TJA98" s="1"/>
      <c r="TJB98" s="1"/>
      <c r="TJC98" s="1"/>
      <c r="TJD98" s="1"/>
      <c r="TJE98" s="1"/>
      <c r="TJF98" s="1"/>
      <c r="TJG98" s="1"/>
      <c r="TJH98" s="1"/>
      <c r="TJI98" s="1"/>
      <c r="TJJ98" s="1"/>
      <c r="TJK98" s="1"/>
      <c r="TJL98" s="1"/>
      <c r="TJM98" s="1"/>
      <c r="TJN98" s="1"/>
      <c r="TJO98" s="1"/>
      <c r="TJP98" s="1"/>
      <c r="TJQ98" s="1"/>
      <c r="TJR98" s="1"/>
      <c r="TJS98" s="1"/>
      <c r="TJT98" s="1"/>
      <c r="TJU98" s="1"/>
      <c r="TJV98" s="1"/>
      <c r="TJW98" s="1"/>
      <c r="TJX98" s="1"/>
      <c r="TJY98" s="1"/>
      <c r="TJZ98" s="1"/>
      <c r="TKA98" s="1"/>
      <c r="TKB98" s="1"/>
      <c r="TKC98" s="1"/>
      <c r="TKD98" s="1"/>
      <c r="TKE98" s="1"/>
      <c r="TKF98" s="1"/>
      <c r="TKG98" s="1"/>
      <c r="TKH98" s="1"/>
      <c r="TKI98" s="1"/>
      <c r="TKJ98" s="1"/>
      <c r="TKK98" s="1"/>
      <c r="TKL98" s="1"/>
      <c r="TKM98" s="1"/>
      <c r="TKN98" s="1"/>
      <c r="TKO98" s="1"/>
      <c r="TKP98" s="1"/>
      <c r="TKQ98" s="1"/>
      <c r="TKR98" s="1"/>
      <c r="TKS98" s="1"/>
      <c r="TKT98" s="1"/>
      <c r="TKU98" s="1"/>
      <c r="TKV98" s="1"/>
      <c r="TKW98" s="1"/>
      <c r="TKX98" s="1"/>
      <c r="TKY98" s="1"/>
      <c r="TKZ98" s="1"/>
      <c r="TLA98" s="1"/>
      <c r="TLB98" s="1"/>
      <c r="TLC98" s="1"/>
      <c r="TLD98" s="1"/>
      <c r="TLE98" s="1"/>
      <c r="TLF98" s="1"/>
      <c r="TLG98" s="1"/>
      <c r="TLH98" s="1"/>
      <c r="TLI98" s="1"/>
      <c r="TLJ98" s="1"/>
      <c r="TLK98" s="1"/>
      <c r="TLL98" s="1"/>
      <c r="TLM98" s="1"/>
      <c r="TLN98" s="1"/>
      <c r="TLO98" s="1"/>
      <c r="TLP98" s="1"/>
      <c r="TLQ98" s="1"/>
      <c r="TLR98" s="1"/>
      <c r="TLS98" s="1"/>
      <c r="TLT98" s="1"/>
      <c r="TLU98" s="1"/>
      <c r="TLV98" s="1"/>
      <c r="TLW98" s="1"/>
      <c r="TLX98" s="1"/>
      <c r="TLY98" s="1"/>
      <c r="TLZ98" s="1"/>
      <c r="TMA98" s="1"/>
      <c r="TMB98" s="1"/>
      <c r="TMC98" s="1"/>
      <c r="TMD98" s="1"/>
      <c r="TME98" s="1"/>
      <c r="TMF98" s="1"/>
      <c r="TMG98" s="1"/>
      <c r="TMH98" s="1"/>
      <c r="TMI98" s="1"/>
      <c r="TMJ98" s="1"/>
      <c r="TMK98" s="1"/>
      <c r="TML98" s="1"/>
      <c r="TMM98" s="1"/>
      <c r="TMN98" s="1"/>
      <c r="TMO98" s="1"/>
      <c r="TMP98" s="1"/>
      <c r="TMQ98" s="1"/>
      <c r="TMR98" s="1"/>
      <c r="TMS98" s="1"/>
      <c r="TMT98" s="1"/>
      <c r="TMU98" s="1"/>
      <c r="TMV98" s="1"/>
      <c r="TMW98" s="1"/>
      <c r="TMX98" s="1"/>
      <c r="TMY98" s="1"/>
      <c r="TMZ98" s="1"/>
      <c r="TNA98" s="1"/>
      <c r="TNB98" s="1"/>
      <c r="TNC98" s="1"/>
      <c r="TND98" s="1"/>
      <c r="TNE98" s="1"/>
      <c r="TNF98" s="1"/>
      <c r="TNG98" s="1"/>
      <c r="TNH98" s="1"/>
      <c r="TNI98" s="1"/>
      <c r="TNJ98" s="1"/>
      <c r="TNK98" s="1"/>
      <c r="TNL98" s="1"/>
      <c r="TNM98" s="1"/>
      <c r="TNN98" s="1"/>
      <c r="TNO98" s="1"/>
      <c r="TNP98" s="1"/>
      <c r="TNQ98" s="1"/>
      <c r="TNR98" s="1"/>
      <c r="TNS98" s="1"/>
      <c r="TNT98" s="1"/>
      <c r="TNU98" s="1"/>
      <c r="TNV98" s="1"/>
      <c r="TNW98" s="1"/>
      <c r="TNX98" s="1"/>
      <c r="TNY98" s="1"/>
      <c r="TNZ98" s="1"/>
      <c r="TOA98" s="1"/>
      <c r="TOB98" s="1"/>
      <c r="TOC98" s="1"/>
      <c r="TOD98" s="1"/>
      <c r="TOE98" s="1"/>
      <c r="TOF98" s="1"/>
      <c r="TOG98" s="1"/>
      <c r="TOH98" s="1"/>
      <c r="TOI98" s="1"/>
      <c r="TOJ98" s="1"/>
      <c r="TOK98" s="1"/>
      <c r="TOL98" s="1"/>
      <c r="TOM98" s="1"/>
      <c r="TON98" s="1"/>
      <c r="TOO98" s="1"/>
      <c r="TOP98" s="1"/>
      <c r="TOQ98" s="1"/>
      <c r="TOR98" s="1"/>
      <c r="TOS98" s="1"/>
      <c r="TOT98" s="1"/>
      <c r="TOU98" s="1"/>
      <c r="TOV98" s="1"/>
      <c r="TOW98" s="1"/>
      <c r="TOX98" s="1"/>
      <c r="TOY98" s="1"/>
      <c r="TOZ98" s="1"/>
      <c r="TPA98" s="1"/>
      <c r="TPB98" s="1"/>
      <c r="TPC98" s="1"/>
      <c r="TPD98" s="1"/>
      <c r="TPE98" s="1"/>
      <c r="TPF98" s="1"/>
      <c r="TPG98" s="1"/>
      <c r="TPH98" s="1"/>
      <c r="TPI98" s="1"/>
      <c r="TPJ98" s="1"/>
      <c r="TPK98" s="1"/>
      <c r="TPL98" s="1"/>
      <c r="TPM98" s="1"/>
      <c r="TPN98" s="1"/>
      <c r="TPO98" s="1"/>
      <c r="TPP98" s="1"/>
      <c r="TPQ98" s="1"/>
      <c r="TPR98" s="1"/>
      <c r="TPS98" s="1"/>
      <c r="TPT98" s="1"/>
      <c r="TPU98" s="1"/>
      <c r="TPV98" s="1"/>
      <c r="TPW98" s="1"/>
      <c r="TPX98" s="1"/>
      <c r="TPY98" s="1"/>
      <c r="TPZ98" s="1"/>
      <c r="TQA98" s="1"/>
      <c r="TQB98" s="1"/>
      <c r="TQC98" s="1"/>
      <c r="TQD98" s="1"/>
      <c r="TQE98" s="1"/>
      <c r="TQF98" s="1"/>
      <c r="TQG98" s="1"/>
      <c r="TQH98" s="1"/>
      <c r="TQI98" s="1"/>
      <c r="TQJ98" s="1"/>
      <c r="TQK98" s="1"/>
      <c r="TQL98" s="1"/>
      <c r="TQM98" s="1"/>
      <c r="TQN98" s="1"/>
      <c r="TQO98" s="1"/>
      <c r="TQP98" s="1"/>
      <c r="TQQ98" s="1"/>
      <c r="TQR98" s="1"/>
      <c r="TQS98" s="1"/>
      <c r="TQT98" s="1"/>
      <c r="TQU98" s="1"/>
      <c r="TQV98" s="1"/>
      <c r="TQW98" s="1"/>
      <c r="TQX98" s="1"/>
      <c r="TQY98" s="1"/>
      <c r="TQZ98" s="1"/>
      <c r="TRA98" s="1"/>
      <c r="TRB98" s="1"/>
      <c r="TRC98" s="1"/>
      <c r="TRD98" s="1"/>
      <c r="TRE98" s="1"/>
      <c r="TRF98" s="1"/>
      <c r="TRG98" s="1"/>
      <c r="TRH98" s="1"/>
      <c r="TRI98" s="1"/>
      <c r="TRJ98" s="1"/>
      <c r="TRK98" s="1"/>
      <c r="TRL98" s="1"/>
      <c r="TRM98" s="1"/>
      <c r="TRN98" s="1"/>
      <c r="TRO98" s="1"/>
      <c r="TRP98" s="1"/>
      <c r="TRQ98" s="1"/>
      <c r="TRR98" s="1"/>
      <c r="TRS98" s="1"/>
      <c r="TRT98" s="1"/>
      <c r="TRU98" s="1"/>
      <c r="TRV98" s="1"/>
      <c r="TRW98" s="1"/>
      <c r="TRX98" s="1"/>
      <c r="TRY98" s="1"/>
      <c r="TRZ98" s="1"/>
      <c r="TSA98" s="1"/>
      <c r="TSB98" s="1"/>
      <c r="TSC98" s="1"/>
      <c r="TSD98" s="1"/>
      <c r="TSE98" s="1"/>
      <c r="TSF98" s="1"/>
      <c r="TSG98" s="1"/>
      <c r="TSH98" s="1"/>
      <c r="TSI98" s="1"/>
      <c r="TSJ98" s="1"/>
      <c r="TSK98" s="1"/>
      <c r="TSL98" s="1"/>
      <c r="TSM98" s="1"/>
      <c r="TSN98" s="1"/>
      <c r="TSO98" s="1"/>
      <c r="TSP98" s="1"/>
      <c r="TSQ98" s="1"/>
      <c r="TSR98" s="1"/>
      <c r="TSS98" s="1"/>
      <c r="TST98" s="1"/>
      <c r="TSU98" s="1"/>
      <c r="TSV98" s="1"/>
      <c r="TSW98" s="1"/>
      <c r="TSX98" s="1"/>
      <c r="TSY98" s="1"/>
      <c r="TSZ98" s="1"/>
      <c r="TTA98" s="1"/>
      <c r="TTB98" s="1"/>
      <c r="TTC98" s="1"/>
      <c r="TTD98" s="1"/>
      <c r="TTE98" s="1"/>
      <c r="TTF98" s="1"/>
      <c r="TTG98" s="1"/>
      <c r="TTH98" s="1"/>
      <c r="TTI98" s="1"/>
      <c r="TTJ98" s="1"/>
      <c r="TTK98" s="1"/>
      <c r="TTL98" s="1"/>
      <c r="TTM98" s="1"/>
      <c r="TTN98" s="1"/>
      <c r="TTO98" s="1"/>
      <c r="TTP98" s="1"/>
      <c r="TTQ98" s="1"/>
      <c r="TTR98" s="1"/>
      <c r="TTS98" s="1"/>
      <c r="TTT98" s="1"/>
      <c r="TTU98" s="1"/>
      <c r="TTV98" s="1"/>
      <c r="TTW98" s="1"/>
      <c r="TTX98" s="1"/>
      <c r="TTY98" s="1"/>
      <c r="TTZ98" s="1"/>
      <c r="TUA98" s="1"/>
      <c r="TUB98" s="1"/>
      <c r="TUC98" s="1"/>
      <c r="TUD98" s="1"/>
      <c r="TUE98" s="1"/>
      <c r="TUF98" s="1"/>
      <c r="TUG98" s="1"/>
      <c r="TUH98" s="1"/>
      <c r="TUI98" s="1"/>
      <c r="TUJ98" s="1"/>
      <c r="TUK98" s="1"/>
      <c r="TUL98" s="1"/>
      <c r="TUM98" s="1"/>
      <c r="TUN98" s="1"/>
      <c r="TUO98" s="1"/>
      <c r="TUP98" s="1"/>
      <c r="TUQ98" s="1"/>
      <c r="TUR98" s="1"/>
      <c r="TUS98" s="1"/>
      <c r="TUT98" s="1"/>
      <c r="TUU98" s="1"/>
      <c r="TUV98" s="1"/>
      <c r="TUW98" s="1"/>
      <c r="TUX98" s="1"/>
      <c r="TUY98" s="1"/>
      <c r="TUZ98" s="1"/>
      <c r="TVA98" s="1"/>
      <c r="TVB98" s="1"/>
      <c r="TVC98" s="1"/>
      <c r="TVD98" s="1"/>
      <c r="TVE98" s="1"/>
      <c r="TVF98" s="1"/>
      <c r="TVG98" s="1"/>
      <c r="TVH98" s="1"/>
      <c r="TVI98" s="1"/>
      <c r="TVJ98" s="1"/>
      <c r="TVK98" s="1"/>
      <c r="TVL98" s="1"/>
      <c r="TVM98" s="1"/>
      <c r="TVN98" s="1"/>
      <c r="TVO98" s="1"/>
      <c r="TVP98" s="1"/>
      <c r="TVQ98" s="1"/>
      <c r="TVR98" s="1"/>
      <c r="TVS98" s="1"/>
      <c r="TVT98" s="1"/>
      <c r="TVU98" s="1"/>
      <c r="TVV98" s="1"/>
      <c r="TVW98" s="1"/>
      <c r="TVX98" s="1"/>
      <c r="TVY98" s="1"/>
      <c r="TVZ98" s="1"/>
      <c r="TWA98" s="1"/>
      <c r="TWB98" s="1"/>
      <c r="TWC98" s="1"/>
      <c r="TWD98" s="1"/>
      <c r="TWE98" s="1"/>
      <c r="TWF98" s="1"/>
      <c r="TWG98" s="1"/>
      <c r="TWH98" s="1"/>
      <c r="TWI98" s="1"/>
      <c r="TWJ98" s="1"/>
      <c r="TWK98" s="1"/>
      <c r="TWL98" s="1"/>
      <c r="TWM98" s="1"/>
      <c r="TWN98" s="1"/>
      <c r="TWO98" s="1"/>
      <c r="TWP98" s="1"/>
      <c r="TWQ98" s="1"/>
      <c r="TWR98" s="1"/>
      <c r="TWS98" s="1"/>
      <c r="TWT98" s="1"/>
      <c r="TWU98" s="1"/>
      <c r="TWV98" s="1"/>
      <c r="TWW98" s="1"/>
      <c r="TWX98" s="1"/>
      <c r="TWY98" s="1"/>
      <c r="TWZ98" s="1"/>
      <c r="TXA98" s="1"/>
      <c r="TXB98" s="1"/>
      <c r="TXC98" s="1"/>
      <c r="TXD98" s="1"/>
      <c r="TXE98" s="1"/>
      <c r="TXF98" s="1"/>
      <c r="TXG98" s="1"/>
      <c r="TXH98" s="1"/>
      <c r="TXI98" s="1"/>
      <c r="TXJ98" s="1"/>
      <c r="TXK98" s="1"/>
      <c r="TXL98" s="1"/>
      <c r="TXM98" s="1"/>
      <c r="TXN98" s="1"/>
      <c r="TXO98" s="1"/>
      <c r="TXP98" s="1"/>
      <c r="TXQ98" s="1"/>
      <c r="TXR98" s="1"/>
      <c r="TXS98" s="1"/>
      <c r="TXT98" s="1"/>
      <c r="TXU98" s="1"/>
      <c r="TXV98" s="1"/>
      <c r="TXW98" s="1"/>
      <c r="TXX98" s="1"/>
      <c r="TXY98" s="1"/>
      <c r="TXZ98" s="1"/>
      <c r="TYA98" s="1"/>
      <c r="TYB98" s="1"/>
      <c r="TYC98" s="1"/>
      <c r="TYD98" s="1"/>
      <c r="TYE98" s="1"/>
      <c r="TYF98" s="1"/>
      <c r="TYG98" s="1"/>
      <c r="TYH98" s="1"/>
      <c r="TYI98" s="1"/>
      <c r="TYJ98" s="1"/>
      <c r="TYK98" s="1"/>
      <c r="TYL98" s="1"/>
      <c r="TYM98" s="1"/>
      <c r="TYN98" s="1"/>
      <c r="TYO98" s="1"/>
      <c r="TYP98" s="1"/>
      <c r="TYQ98" s="1"/>
      <c r="TYR98" s="1"/>
      <c r="TYS98" s="1"/>
      <c r="TYT98" s="1"/>
      <c r="TYU98" s="1"/>
      <c r="TYV98" s="1"/>
      <c r="TYW98" s="1"/>
      <c r="TYX98" s="1"/>
      <c r="TYY98" s="1"/>
      <c r="TYZ98" s="1"/>
      <c r="TZA98" s="1"/>
      <c r="TZB98" s="1"/>
      <c r="TZC98" s="1"/>
      <c r="TZD98" s="1"/>
      <c r="TZE98" s="1"/>
      <c r="TZF98" s="1"/>
      <c r="TZG98" s="1"/>
      <c r="TZH98" s="1"/>
      <c r="TZI98" s="1"/>
      <c r="TZJ98" s="1"/>
      <c r="TZK98" s="1"/>
      <c r="TZL98" s="1"/>
      <c r="TZM98" s="1"/>
      <c r="TZN98" s="1"/>
      <c r="TZO98" s="1"/>
      <c r="TZP98" s="1"/>
      <c r="TZQ98" s="1"/>
      <c r="TZR98" s="1"/>
      <c r="TZS98" s="1"/>
      <c r="TZT98" s="1"/>
      <c r="TZU98" s="1"/>
      <c r="TZV98" s="1"/>
      <c r="TZW98" s="1"/>
      <c r="TZX98" s="1"/>
      <c r="TZY98" s="1"/>
      <c r="TZZ98" s="1"/>
      <c r="UAA98" s="1"/>
      <c r="UAB98" s="1"/>
      <c r="UAC98" s="1"/>
      <c r="UAD98" s="1"/>
      <c r="UAE98" s="1"/>
      <c r="UAF98" s="1"/>
      <c r="UAG98" s="1"/>
      <c r="UAH98" s="1"/>
      <c r="UAI98" s="1"/>
      <c r="UAJ98" s="1"/>
      <c r="UAK98" s="1"/>
      <c r="UAL98" s="1"/>
      <c r="UAM98" s="1"/>
      <c r="UAN98" s="1"/>
      <c r="UAO98" s="1"/>
      <c r="UAP98" s="1"/>
      <c r="UAQ98" s="1"/>
      <c r="UAR98" s="1"/>
      <c r="UAS98" s="1"/>
      <c r="UAT98" s="1"/>
      <c r="UAU98" s="1"/>
      <c r="UAV98" s="1"/>
      <c r="UAW98" s="1"/>
      <c r="UAX98" s="1"/>
      <c r="UAY98" s="1"/>
      <c r="UAZ98" s="1"/>
      <c r="UBA98" s="1"/>
      <c r="UBB98" s="1"/>
      <c r="UBC98" s="1"/>
      <c r="UBD98" s="1"/>
      <c r="UBE98" s="1"/>
      <c r="UBF98" s="1"/>
      <c r="UBG98" s="1"/>
      <c r="UBH98" s="1"/>
      <c r="UBI98" s="1"/>
      <c r="UBJ98" s="1"/>
      <c r="UBK98" s="1"/>
      <c r="UBL98" s="1"/>
      <c r="UBM98" s="1"/>
      <c r="UBN98" s="1"/>
      <c r="UBO98" s="1"/>
      <c r="UBP98" s="1"/>
      <c r="UBQ98" s="1"/>
      <c r="UBR98" s="1"/>
      <c r="UBS98" s="1"/>
      <c r="UBT98" s="1"/>
      <c r="UBU98" s="1"/>
      <c r="UBV98" s="1"/>
      <c r="UBW98" s="1"/>
      <c r="UBX98" s="1"/>
      <c r="UBY98" s="1"/>
      <c r="UBZ98" s="1"/>
      <c r="UCA98" s="1"/>
      <c r="UCB98" s="1"/>
      <c r="UCC98" s="1"/>
      <c r="UCD98" s="1"/>
      <c r="UCE98" s="1"/>
      <c r="UCF98" s="1"/>
      <c r="UCG98" s="1"/>
      <c r="UCH98" s="1"/>
      <c r="UCI98" s="1"/>
      <c r="UCJ98" s="1"/>
      <c r="UCK98" s="1"/>
      <c r="UCL98" s="1"/>
      <c r="UCM98" s="1"/>
      <c r="UCN98" s="1"/>
      <c r="UCO98" s="1"/>
      <c r="UCP98" s="1"/>
      <c r="UCQ98" s="1"/>
      <c r="UCR98" s="1"/>
      <c r="UCS98" s="1"/>
      <c r="UCT98" s="1"/>
      <c r="UCU98" s="1"/>
      <c r="UCV98" s="1"/>
      <c r="UCW98" s="1"/>
      <c r="UCX98" s="1"/>
      <c r="UCY98" s="1"/>
      <c r="UCZ98" s="1"/>
      <c r="UDA98" s="1"/>
      <c r="UDB98" s="1"/>
      <c r="UDC98" s="1"/>
      <c r="UDD98" s="1"/>
      <c r="UDE98" s="1"/>
      <c r="UDF98" s="1"/>
      <c r="UDG98" s="1"/>
      <c r="UDH98" s="1"/>
      <c r="UDI98" s="1"/>
      <c r="UDJ98" s="1"/>
      <c r="UDK98" s="1"/>
      <c r="UDL98" s="1"/>
      <c r="UDM98" s="1"/>
      <c r="UDN98" s="1"/>
      <c r="UDO98" s="1"/>
      <c r="UDP98" s="1"/>
      <c r="UDQ98" s="1"/>
      <c r="UDR98" s="1"/>
      <c r="UDS98" s="1"/>
      <c r="UDT98" s="1"/>
      <c r="UDU98" s="1"/>
      <c r="UDV98" s="1"/>
      <c r="UDW98" s="1"/>
      <c r="UDX98" s="1"/>
      <c r="UDY98" s="1"/>
      <c r="UDZ98" s="1"/>
      <c r="UEA98" s="1"/>
      <c r="UEB98" s="1"/>
      <c r="UEC98" s="1"/>
      <c r="UED98" s="1"/>
      <c r="UEE98" s="1"/>
      <c r="UEF98" s="1"/>
      <c r="UEG98" s="1"/>
      <c r="UEH98" s="1"/>
      <c r="UEI98" s="1"/>
      <c r="UEJ98" s="1"/>
      <c r="UEK98" s="1"/>
      <c r="UEL98" s="1"/>
      <c r="UEM98" s="1"/>
      <c r="UEN98" s="1"/>
      <c r="UEO98" s="1"/>
      <c r="UEP98" s="1"/>
      <c r="UEQ98" s="1"/>
      <c r="UER98" s="1"/>
      <c r="UES98" s="1"/>
      <c r="UET98" s="1"/>
      <c r="UEU98" s="1"/>
      <c r="UEV98" s="1"/>
      <c r="UEW98" s="1"/>
      <c r="UEX98" s="1"/>
      <c r="UEY98" s="1"/>
      <c r="UEZ98" s="1"/>
      <c r="UFA98" s="1"/>
      <c r="UFB98" s="1"/>
      <c r="UFC98" s="1"/>
      <c r="UFD98" s="1"/>
      <c r="UFE98" s="1"/>
      <c r="UFF98" s="1"/>
      <c r="UFG98" s="1"/>
      <c r="UFH98" s="1"/>
      <c r="UFI98" s="1"/>
      <c r="UFJ98" s="1"/>
      <c r="UFK98" s="1"/>
      <c r="UFL98" s="1"/>
      <c r="UFM98" s="1"/>
      <c r="UFN98" s="1"/>
      <c r="UFO98" s="1"/>
      <c r="UFP98" s="1"/>
      <c r="UFQ98" s="1"/>
      <c r="UFR98" s="1"/>
      <c r="UFS98" s="1"/>
      <c r="UFT98" s="1"/>
      <c r="UFU98" s="1"/>
      <c r="UFV98" s="1"/>
      <c r="UFW98" s="1"/>
      <c r="UFX98" s="1"/>
      <c r="UFY98" s="1"/>
      <c r="UFZ98" s="1"/>
      <c r="UGA98" s="1"/>
      <c r="UGB98" s="1"/>
      <c r="UGC98" s="1"/>
      <c r="UGD98" s="1"/>
      <c r="UGE98" s="1"/>
      <c r="UGF98" s="1"/>
      <c r="UGG98" s="1"/>
      <c r="UGH98" s="1"/>
      <c r="UGI98" s="1"/>
      <c r="UGJ98" s="1"/>
      <c r="UGK98" s="1"/>
      <c r="UGL98" s="1"/>
      <c r="UGM98" s="1"/>
      <c r="UGN98" s="1"/>
      <c r="UGO98" s="1"/>
      <c r="UGP98" s="1"/>
      <c r="UGQ98" s="1"/>
      <c r="UGR98" s="1"/>
      <c r="UGS98" s="1"/>
      <c r="UGT98" s="1"/>
      <c r="UGU98" s="1"/>
      <c r="UGV98" s="1"/>
      <c r="UGW98" s="1"/>
      <c r="UGX98" s="1"/>
      <c r="UGY98" s="1"/>
      <c r="UGZ98" s="1"/>
      <c r="UHA98" s="1"/>
      <c r="UHB98" s="1"/>
      <c r="UHC98" s="1"/>
      <c r="UHD98" s="1"/>
      <c r="UHE98" s="1"/>
      <c r="UHF98" s="1"/>
      <c r="UHG98" s="1"/>
      <c r="UHH98" s="1"/>
      <c r="UHI98" s="1"/>
      <c r="UHJ98" s="1"/>
      <c r="UHK98" s="1"/>
      <c r="UHL98" s="1"/>
      <c r="UHM98" s="1"/>
      <c r="UHN98" s="1"/>
      <c r="UHO98" s="1"/>
      <c r="UHP98" s="1"/>
      <c r="UHQ98" s="1"/>
      <c r="UHR98" s="1"/>
      <c r="UHS98" s="1"/>
      <c r="UHT98" s="1"/>
      <c r="UHU98" s="1"/>
      <c r="UHV98" s="1"/>
      <c r="UHW98" s="1"/>
      <c r="UHX98" s="1"/>
      <c r="UHY98" s="1"/>
      <c r="UHZ98" s="1"/>
      <c r="UIA98" s="1"/>
      <c r="UIB98" s="1"/>
      <c r="UIC98" s="1"/>
      <c r="UID98" s="1"/>
      <c r="UIE98" s="1"/>
      <c r="UIF98" s="1"/>
      <c r="UIG98" s="1"/>
      <c r="UIH98" s="1"/>
      <c r="UII98" s="1"/>
      <c r="UIJ98" s="1"/>
      <c r="UIK98" s="1"/>
      <c r="UIL98" s="1"/>
      <c r="UIM98" s="1"/>
      <c r="UIN98" s="1"/>
      <c r="UIO98" s="1"/>
      <c r="UIP98" s="1"/>
      <c r="UIQ98" s="1"/>
      <c r="UIR98" s="1"/>
      <c r="UIS98" s="1"/>
      <c r="UIT98" s="1"/>
      <c r="UIU98" s="1"/>
      <c r="UIV98" s="1"/>
      <c r="UIW98" s="1"/>
      <c r="UIX98" s="1"/>
      <c r="UIY98" s="1"/>
      <c r="UIZ98" s="1"/>
      <c r="UJA98" s="1"/>
      <c r="UJB98" s="1"/>
      <c r="UJC98" s="1"/>
      <c r="UJD98" s="1"/>
      <c r="UJE98" s="1"/>
      <c r="UJF98" s="1"/>
      <c r="UJG98" s="1"/>
      <c r="UJH98" s="1"/>
      <c r="UJI98" s="1"/>
      <c r="UJJ98" s="1"/>
      <c r="UJK98" s="1"/>
      <c r="UJL98" s="1"/>
      <c r="UJM98" s="1"/>
      <c r="UJN98" s="1"/>
      <c r="UJO98" s="1"/>
      <c r="UJP98" s="1"/>
      <c r="UJQ98" s="1"/>
      <c r="UJR98" s="1"/>
      <c r="UJS98" s="1"/>
      <c r="UJT98" s="1"/>
      <c r="UJU98" s="1"/>
      <c r="UJV98" s="1"/>
      <c r="UJW98" s="1"/>
      <c r="UJX98" s="1"/>
      <c r="UJY98" s="1"/>
      <c r="UJZ98" s="1"/>
      <c r="UKA98" s="1"/>
      <c r="UKB98" s="1"/>
      <c r="UKC98" s="1"/>
      <c r="UKD98" s="1"/>
      <c r="UKE98" s="1"/>
      <c r="UKF98" s="1"/>
      <c r="UKG98" s="1"/>
      <c r="UKH98" s="1"/>
      <c r="UKI98" s="1"/>
      <c r="UKJ98" s="1"/>
      <c r="UKK98" s="1"/>
      <c r="UKL98" s="1"/>
      <c r="UKM98" s="1"/>
      <c r="UKN98" s="1"/>
      <c r="UKO98" s="1"/>
      <c r="UKP98" s="1"/>
      <c r="UKQ98" s="1"/>
      <c r="UKR98" s="1"/>
      <c r="UKS98" s="1"/>
      <c r="UKT98" s="1"/>
      <c r="UKU98" s="1"/>
      <c r="UKV98" s="1"/>
      <c r="UKW98" s="1"/>
      <c r="UKX98" s="1"/>
      <c r="UKY98" s="1"/>
      <c r="UKZ98" s="1"/>
      <c r="ULA98" s="1"/>
      <c r="ULB98" s="1"/>
      <c r="ULC98" s="1"/>
      <c r="ULD98" s="1"/>
      <c r="ULE98" s="1"/>
      <c r="ULF98" s="1"/>
      <c r="ULG98" s="1"/>
      <c r="ULH98" s="1"/>
      <c r="ULI98" s="1"/>
      <c r="ULJ98" s="1"/>
      <c r="ULK98" s="1"/>
      <c r="ULL98" s="1"/>
      <c r="ULM98" s="1"/>
      <c r="ULN98" s="1"/>
      <c r="ULO98" s="1"/>
      <c r="ULP98" s="1"/>
      <c r="ULQ98" s="1"/>
      <c r="ULR98" s="1"/>
      <c r="ULS98" s="1"/>
      <c r="ULT98" s="1"/>
      <c r="ULU98" s="1"/>
      <c r="ULV98" s="1"/>
      <c r="ULW98" s="1"/>
      <c r="ULX98" s="1"/>
      <c r="ULY98" s="1"/>
      <c r="ULZ98" s="1"/>
      <c r="UMA98" s="1"/>
      <c r="UMB98" s="1"/>
      <c r="UMC98" s="1"/>
      <c r="UMD98" s="1"/>
      <c r="UME98" s="1"/>
      <c r="UMF98" s="1"/>
      <c r="UMG98" s="1"/>
      <c r="UMH98" s="1"/>
      <c r="UMI98" s="1"/>
      <c r="UMJ98" s="1"/>
      <c r="UMK98" s="1"/>
      <c r="UML98" s="1"/>
      <c r="UMM98" s="1"/>
      <c r="UMN98" s="1"/>
      <c r="UMO98" s="1"/>
      <c r="UMP98" s="1"/>
      <c r="UMQ98" s="1"/>
      <c r="UMR98" s="1"/>
      <c r="UMS98" s="1"/>
      <c r="UMT98" s="1"/>
      <c r="UMU98" s="1"/>
      <c r="UMV98" s="1"/>
      <c r="UMW98" s="1"/>
      <c r="UMX98" s="1"/>
      <c r="UMY98" s="1"/>
      <c r="UMZ98" s="1"/>
      <c r="UNA98" s="1"/>
      <c r="UNB98" s="1"/>
      <c r="UNC98" s="1"/>
      <c r="UND98" s="1"/>
      <c r="UNE98" s="1"/>
      <c r="UNF98" s="1"/>
      <c r="UNG98" s="1"/>
      <c r="UNH98" s="1"/>
      <c r="UNI98" s="1"/>
      <c r="UNJ98" s="1"/>
      <c r="UNK98" s="1"/>
      <c r="UNL98" s="1"/>
      <c r="UNM98" s="1"/>
      <c r="UNN98" s="1"/>
      <c r="UNO98" s="1"/>
      <c r="UNP98" s="1"/>
      <c r="UNQ98" s="1"/>
      <c r="UNR98" s="1"/>
      <c r="UNS98" s="1"/>
      <c r="UNT98" s="1"/>
      <c r="UNU98" s="1"/>
      <c r="UNV98" s="1"/>
      <c r="UNW98" s="1"/>
      <c r="UNX98" s="1"/>
      <c r="UNY98" s="1"/>
      <c r="UNZ98" s="1"/>
      <c r="UOA98" s="1"/>
      <c r="UOB98" s="1"/>
      <c r="UOC98" s="1"/>
      <c r="UOD98" s="1"/>
      <c r="UOE98" s="1"/>
      <c r="UOF98" s="1"/>
      <c r="UOG98" s="1"/>
      <c r="UOH98" s="1"/>
      <c r="UOI98" s="1"/>
      <c r="UOJ98" s="1"/>
      <c r="UOK98" s="1"/>
      <c r="UOL98" s="1"/>
      <c r="UOM98" s="1"/>
      <c r="UON98" s="1"/>
      <c r="UOO98" s="1"/>
      <c r="UOP98" s="1"/>
      <c r="UOQ98" s="1"/>
      <c r="UOR98" s="1"/>
      <c r="UOS98" s="1"/>
      <c r="UOT98" s="1"/>
      <c r="UOU98" s="1"/>
      <c r="UOV98" s="1"/>
      <c r="UOW98" s="1"/>
      <c r="UOX98" s="1"/>
      <c r="UOY98" s="1"/>
      <c r="UOZ98" s="1"/>
      <c r="UPA98" s="1"/>
      <c r="UPB98" s="1"/>
      <c r="UPC98" s="1"/>
      <c r="UPD98" s="1"/>
      <c r="UPE98" s="1"/>
      <c r="UPF98" s="1"/>
      <c r="UPG98" s="1"/>
      <c r="UPH98" s="1"/>
      <c r="UPI98" s="1"/>
      <c r="UPJ98" s="1"/>
      <c r="UPK98" s="1"/>
      <c r="UPL98" s="1"/>
      <c r="UPM98" s="1"/>
      <c r="UPN98" s="1"/>
      <c r="UPO98" s="1"/>
      <c r="UPP98" s="1"/>
      <c r="UPQ98" s="1"/>
      <c r="UPR98" s="1"/>
      <c r="UPS98" s="1"/>
      <c r="UPT98" s="1"/>
      <c r="UPU98" s="1"/>
      <c r="UPV98" s="1"/>
      <c r="UPW98" s="1"/>
      <c r="UPX98" s="1"/>
      <c r="UPY98" s="1"/>
      <c r="UPZ98" s="1"/>
      <c r="UQA98" s="1"/>
      <c r="UQB98" s="1"/>
      <c r="UQC98" s="1"/>
      <c r="UQD98" s="1"/>
      <c r="UQE98" s="1"/>
      <c r="UQF98" s="1"/>
      <c r="UQG98" s="1"/>
      <c r="UQH98" s="1"/>
      <c r="UQI98" s="1"/>
      <c r="UQJ98" s="1"/>
      <c r="UQK98" s="1"/>
      <c r="UQL98" s="1"/>
      <c r="UQM98" s="1"/>
      <c r="UQN98" s="1"/>
      <c r="UQO98" s="1"/>
      <c r="UQP98" s="1"/>
      <c r="UQQ98" s="1"/>
      <c r="UQR98" s="1"/>
      <c r="UQS98" s="1"/>
      <c r="UQT98" s="1"/>
      <c r="UQU98" s="1"/>
      <c r="UQV98" s="1"/>
      <c r="UQW98" s="1"/>
      <c r="UQX98" s="1"/>
      <c r="UQY98" s="1"/>
      <c r="UQZ98" s="1"/>
      <c r="URA98" s="1"/>
      <c r="URB98" s="1"/>
      <c r="URC98" s="1"/>
      <c r="URD98" s="1"/>
      <c r="URE98" s="1"/>
      <c r="URF98" s="1"/>
      <c r="URG98" s="1"/>
      <c r="URH98" s="1"/>
      <c r="URI98" s="1"/>
      <c r="URJ98" s="1"/>
      <c r="URK98" s="1"/>
      <c r="URL98" s="1"/>
      <c r="URM98" s="1"/>
      <c r="URN98" s="1"/>
      <c r="URO98" s="1"/>
      <c r="URP98" s="1"/>
      <c r="URQ98" s="1"/>
      <c r="URR98" s="1"/>
      <c r="URS98" s="1"/>
      <c r="URT98" s="1"/>
      <c r="URU98" s="1"/>
      <c r="URV98" s="1"/>
      <c r="URW98" s="1"/>
      <c r="URX98" s="1"/>
      <c r="URY98" s="1"/>
      <c r="URZ98" s="1"/>
      <c r="USA98" s="1"/>
      <c r="USB98" s="1"/>
      <c r="USC98" s="1"/>
      <c r="USD98" s="1"/>
      <c r="USE98" s="1"/>
      <c r="USF98" s="1"/>
      <c r="USG98" s="1"/>
      <c r="USH98" s="1"/>
      <c r="USI98" s="1"/>
      <c r="USJ98" s="1"/>
      <c r="USK98" s="1"/>
      <c r="USL98" s="1"/>
      <c r="USM98" s="1"/>
      <c r="USN98" s="1"/>
      <c r="USO98" s="1"/>
      <c r="USP98" s="1"/>
      <c r="USQ98" s="1"/>
      <c r="USR98" s="1"/>
      <c r="USS98" s="1"/>
      <c r="UST98" s="1"/>
      <c r="USU98" s="1"/>
      <c r="USV98" s="1"/>
      <c r="USW98" s="1"/>
      <c r="USX98" s="1"/>
      <c r="USY98" s="1"/>
      <c r="USZ98" s="1"/>
      <c r="UTA98" s="1"/>
      <c r="UTB98" s="1"/>
      <c r="UTC98" s="1"/>
      <c r="UTD98" s="1"/>
      <c r="UTE98" s="1"/>
      <c r="UTF98" s="1"/>
      <c r="UTG98" s="1"/>
      <c r="UTH98" s="1"/>
      <c r="UTI98" s="1"/>
      <c r="UTJ98" s="1"/>
      <c r="UTK98" s="1"/>
      <c r="UTL98" s="1"/>
      <c r="UTM98" s="1"/>
      <c r="UTN98" s="1"/>
      <c r="UTO98" s="1"/>
      <c r="UTP98" s="1"/>
      <c r="UTQ98" s="1"/>
      <c r="UTR98" s="1"/>
      <c r="UTS98" s="1"/>
      <c r="UTT98" s="1"/>
      <c r="UTU98" s="1"/>
      <c r="UTV98" s="1"/>
      <c r="UTW98" s="1"/>
      <c r="UTX98" s="1"/>
      <c r="UTY98" s="1"/>
      <c r="UTZ98" s="1"/>
      <c r="UUA98" s="1"/>
      <c r="UUB98" s="1"/>
      <c r="UUC98" s="1"/>
      <c r="UUD98" s="1"/>
      <c r="UUE98" s="1"/>
      <c r="UUF98" s="1"/>
      <c r="UUG98" s="1"/>
      <c r="UUH98" s="1"/>
      <c r="UUI98" s="1"/>
      <c r="UUJ98" s="1"/>
      <c r="UUK98" s="1"/>
      <c r="UUL98" s="1"/>
      <c r="UUM98" s="1"/>
      <c r="UUN98" s="1"/>
      <c r="UUO98" s="1"/>
      <c r="UUP98" s="1"/>
      <c r="UUQ98" s="1"/>
      <c r="UUR98" s="1"/>
      <c r="UUS98" s="1"/>
      <c r="UUT98" s="1"/>
      <c r="UUU98" s="1"/>
      <c r="UUV98" s="1"/>
      <c r="UUW98" s="1"/>
      <c r="UUX98" s="1"/>
      <c r="UUY98" s="1"/>
      <c r="UUZ98" s="1"/>
      <c r="UVA98" s="1"/>
      <c r="UVB98" s="1"/>
      <c r="UVC98" s="1"/>
      <c r="UVD98" s="1"/>
      <c r="UVE98" s="1"/>
      <c r="UVF98" s="1"/>
      <c r="UVG98" s="1"/>
      <c r="UVH98" s="1"/>
      <c r="UVI98" s="1"/>
      <c r="UVJ98" s="1"/>
      <c r="UVK98" s="1"/>
      <c r="UVL98" s="1"/>
      <c r="UVM98" s="1"/>
      <c r="UVN98" s="1"/>
      <c r="UVO98" s="1"/>
      <c r="UVP98" s="1"/>
      <c r="UVQ98" s="1"/>
      <c r="UVR98" s="1"/>
      <c r="UVS98" s="1"/>
      <c r="UVT98" s="1"/>
      <c r="UVU98" s="1"/>
      <c r="UVV98" s="1"/>
      <c r="UVW98" s="1"/>
      <c r="UVX98" s="1"/>
      <c r="UVY98" s="1"/>
      <c r="UVZ98" s="1"/>
      <c r="UWA98" s="1"/>
      <c r="UWB98" s="1"/>
      <c r="UWC98" s="1"/>
      <c r="UWD98" s="1"/>
      <c r="UWE98" s="1"/>
      <c r="UWF98" s="1"/>
      <c r="UWG98" s="1"/>
      <c r="UWH98" s="1"/>
      <c r="UWI98" s="1"/>
      <c r="UWJ98" s="1"/>
      <c r="UWK98" s="1"/>
      <c r="UWL98" s="1"/>
      <c r="UWM98" s="1"/>
      <c r="UWN98" s="1"/>
      <c r="UWO98" s="1"/>
      <c r="UWP98" s="1"/>
      <c r="UWQ98" s="1"/>
      <c r="UWR98" s="1"/>
      <c r="UWS98" s="1"/>
      <c r="UWT98" s="1"/>
      <c r="UWU98" s="1"/>
      <c r="UWV98" s="1"/>
      <c r="UWW98" s="1"/>
      <c r="UWX98" s="1"/>
      <c r="UWY98" s="1"/>
      <c r="UWZ98" s="1"/>
      <c r="UXA98" s="1"/>
      <c r="UXB98" s="1"/>
      <c r="UXC98" s="1"/>
      <c r="UXD98" s="1"/>
      <c r="UXE98" s="1"/>
      <c r="UXF98" s="1"/>
      <c r="UXG98" s="1"/>
      <c r="UXH98" s="1"/>
      <c r="UXI98" s="1"/>
      <c r="UXJ98" s="1"/>
      <c r="UXK98" s="1"/>
      <c r="UXL98" s="1"/>
      <c r="UXM98" s="1"/>
      <c r="UXN98" s="1"/>
      <c r="UXO98" s="1"/>
      <c r="UXP98" s="1"/>
      <c r="UXQ98" s="1"/>
      <c r="UXR98" s="1"/>
      <c r="UXS98" s="1"/>
      <c r="UXT98" s="1"/>
      <c r="UXU98" s="1"/>
      <c r="UXV98" s="1"/>
      <c r="UXW98" s="1"/>
      <c r="UXX98" s="1"/>
      <c r="UXY98" s="1"/>
      <c r="UXZ98" s="1"/>
      <c r="UYA98" s="1"/>
      <c r="UYB98" s="1"/>
      <c r="UYC98" s="1"/>
      <c r="UYD98" s="1"/>
      <c r="UYE98" s="1"/>
      <c r="UYF98" s="1"/>
      <c r="UYG98" s="1"/>
      <c r="UYH98" s="1"/>
      <c r="UYI98" s="1"/>
      <c r="UYJ98" s="1"/>
      <c r="UYK98" s="1"/>
      <c r="UYL98" s="1"/>
      <c r="UYM98" s="1"/>
      <c r="UYN98" s="1"/>
      <c r="UYO98" s="1"/>
      <c r="UYP98" s="1"/>
      <c r="UYQ98" s="1"/>
      <c r="UYR98" s="1"/>
      <c r="UYS98" s="1"/>
      <c r="UYT98" s="1"/>
      <c r="UYU98" s="1"/>
      <c r="UYV98" s="1"/>
      <c r="UYW98" s="1"/>
      <c r="UYX98" s="1"/>
      <c r="UYY98" s="1"/>
      <c r="UYZ98" s="1"/>
      <c r="UZA98" s="1"/>
      <c r="UZB98" s="1"/>
      <c r="UZC98" s="1"/>
      <c r="UZD98" s="1"/>
      <c r="UZE98" s="1"/>
      <c r="UZF98" s="1"/>
      <c r="UZG98" s="1"/>
      <c r="UZH98" s="1"/>
      <c r="UZI98" s="1"/>
      <c r="UZJ98" s="1"/>
      <c r="UZK98" s="1"/>
      <c r="UZL98" s="1"/>
      <c r="UZM98" s="1"/>
      <c r="UZN98" s="1"/>
      <c r="UZO98" s="1"/>
      <c r="UZP98" s="1"/>
      <c r="UZQ98" s="1"/>
      <c r="UZR98" s="1"/>
      <c r="UZS98" s="1"/>
      <c r="UZT98" s="1"/>
      <c r="UZU98" s="1"/>
      <c r="UZV98" s="1"/>
      <c r="UZW98" s="1"/>
      <c r="UZX98" s="1"/>
      <c r="UZY98" s="1"/>
      <c r="UZZ98" s="1"/>
      <c r="VAA98" s="1"/>
      <c r="VAB98" s="1"/>
      <c r="VAC98" s="1"/>
      <c r="VAD98" s="1"/>
      <c r="VAE98" s="1"/>
      <c r="VAF98" s="1"/>
      <c r="VAG98" s="1"/>
      <c r="VAH98" s="1"/>
      <c r="VAI98" s="1"/>
      <c r="VAJ98" s="1"/>
      <c r="VAK98" s="1"/>
      <c r="VAL98" s="1"/>
      <c r="VAM98" s="1"/>
      <c r="VAN98" s="1"/>
      <c r="VAO98" s="1"/>
      <c r="VAP98" s="1"/>
      <c r="VAQ98" s="1"/>
      <c r="VAR98" s="1"/>
      <c r="VAS98" s="1"/>
      <c r="VAT98" s="1"/>
      <c r="VAU98" s="1"/>
      <c r="VAV98" s="1"/>
      <c r="VAW98" s="1"/>
      <c r="VAX98" s="1"/>
      <c r="VAY98" s="1"/>
      <c r="VAZ98" s="1"/>
      <c r="VBA98" s="1"/>
      <c r="VBB98" s="1"/>
      <c r="VBC98" s="1"/>
      <c r="VBD98" s="1"/>
      <c r="VBE98" s="1"/>
      <c r="VBF98" s="1"/>
      <c r="VBG98" s="1"/>
      <c r="VBH98" s="1"/>
      <c r="VBI98" s="1"/>
      <c r="VBJ98" s="1"/>
      <c r="VBK98" s="1"/>
      <c r="VBL98" s="1"/>
      <c r="VBM98" s="1"/>
      <c r="VBN98" s="1"/>
      <c r="VBO98" s="1"/>
      <c r="VBP98" s="1"/>
      <c r="VBQ98" s="1"/>
      <c r="VBR98" s="1"/>
      <c r="VBS98" s="1"/>
      <c r="VBT98" s="1"/>
      <c r="VBU98" s="1"/>
      <c r="VBV98" s="1"/>
      <c r="VBW98" s="1"/>
      <c r="VBX98" s="1"/>
      <c r="VBY98" s="1"/>
      <c r="VBZ98" s="1"/>
      <c r="VCA98" s="1"/>
      <c r="VCB98" s="1"/>
      <c r="VCC98" s="1"/>
      <c r="VCD98" s="1"/>
      <c r="VCE98" s="1"/>
      <c r="VCF98" s="1"/>
      <c r="VCG98" s="1"/>
      <c r="VCH98" s="1"/>
      <c r="VCI98" s="1"/>
      <c r="VCJ98" s="1"/>
      <c r="VCK98" s="1"/>
      <c r="VCL98" s="1"/>
      <c r="VCM98" s="1"/>
      <c r="VCN98" s="1"/>
      <c r="VCO98" s="1"/>
      <c r="VCP98" s="1"/>
      <c r="VCQ98" s="1"/>
      <c r="VCR98" s="1"/>
      <c r="VCS98" s="1"/>
      <c r="VCT98" s="1"/>
      <c r="VCU98" s="1"/>
      <c r="VCV98" s="1"/>
      <c r="VCW98" s="1"/>
      <c r="VCX98" s="1"/>
      <c r="VCY98" s="1"/>
      <c r="VCZ98" s="1"/>
      <c r="VDA98" s="1"/>
      <c r="VDB98" s="1"/>
      <c r="VDC98" s="1"/>
      <c r="VDD98" s="1"/>
      <c r="VDE98" s="1"/>
      <c r="VDF98" s="1"/>
      <c r="VDG98" s="1"/>
      <c r="VDH98" s="1"/>
      <c r="VDI98" s="1"/>
      <c r="VDJ98" s="1"/>
      <c r="VDK98" s="1"/>
      <c r="VDL98" s="1"/>
      <c r="VDM98" s="1"/>
      <c r="VDN98" s="1"/>
      <c r="VDO98" s="1"/>
      <c r="VDP98" s="1"/>
      <c r="VDQ98" s="1"/>
      <c r="VDR98" s="1"/>
      <c r="VDS98" s="1"/>
      <c r="VDT98" s="1"/>
      <c r="VDU98" s="1"/>
      <c r="VDV98" s="1"/>
      <c r="VDW98" s="1"/>
      <c r="VDX98" s="1"/>
      <c r="VDY98" s="1"/>
      <c r="VDZ98" s="1"/>
      <c r="VEA98" s="1"/>
      <c r="VEB98" s="1"/>
      <c r="VEC98" s="1"/>
      <c r="VED98" s="1"/>
      <c r="VEE98" s="1"/>
      <c r="VEF98" s="1"/>
      <c r="VEG98" s="1"/>
      <c r="VEH98" s="1"/>
      <c r="VEI98" s="1"/>
      <c r="VEJ98" s="1"/>
      <c r="VEK98" s="1"/>
      <c r="VEL98" s="1"/>
      <c r="VEM98" s="1"/>
      <c r="VEN98" s="1"/>
      <c r="VEO98" s="1"/>
      <c r="VEP98" s="1"/>
      <c r="VEQ98" s="1"/>
      <c r="VER98" s="1"/>
      <c r="VES98" s="1"/>
      <c r="VET98" s="1"/>
      <c r="VEU98" s="1"/>
      <c r="VEV98" s="1"/>
      <c r="VEW98" s="1"/>
      <c r="VEX98" s="1"/>
      <c r="VEY98" s="1"/>
      <c r="VEZ98" s="1"/>
      <c r="VFA98" s="1"/>
      <c r="VFB98" s="1"/>
      <c r="VFC98" s="1"/>
      <c r="VFD98" s="1"/>
      <c r="VFE98" s="1"/>
      <c r="VFF98" s="1"/>
      <c r="VFG98" s="1"/>
      <c r="VFH98" s="1"/>
      <c r="VFI98" s="1"/>
      <c r="VFJ98" s="1"/>
      <c r="VFK98" s="1"/>
      <c r="VFL98" s="1"/>
      <c r="VFM98" s="1"/>
      <c r="VFN98" s="1"/>
      <c r="VFO98" s="1"/>
      <c r="VFP98" s="1"/>
      <c r="VFQ98" s="1"/>
      <c r="VFR98" s="1"/>
      <c r="VFS98" s="1"/>
      <c r="VFT98" s="1"/>
      <c r="VFU98" s="1"/>
      <c r="VFV98" s="1"/>
      <c r="VFW98" s="1"/>
      <c r="VFX98" s="1"/>
      <c r="VFY98" s="1"/>
      <c r="VFZ98" s="1"/>
      <c r="VGA98" s="1"/>
      <c r="VGB98" s="1"/>
      <c r="VGC98" s="1"/>
      <c r="VGD98" s="1"/>
      <c r="VGE98" s="1"/>
      <c r="VGF98" s="1"/>
      <c r="VGG98" s="1"/>
      <c r="VGH98" s="1"/>
      <c r="VGI98" s="1"/>
      <c r="VGJ98" s="1"/>
      <c r="VGK98" s="1"/>
      <c r="VGL98" s="1"/>
      <c r="VGM98" s="1"/>
      <c r="VGN98" s="1"/>
      <c r="VGO98" s="1"/>
      <c r="VGP98" s="1"/>
      <c r="VGQ98" s="1"/>
      <c r="VGR98" s="1"/>
      <c r="VGS98" s="1"/>
      <c r="VGT98" s="1"/>
      <c r="VGU98" s="1"/>
      <c r="VGV98" s="1"/>
      <c r="VGW98" s="1"/>
      <c r="VGX98" s="1"/>
      <c r="VGY98" s="1"/>
      <c r="VGZ98" s="1"/>
      <c r="VHA98" s="1"/>
      <c r="VHB98" s="1"/>
      <c r="VHC98" s="1"/>
      <c r="VHD98" s="1"/>
      <c r="VHE98" s="1"/>
      <c r="VHF98" s="1"/>
      <c r="VHG98" s="1"/>
      <c r="VHH98" s="1"/>
      <c r="VHI98" s="1"/>
      <c r="VHJ98" s="1"/>
      <c r="VHK98" s="1"/>
      <c r="VHL98" s="1"/>
      <c r="VHM98" s="1"/>
      <c r="VHN98" s="1"/>
      <c r="VHO98" s="1"/>
      <c r="VHP98" s="1"/>
      <c r="VHQ98" s="1"/>
      <c r="VHR98" s="1"/>
      <c r="VHS98" s="1"/>
      <c r="VHT98" s="1"/>
      <c r="VHU98" s="1"/>
      <c r="VHV98" s="1"/>
      <c r="VHW98" s="1"/>
      <c r="VHX98" s="1"/>
      <c r="VHY98" s="1"/>
      <c r="VHZ98" s="1"/>
      <c r="VIA98" s="1"/>
      <c r="VIB98" s="1"/>
      <c r="VIC98" s="1"/>
      <c r="VID98" s="1"/>
      <c r="VIE98" s="1"/>
      <c r="VIF98" s="1"/>
      <c r="VIG98" s="1"/>
      <c r="VIH98" s="1"/>
      <c r="VII98" s="1"/>
      <c r="VIJ98" s="1"/>
      <c r="VIK98" s="1"/>
      <c r="VIL98" s="1"/>
      <c r="VIM98" s="1"/>
      <c r="VIN98" s="1"/>
      <c r="VIO98" s="1"/>
      <c r="VIP98" s="1"/>
      <c r="VIQ98" s="1"/>
      <c r="VIR98" s="1"/>
      <c r="VIS98" s="1"/>
      <c r="VIT98" s="1"/>
      <c r="VIU98" s="1"/>
      <c r="VIV98" s="1"/>
      <c r="VIW98" s="1"/>
      <c r="VIX98" s="1"/>
      <c r="VIY98" s="1"/>
      <c r="VIZ98" s="1"/>
      <c r="VJA98" s="1"/>
      <c r="VJB98" s="1"/>
      <c r="VJC98" s="1"/>
      <c r="VJD98" s="1"/>
      <c r="VJE98" s="1"/>
      <c r="VJF98" s="1"/>
      <c r="VJG98" s="1"/>
      <c r="VJH98" s="1"/>
      <c r="VJI98" s="1"/>
      <c r="VJJ98" s="1"/>
      <c r="VJK98" s="1"/>
      <c r="VJL98" s="1"/>
      <c r="VJM98" s="1"/>
      <c r="VJN98" s="1"/>
      <c r="VJO98" s="1"/>
      <c r="VJP98" s="1"/>
      <c r="VJQ98" s="1"/>
      <c r="VJR98" s="1"/>
      <c r="VJS98" s="1"/>
      <c r="VJT98" s="1"/>
      <c r="VJU98" s="1"/>
      <c r="VJV98" s="1"/>
      <c r="VJW98" s="1"/>
      <c r="VJX98" s="1"/>
      <c r="VJY98" s="1"/>
      <c r="VJZ98" s="1"/>
      <c r="VKA98" s="1"/>
      <c r="VKB98" s="1"/>
      <c r="VKC98" s="1"/>
      <c r="VKD98" s="1"/>
      <c r="VKE98" s="1"/>
      <c r="VKF98" s="1"/>
      <c r="VKG98" s="1"/>
      <c r="VKH98" s="1"/>
      <c r="VKI98" s="1"/>
      <c r="VKJ98" s="1"/>
      <c r="VKK98" s="1"/>
      <c r="VKL98" s="1"/>
      <c r="VKM98" s="1"/>
      <c r="VKN98" s="1"/>
      <c r="VKO98" s="1"/>
      <c r="VKP98" s="1"/>
      <c r="VKQ98" s="1"/>
      <c r="VKR98" s="1"/>
      <c r="VKS98" s="1"/>
      <c r="VKT98" s="1"/>
      <c r="VKU98" s="1"/>
      <c r="VKV98" s="1"/>
      <c r="VKW98" s="1"/>
      <c r="VKX98" s="1"/>
      <c r="VKY98" s="1"/>
      <c r="VKZ98" s="1"/>
      <c r="VLA98" s="1"/>
      <c r="VLB98" s="1"/>
      <c r="VLC98" s="1"/>
      <c r="VLD98" s="1"/>
      <c r="VLE98" s="1"/>
      <c r="VLF98" s="1"/>
      <c r="VLG98" s="1"/>
      <c r="VLH98" s="1"/>
      <c r="VLI98" s="1"/>
      <c r="VLJ98" s="1"/>
      <c r="VLK98" s="1"/>
      <c r="VLL98" s="1"/>
      <c r="VLM98" s="1"/>
      <c r="VLN98" s="1"/>
      <c r="VLO98" s="1"/>
      <c r="VLP98" s="1"/>
      <c r="VLQ98" s="1"/>
      <c r="VLR98" s="1"/>
      <c r="VLS98" s="1"/>
      <c r="VLT98" s="1"/>
      <c r="VLU98" s="1"/>
      <c r="VLV98" s="1"/>
      <c r="VLW98" s="1"/>
      <c r="VLX98" s="1"/>
      <c r="VLY98" s="1"/>
      <c r="VLZ98" s="1"/>
      <c r="VMA98" s="1"/>
      <c r="VMB98" s="1"/>
      <c r="VMC98" s="1"/>
      <c r="VMD98" s="1"/>
      <c r="VME98" s="1"/>
      <c r="VMF98" s="1"/>
      <c r="VMG98" s="1"/>
      <c r="VMH98" s="1"/>
      <c r="VMI98" s="1"/>
      <c r="VMJ98" s="1"/>
      <c r="VMK98" s="1"/>
      <c r="VML98" s="1"/>
      <c r="VMM98" s="1"/>
      <c r="VMN98" s="1"/>
      <c r="VMO98" s="1"/>
      <c r="VMP98" s="1"/>
      <c r="VMQ98" s="1"/>
      <c r="VMR98" s="1"/>
      <c r="VMS98" s="1"/>
      <c r="VMT98" s="1"/>
      <c r="VMU98" s="1"/>
      <c r="VMV98" s="1"/>
      <c r="VMW98" s="1"/>
      <c r="VMX98" s="1"/>
      <c r="VMY98" s="1"/>
      <c r="VMZ98" s="1"/>
      <c r="VNA98" s="1"/>
      <c r="VNB98" s="1"/>
      <c r="VNC98" s="1"/>
      <c r="VND98" s="1"/>
      <c r="VNE98" s="1"/>
      <c r="VNF98" s="1"/>
      <c r="VNG98" s="1"/>
      <c r="VNH98" s="1"/>
      <c r="VNI98" s="1"/>
      <c r="VNJ98" s="1"/>
      <c r="VNK98" s="1"/>
      <c r="VNL98" s="1"/>
      <c r="VNM98" s="1"/>
      <c r="VNN98" s="1"/>
      <c r="VNO98" s="1"/>
      <c r="VNP98" s="1"/>
      <c r="VNQ98" s="1"/>
      <c r="VNR98" s="1"/>
      <c r="VNS98" s="1"/>
      <c r="VNT98" s="1"/>
      <c r="VNU98" s="1"/>
      <c r="VNV98" s="1"/>
      <c r="VNW98" s="1"/>
      <c r="VNX98" s="1"/>
      <c r="VNY98" s="1"/>
      <c r="VNZ98" s="1"/>
      <c r="VOA98" s="1"/>
      <c r="VOB98" s="1"/>
      <c r="VOC98" s="1"/>
      <c r="VOD98" s="1"/>
      <c r="VOE98" s="1"/>
      <c r="VOF98" s="1"/>
      <c r="VOG98" s="1"/>
      <c r="VOH98" s="1"/>
      <c r="VOI98" s="1"/>
      <c r="VOJ98" s="1"/>
      <c r="VOK98" s="1"/>
      <c r="VOL98" s="1"/>
      <c r="VOM98" s="1"/>
      <c r="VON98" s="1"/>
      <c r="VOO98" s="1"/>
      <c r="VOP98" s="1"/>
      <c r="VOQ98" s="1"/>
      <c r="VOR98" s="1"/>
      <c r="VOS98" s="1"/>
      <c r="VOT98" s="1"/>
      <c r="VOU98" s="1"/>
      <c r="VOV98" s="1"/>
      <c r="VOW98" s="1"/>
      <c r="VOX98" s="1"/>
      <c r="VOY98" s="1"/>
      <c r="VOZ98" s="1"/>
      <c r="VPA98" s="1"/>
      <c r="VPB98" s="1"/>
      <c r="VPC98" s="1"/>
      <c r="VPD98" s="1"/>
      <c r="VPE98" s="1"/>
      <c r="VPF98" s="1"/>
      <c r="VPG98" s="1"/>
      <c r="VPH98" s="1"/>
      <c r="VPI98" s="1"/>
      <c r="VPJ98" s="1"/>
      <c r="VPK98" s="1"/>
      <c r="VPL98" s="1"/>
      <c r="VPM98" s="1"/>
      <c r="VPN98" s="1"/>
      <c r="VPO98" s="1"/>
      <c r="VPP98" s="1"/>
      <c r="VPQ98" s="1"/>
      <c r="VPR98" s="1"/>
      <c r="VPS98" s="1"/>
      <c r="VPT98" s="1"/>
      <c r="VPU98" s="1"/>
      <c r="VPV98" s="1"/>
      <c r="VPW98" s="1"/>
      <c r="VPX98" s="1"/>
      <c r="VPY98" s="1"/>
      <c r="VPZ98" s="1"/>
      <c r="VQA98" s="1"/>
      <c r="VQB98" s="1"/>
      <c r="VQC98" s="1"/>
      <c r="VQD98" s="1"/>
      <c r="VQE98" s="1"/>
      <c r="VQF98" s="1"/>
      <c r="VQG98" s="1"/>
      <c r="VQH98" s="1"/>
      <c r="VQI98" s="1"/>
      <c r="VQJ98" s="1"/>
      <c r="VQK98" s="1"/>
      <c r="VQL98" s="1"/>
      <c r="VQM98" s="1"/>
      <c r="VQN98" s="1"/>
      <c r="VQO98" s="1"/>
      <c r="VQP98" s="1"/>
      <c r="VQQ98" s="1"/>
      <c r="VQR98" s="1"/>
      <c r="VQS98" s="1"/>
      <c r="VQT98" s="1"/>
      <c r="VQU98" s="1"/>
      <c r="VQV98" s="1"/>
      <c r="VQW98" s="1"/>
      <c r="VQX98" s="1"/>
      <c r="VQY98" s="1"/>
      <c r="VQZ98" s="1"/>
      <c r="VRA98" s="1"/>
      <c r="VRB98" s="1"/>
      <c r="VRC98" s="1"/>
      <c r="VRD98" s="1"/>
      <c r="VRE98" s="1"/>
      <c r="VRF98" s="1"/>
      <c r="VRG98" s="1"/>
      <c r="VRH98" s="1"/>
      <c r="VRI98" s="1"/>
      <c r="VRJ98" s="1"/>
      <c r="VRK98" s="1"/>
      <c r="VRL98" s="1"/>
      <c r="VRM98" s="1"/>
      <c r="VRN98" s="1"/>
      <c r="VRO98" s="1"/>
      <c r="VRP98" s="1"/>
      <c r="VRQ98" s="1"/>
      <c r="VRR98" s="1"/>
      <c r="VRS98" s="1"/>
      <c r="VRT98" s="1"/>
      <c r="VRU98" s="1"/>
      <c r="VRV98" s="1"/>
      <c r="VRW98" s="1"/>
      <c r="VRX98" s="1"/>
      <c r="VRY98" s="1"/>
      <c r="VRZ98" s="1"/>
      <c r="VSA98" s="1"/>
      <c r="VSB98" s="1"/>
      <c r="VSC98" s="1"/>
      <c r="VSD98" s="1"/>
      <c r="VSE98" s="1"/>
      <c r="VSF98" s="1"/>
      <c r="VSG98" s="1"/>
      <c r="VSH98" s="1"/>
      <c r="VSI98" s="1"/>
      <c r="VSJ98" s="1"/>
      <c r="VSK98" s="1"/>
      <c r="VSL98" s="1"/>
      <c r="VSM98" s="1"/>
      <c r="VSN98" s="1"/>
      <c r="VSO98" s="1"/>
      <c r="VSP98" s="1"/>
      <c r="VSQ98" s="1"/>
      <c r="VSR98" s="1"/>
      <c r="VSS98" s="1"/>
      <c r="VST98" s="1"/>
      <c r="VSU98" s="1"/>
      <c r="VSV98" s="1"/>
      <c r="VSW98" s="1"/>
      <c r="VSX98" s="1"/>
      <c r="VSY98" s="1"/>
      <c r="VSZ98" s="1"/>
      <c r="VTA98" s="1"/>
      <c r="VTB98" s="1"/>
      <c r="VTC98" s="1"/>
      <c r="VTD98" s="1"/>
      <c r="VTE98" s="1"/>
      <c r="VTF98" s="1"/>
      <c r="VTG98" s="1"/>
      <c r="VTH98" s="1"/>
      <c r="VTI98" s="1"/>
      <c r="VTJ98" s="1"/>
      <c r="VTK98" s="1"/>
      <c r="VTL98" s="1"/>
      <c r="VTM98" s="1"/>
      <c r="VTN98" s="1"/>
      <c r="VTO98" s="1"/>
      <c r="VTP98" s="1"/>
      <c r="VTQ98" s="1"/>
      <c r="VTR98" s="1"/>
      <c r="VTS98" s="1"/>
      <c r="VTT98" s="1"/>
      <c r="VTU98" s="1"/>
      <c r="VTV98" s="1"/>
      <c r="VTW98" s="1"/>
      <c r="VTX98" s="1"/>
      <c r="VTY98" s="1"/>
      <c r="VTZ98" s="1"/>
      <c r="VUA98" s="1"/>
      <c r="VUB98" s="1"/>
      <c r="VUC98" s="1"/>
      <c r="VUD98" s="1"/>
      <c r="VUE98" s="1"/>
      <c r="VUF98" s="1"/>
      <c r="VUG98" s="1"/>
      <c r="VUH98" s="1"/>
      <c r="VUI98" s="1"/>
      <c r="VUJ98" s="1"/>
      <c r="VUK98" s="1"/>
      <c r="VUL98" s="1"/>
      <c r="VUM98" s="1"/>
      <c r="VUN98" s="1"/>
      <c r="VUO98" s="1"/>
      <c r="VUP98" s="1"/>
      <c r="VUQ98" s="1"/>
      <c r="VUR98" s="1"/>
      <c r="VUS98" s="1"/>
      <c r="VUT98" s="1"/>
      <c r="VUU98" s="1"/>
      <c r="VUV98" s="1"/>
      <c r="VUW98" s="1"/>
      <c r="VUX98" s="1"/>
      <c r="VUY98" s="1"/>
      <c r="VUZ98" s="1"/>
      <c r="VVA98" s="1"/>
      <c r="VVB98" s="1"/>
      <c r="VVC98" s="1"/>
      <c r="VVD98" s="1"/>
      <c r="VVE98" s="1"/>
      <c r="VVF98" s="1"/>
      <c r="VVG98" s="1"/>
      <c r="VVH98" s="1"/>
      <c r="VVI98" s="1"/>
      <c r="VVJ98" s="1"/>
      <c r="VVK98" s="1"/>
      <c r="VVL98" s="1"/>
      <c r="VVM98" s="1"/>
      <c r="VVN98" s="1"/>
      <c r="VVO98" s="1"/>
      <c r="VVP98" s="1"/>
      <c r="VVQ98" s="1"/>
      <c r="VVR98" s="1"/>
      <c r="VVS98" s="1"/>
      <c r="VVT98" s="1"/>
      <c r="VVU98" s="1"/>
      <c r="VVV98" s="1"/>
      <c r="VVW98" s="1"/>
      <c r="VVX98" s="1"/>
      <c r="VVY98" s="1"/>
      <c r="VVZ98" s="1"/>
      <c r="VWA98" s="1"/>
      <c r="VWB98" s="1"/>
      <c r="VWC98" s="1"/>
      <c r="VWD98" s="1"/>
      <c r="VWE98" s="1"/>
      <c r="VWF98" s="1"/>
      <c r="VWG98" s="1"/>
      <c r="VWH98" s="1"/>
      <c r="VWI98" s="1"/>
      <c r="VWJ98" s="1"/>
      <c r="VWK98" s="1"/>
      <c r="VWL98" s="1"/>
      <c r="VWM98" s="1"/>
      <c r="VWN98" s="1"/>
      <c r="VWO98" s="1"/>
      <c r="VWP98" s="1"/>
      <c r="VWQ98" s="1"/>
      <c r="VWR98" s="1"/>
      <c r="VWS98" s="1"/>
      <c r="VWT98" s="1"/>
      <c r="VWU98" s="1"/>
      <c r="VWV98" s="1"/>
      <c r="VWW98" s="1"/>
      <c r="VWX98" s="1"/>
      <c r="VWY98" s="1"/>
      <c r="VWZ98" s="1"/>
      <c r="VXA98" s="1"/>
      <c r="VXB98" s="1"/>
      <c r="VXC98" s="1"/>
      <c r="VXD98" s="1"/>
      <c r="VXE98" s="1"/>
      <c r="VXF98" s="1"/>
      <c r="VXG98" s="1"/>
      <c r="VXH98" s="1"/>
      <c r="VXI98" s="1"/>
      <c r="VXJ98" s="1"/>
      <c r="VXK98" s="1"/>
      <c r="VXL98" s="1"/>
      <c r="VXM98" s="1"/>
      <c r="VXN98" s="1"/>
      <c r="VXO98" s="1"/>
      <c r="VXP98" s="1"/>
      <c r="VXQ98" s="1"/>
      <c r="VXR98" s="1"/>
      <c r="VXS98" s="1"/>
      <c r="VXT98" s="1"/>
      <c r="VXU98" s="1"/>
      <c r="VXV98" s="1"/>
      <c r="VXW98" s="1"/>
      <c r="VXX98" s="1"/>
      <c r="VXY98" s="1"/>
      <c r="VXZ98" s="1"/>
      <c r="VYA98" s="1"/>
      <c r="VYB98" s="1"/>
      <c r="VYC98" s="1"/>
      <c r="VYD98" s="1"/>
      <c r="VYE98" s="1"/>
      <c r="VYF98" s="1"/>
      <c r="VYG98" s="1"/>
      <c r="VYH98" s="1"/>
      <c r="VYI98" s="1"/>
      <c r="VYJ98" s="1"/>
      <c r="VYK98" s="1"/>
      <c r="VYL98" s="1"/>
      <c r="VYM98" s="1"/>
      <c r="VYN98" s="1"/>
      <c r="VYO98" s="1"/>
      <c r="VYP98" s="1"/>
      <c r="VYQ98" s="1"/>
      <c r="VYR98" s="1"/>
      <c r="VYS98" s="1"/>
      <c r="VYT98" s="1"/>
      <c r="VYU98" s="1"/>
      <c r="VYV98" s="1"/>
      <c r="VYW98" s="1"/>
      <c r="VYX98" s="1"/>
      <c r="VYY98" s="1"/>
      <c r="VYZ98" s="1"/>
      <c r="VZA98" s="1"/>
      <c r="VZB98" s="1"/>
      <c r="VZC98" s="1"/>
      <c r="VZD98" s="1"/>
      <c r="VZE98" s="1"/>
      <c r="VZF98" s="1"/>
      <c r="VZG98" s="1"/>
      <c r="VZH98" s="1"/>
      <c r="VZI98" s="1"/>
      <c r="VZJ98" s="1"/>
      <c r="VZK98" s="1"/>
      <c r="VZL98" s="1"/>
      <c r="VZM98" s="1"/>
      <c r="VZN98" s="1"/>
      <c r="VZO98" s="1"/>
      <c r="VZP98" s="1"/>
      <c r="VZQ98" s="1"/>
      <c r="VZR98" s="1"/>
      <c r="VZS98" s="1"/>
      <c r="VZT98" s="1"/>
      <c r="VZU98" s="1"/>
      <c r="VZV98" s="1"/>
      <c r="VZW98" s="1"/>
      <c r="VZX98" s="1"/>
      <c r="VZY98" s="1"/>
      <c r="VZZ98" s="1"/>
      <c r="WAA98" s="1"/>
      <c r="WAB98" s="1"/>
      <c r="WAC98" s="1"/>
      <c r="WAD98" s="1"/>
      <c r="WAE98" s="1"/>
      <c r="WAF98" s="1"/>
      <c r="WAG98" s="1"/>
      <c r="WAH98" s="1"/>
      <c r="WAI98" s="1"/>
      <c r="WAJ98" s="1"/>
      <c r="WAK98" s="1"/>
      <c r="WAL98" s="1"/>
      <c r="WAM98" s="1"/>
      <c r="WAN98" s="1"/>
      <c r="WAO98" s="1"/>
      <c r="WAP98" s="1"/>
      <c r="WAQ98" s="1"/>
      <c r="WAR98" s="1"/>
      <c r="WAS98" s="1"/>
      <c r="WAT98" s="1"/>
      <c r="WAU98" s="1"/>
      <c r="WAV98" s="1"/>
      <c r="WAW98" s="1"/>
      <c r="WAX98" s="1"/>
      <c r="WAY98" s="1"/>
      <c r="WAZ98" s="1"/>
      <c r="WBA98" s="1"/>
      <c r="WBB98" s="1"/>
      <c r="WBC98" s="1"/>
      <c r="WBD98" s="1"/>
      <c r="WBE98" s="1"/>
      <c r="WBF98" s="1"/>
      <c r="WBG98" s="1"/>
      <c r="WBH98" s="1"/>
      <c r="WBI98" s="1"/>
      <c r="WBJ98" s="1"/>
      <c r="WBK98" s="1"/>
      <c r="WBL98" s="1"/>
      <c r="WBM98" s="1"/>
      <c r="WBN98" s="1"/>
      <c r="WBO98" s="1"/>
      <c r="WBP98" s="1"/>
      <c r="WBQ98" s="1"/>
      <c r="WBR98" s="1"/>
      <c r="WBS98" s="1"/>
      <c r="WBT98" s="1"/>
      <c r="WBU98" s="1"/>
      <c r="WBV98" s="1"/>
      <c r="WBW98" s="1"/>
      <c r="WBX98" s="1"/>
      <c r="WBY98" s="1"/>
      <c r="WBZ98" s="1"/>
      <c r="WCA98" s="1"/>
      <c r="WCB98" s="1"/>
      <c r="WCC98" s="1"/>
      <c r="WCD98" s="1"/>
      <c r="WCE98" s="1"/>
      <c r="WCF98" s="1"/>
      <c r="WCG98" s="1"/>
      <c r="WCH98" s="1"/>
      <c r="WCI98" s="1"/>
      <c r="WCJ98" s="1"/>
      <c r="WCK98" s="1"/>
      <c r="WCL98" s="1"/>
      <c r="WCM98" s="1"/>
      <c r="WCN98" s="1"/>
      <c r="WCO98" s="1"/>
      <c r="WCP98" s="1"/>
      <c r="WCQ98" s="1"/>
      <c r="WCR98" s="1"/>
      <c r="WCS98" s="1"/>
      <c r="WCT98" s="1"/>
      <c r="WCU98" s="1"/>
      <c r="WCV98" s="1"/>
      <c r="WCW98" s="1"/>
      <c r="WCX98" s="1"/>
      <c r="WCY98" s="1"/>
      <c r="WCZ98" s="1"/>
      <c r="WDA98" s="1"/>
      <c r="WDB98" s="1"/>
      <c r="WDC98" s="1"/>
      <c r="WDD98" s="1"/>
      <c r="WDE98" s="1"/>
      <c r="WDF98" s="1"/>
      <c r="WDG98" s="1"/>
      <c r="WDH98" s="1"/>
      <c r="WDI98" s="1"/>
      <c r="WDJ98" s="1"/>
      <c r="WDK98" s="1"/>
      <c r="WDL98" s="1"/>
      <c r="WDM98" s="1"/>
      <c r="WDN98" s="1"/>
      <c r="WDO98" s="1"/>
      <c r="WDP98" s="1"/>
      <c r="WDQ98" s="1"/>
      <c r="WDR98" s="1"/>
      <c r="WDS98" s="1"/>
      <c r="WDT98" s="1"/>
      <c r="WDU98" s="1"/>
      <c r="WDV98" s="1"/>
      <c r="WDW98" s="1"/>
      <c r="WDX98" s="1"/>
      <c r="WDY98" s="1"/>
      <c r="WDZ98" s="1"/>
      <c r="WEA98" s="1"/>
      <c r="WEB98" s="1"/>
      <c r="WEC98" s="1"/>
      <c r="WED98" s="1"/>
      <c r="WEE98" s="1"/>
      <c r="WEF98" s="1"/>
      <c r="WEG98" s="1"/>
      <c r="WEH98" s="1"/>
      <c r="WEI98" s="1"/>
      <c r="WEJ98" s="1"/>
      <c r="WEK98" s="1"/>
      <c r="WEL98" s="1"/>
      <c r="WEM98" s="1"/>
      <c r="WEN98" s="1"/>
      <c r="WEO98" s="1"/>
      <c r="WEP98" s="1"/>
      <c r="WEQ98" s="1"/>
      <c r="WER98" s="1"/>
      <c r="WES98" s="1"/>
      <c r="WET98" s="1"/>
      <c r="WEU98" s="1"/>
      <c r="WEV98" s="1"/>
      <c r="WEW98" s="1"/>
      <c r="WEX98" s="1"/>
      <c r="WEY98" s="1"/>
      <c r="WEZ98" s="1"/>
      <c r="WFA98" s="1"/>
      <c r="WFB98" s="1"/>
      <c r="WFC98" s="1"/>
      <c r="WFD98" s="1"/>
      <c r="WFE98" s="1"/>
      <c r="WFF98" s="1"/>
      <c r="WFG98" s="1"/>
      <c r="WFH98" s="1"/>
      <c r="WFI98" s="1"/>
      <c r="WFJ98" s="1"/>
      <c r="WFK98" s="1"/>
      <c r="WFL98" s="1"/>
      <c r="WFM98" s="1"/>
      <c r="WFN98" s="1"/>
      <c r="WFO98" s="1"/>
      <c r="WFP98" s="1"/>
      <c r="WFQ98" s="1"/>
      <c r="WFR98" s="1"/>
      <c r="WFS98" s="1"/>
      <c r="WFT98" s="1"/>
      <c r="WFU98" s="1"/>
      <c r="WFV98" s="1"/>
      <c r="WFW98" s="1"/>
      <c r="WFX98" s="1"/>
      <c r="WFY98" s="1"/>
      <c r="WFZ98" s="1"/>
      <c r="WGA98" s="1"/>
      <c r="WGB98" s="1"/>
      <c r="WGC98" s="1"/>
      <c r="WGD98" s="1"/>
      <c r="WGE98" s="1"/>
      <c r="WGF98" s="1"/>
      <c r="WGG98" s="1"/>
      <c r="WGH98" s="1"/>
      <c r="WGI98" s="1"/>
      <c r="WGJ98" s="1"/>
      <c r="WGK98" s="1"/>
      <c r="WGL98" s="1"/>
      <c r="WGM98" s="1"/>
      <c r="WGN98" s="1"/>
      <c r="WGO98" s="1"/>
      <c r="WGP98" s="1"/>
      <c r="WGQ98" s="1"/>
      <c r="WGR98" s="1"/>
      <c r="WGS98" s="1"/>
      <c r="WGT98" s="1"/>
      <c r="WGU98" s="1"/>
      <c r="WGV98" s="1"/>
      <c r="WGW98" s="1"/>
      <c r="WGX98" s="1"/>
      <c r="WGY98" s="1"/>
      <c r="WGZ98" s="1"/>
      <c r="WHA98" s="1"/>
      <c r="WHB98" s="1"/>
      <c r="WHC98" s="1"/>
      <c r="WHD98" s="1"/>
      <c r="WHE98" s="1"/>
      <c r="WHF98" s="1"/>
      <c r="WHG98" s="1"/>
      <c r="WHH98" s="1"/>
      <c r="WHI98" s="1"/>
      <c r="WHJ98" s="1"/>
      <c r="WHK98" s="1"/>
      <c r="WHL98" s="1"/>
      <c r="WHM98" s="1"/>
      <c r="WHN98" s="1"/>
      <c r="WHO98" s="1"/>
      <c r="WHP98" s="1"/>
      <c r="WHQ98" s="1"/>
      <c r="WHR98" s="1"/>
      <c r="WHS98" s="1"/>
      <c r="WHT98" s="1"/>
      <c r="WHU98" s="1"/>
      <c r="WHV98" s="1"/>
      <c r="WHW98" s="1"/>
      <c r="WHX98" s="1"/>
      <c r="WHY98" s="1"/>
      <c r="WHZ98" s="1"/>
      <c r="WIA98" s="1"/>
      <c r="WIB98" s="1"/>
      <c r="WIC98" s="1"/>
      <c r="WID98" s="1"/>
      <c r="WIE98" s="1"/>
      <c r="WIF98" s="1"/>
      <c r="WIG98" s="1"/>
      <c r="WIH98" s="1"/>
      <c r="WII98" s="1"/>
      <c r="WIJ98" s="1"/>
      <c r="WIK98" s="1"/>
      <c r="WIL98" s="1"/>
      <c r="WIM98" s="1"/>
      <c r="WIN98" s="1"/>
      <c r="WIO98" s="1"/>
      <c r="WIP98" s="1"/>
      <c r="WIQ98" s="1"/>
      <c r="WIR98" s="1"/>
      <c r="WIS98" s="1"/>
      <c r="WIT98" s="1"/>
      <c r="WIU98" s="1"/>
      <c r="WIV98" s="1"/>
      <c r="WIW98" s="1"/>
      <c r="WIX98" s="1"/>
      <c r="WIY98" s="1"/>
      <c r="WIZ98" s="1"/>
      <c r="WJA98" s="1"/>
      <c r="WJB98" s="1"/>
      <c r="WJC98" s="1"/>
      <c r="WJD98" s="1"/>
      <c r="WJE98" s="1"/>
      <c r="WJF98" s="1"/>
      <c r="WJG98" s="1"/>
      <c r="WJH98" s="1"/>
      <c r="WJI98" s="1"/>
      <c r="WJJ98" s="1"/>
      <c r="WJK98" s="1"/>
      <c r="WJL98" s="1"/>
      <c r="WJM98" s="1"/>
      <c r="WJN98" s="1"/>
      <c r="WJO98" s="1"/>
      <c r="WJP98" s="1"/>
      <c r="WJQ98" s="1"/>
      <c r="WJR98" s="1"/>
      <c r="WJS98" s="1"/>
      <c r="WJT98" s="1"/>
      <c r="WJU98" s="1"/>
      <c r="WJV98" s="1"/>
      <c r="WJW98" s="1"/>
      <c r="WJX98" s="1"/>
      <c r="WJY98" s="1"/>
      <c r="WJZ98" s="1"/>
      <c r="WKA98" s="1"/>
      <c r="WKB98" s="1"/>
      <c r="WKC98" s="1"/>
      <c r="WKD98" s="1"/>
      <c r="WKE98" s="1"/>
      <c r="WKF98" s="1"/>
      <c r="WKG98" s="1"/>
      <c r="WKH98" s="1"/>
      <c r="WKI98" s="1"/>
      <c r="WKJ98" s="1"/>
      <c r="WKK98" s="1"/>
      <c r="WKL98" s="1"/>
      <c r="WKM98" s="1"/>
      <c r="WKN98" s="1"/>
      <c r="WKO98" s="1"/>
      <c r="WKP98" s="1"/>
      <c r="WKQ98" s="1"/>
      <c r="WKR98" s="1"/>
      <c r="WKS98" s="1"/>
      <c r="WKT98" s="1"/>
      <c r="WKU98" s="1"/>
      <c r="WKV98" s="1"/>
      <c r="WKW98" s="1"/>
      <c r="WKX98" s="1"/>
      <c r="WKY98" s="1"/>
      <c r="WKZ98" s="1"/>
      <c r="WLA98" s="1"/>
      <c r="WLB98" s="1"/>
      <c r="WLC98" s="1"/>
      <c r="WLD98" s="1"/>
      <c r="WLE98" s="1"/>
      <c r="WLF98" s="1"/>
      <c r="WLG98" s="1"/>
      <c r="WLH98" s="1"/>
      <c r="WLI98" s="1"/>
      <c r="WLJ98" s="1"/>
      <c r="WLK98" s="1"/>
      <c r="WLL98" s="1"/>
      <c r="WLM98" s="1"/>
      <c r="WLN98" s="1"/>
      <c r="WLO98" s="1"/>
      <c r="WLP98" s="1"/>
      <c r="WLQ98" s="1"/>
      <c r="WLR98" s="1"/>
      <c r="WLS98" s="1"/>
      <c r="WLT98" s="1"/>
      <c r="WLU98" s="1"/>
      <c r="WLV98" s="1"/>
      <c r="WLW98" s="1"/>
      <c r="WLX98" s="1"/>
      <c r="WLY98" s="1"/>
      <c r="WLZ98" s="1"/>
      <c r="WMA98" s="1"/>
      <c r="WMB98" s="1"/>
      <c r="WMC98" s="1"/>
      <c r="WMD98" s="1"/>
      <c r="WME98" s="1"/>
      <c r="WMF98" s="1"/>
      <c r="WMG98" s="1"/>
      <c r="WMH98" s="1"/>
      <c r="WMI98" s="1"/>
      <c r="WMJ98" s="1"/>
      <c r="WMK98" s="1"/>
      <c r="WML98" s="1"/>
      <c r="WMM98" s="1"/>
      <c r="WMN98" s="1"/>
      <c r="WMO98" s="1"/>
      <c r="WMP98" s="1"/>
      <c r="WMQ98" s="1"/>
      <c r="WMR98" s="1"/>
      <c r="WMS98" s="1"/>
      <c r="WMT98" s="1"/>
      <c r="WMU98" s="1"/>
      <c r="WMV98" s="1"/>
      <c r="WMW98" s="1"/>
      <c r="WMX98" s="1"/>
      <c r="WMY98" s="1"/>
      <c r="WMZ98" s="1"/>
      <c r="WNA98" s="1"/>
      <c r="WNB98" s="1"/>
      <c r="WNC98" s="1"/>
      <c r="WND98" s="1"/>
      <c r="WNE98" s="1"/>
      <c r="WNF98" s="1"/>
      <c r="WNG98" s="1"/>
      <c r="WNH98" s="1"/>
      <c r="WNI98" s="1"/>
      <c r="WNJ98" s="1"/>
      <c r="WNK98" s="1"/>
      <c r="WNL98" s="1"/>
      <c r="WNM98" s="1"/>
      <c r="WNN98" s="1"/>
      <c r="WNO98" s="1"/>
      <c r="WNP98" s="1"/>
      <c r="WNQ98" s="1"/>
      <c r="WNR98" s="1"/>
      <c r="WNS98" s="1"/>
      <c r="WNT98" s="1"/>
      <c r="WNU98" s="1"/>
      <c r="WNV98" s="1"/>
      <c r="WNW98" s="1"/>
      <c r="WNX98" s="1"/>
      <c r="WNY98" s="1"/>
      <c r="WNZ98" s="1"/>
      <c r="WOA98" s="1"/>
      <c r="WOB98" s="1"/>
      <c r="WOC98" s="1"/>
      <c r="WOD98" s="1"/>
      <c r="WOE98" s="1"/>
      <c r="WOF98" s="1"/>
      <c r="WOG98" s="1"/>
      <c r="WOH98" s="1"/>
      <c r="WOI98" s="1"/>
      <c r="WOJ98" s="1"/>
      <c r="WOK98" s="1"/>
      <c r="WOL98" s="1"/>
      <c r="WOM98" s="1"/>
      <c r="WON98" s="1"/>
      <c r="WOO98" s="1"/>
      <c r="WOP98" s="1"/>
      <c r="WOQ98" s="1"/>
      <c r="WOR98" s="1"/>
      <c r="WOS98" s="1"/>
      <c r="WOT98" s="1"/>
      <c r="WOU98" s="1"/>
      <c r="WOV98" s="1"/>
      <c r="WOW98" s="1"/>
      <c r="WOX98" s="1"/>
      <c r="WOY98" s="1"/>
      <c r="WOZ98" s="1"/>
      <c r="WPA98" s="1"/>
      <c r="WPB98" s="1"/>
      <c r="WPC98" s="1"/>
      <c r="WPD98" s="1"/>
      <c r="WPE98" s="1"/>
      <c r="WPF98" s="1"/>
      <c r="WPG98" s="1"/>
      <c r="WPH98" s="1"/>
      <c r="WPI98" s="1"/>
      <c r="WPJ98" s="1"/>
      <c r="WPK98" s="1"/>
      <c r="WPL98" s="1"/>
      <c r="WPM98" s="1"/>
      <c r="WPN98" s="1"/>
      <c r="WPO98" s="1"/>
      <c r="WPP98" s="1"/>
      <c r="WPQ98" s="1"/>
      <c r="WPR98" s="1"/>
      <c r="WPS98" s="1"/>
      <c r="WPT98" s="1"/>
      <c r="WPU98" s="1"/>
      <c r="WPV98" s="1"/>
      <c r="WPW98" s="1"/>
      <c r="WPX98" s="1"/>
      <c r="WPY98" s="1"/>
      <c r="WPZ98" s="1"/>
      <c r="WQA98" s="1"/>
      <c r="WQB98" s="1"/>
      <c r="WQC98" s="1"/>
      <c r="WQD98" s="1"/>
      <c r="WQE98" s="1"/>
      <c r="WQF98" s="1"/>
      <c r="WQG98" s="1"/>
      <c r="WQH98" s="1"/>
      <c r="WQI98" s="1"/>
      <c r="WQJ98" s="1"/>
      <c r="WQK98" s="1"/>
      <c r="WQL98" s="1"/>
      <c r="WQM98" s="1"/>
      <c r="WQN98" s="1"/>
      <c r="WQO98" s="1"/>
      <c r="WQP98" s="1"/>
      <c r="WQQ98" s="1"/>
      <c r="WQR98" s="1"/>
      <c r="WQS98" s="1"/>
      <c r="WQT98" s="1"/>
      <c r="WQU98" s="1"/>
      <c r="WQV98" s="1"/>
      <c r="WQW98" s="1"/>
      <c r="WQX98" s="1"/>
      <c r="WQY98" s="1"/>
      <c r="WQZ98" s="1"/>
      <c r="WRA98" s="1"/>
      <c r="WRB98" s="1"/>
      <c r="WRC98" s="1"/>
      <c r="WRD98" s="1"/>
      <c r="WRE98" s="1"/>
      <c r="WRF98" s="1"/>
      <c r="WRG98" s="1"/>
      <c r="WRH98" s="1"/>
      <c r="WRI98" s="1"/>
      <c r="WRJ98" s="1"/>
      <c r="WRK98" s="1"/>
      <c r="WRL98" s="1"/>
      <c r="WRM98" s="1"/>
      <c r="WRN98" s="1"/>
      <c r="WRO98" s="1"/>
      <c r="WRP98" s="1"/>
      <c r="WRQ98" s="1"/>
      <c r="WRR98" s="1"/>
      <c r="WRS98" s="1"/>
      <c r="WRT98" s="1"/>
      <c r="WRU98" s="1"/>
      <c r="WRV98" s="1"/>
      <c r="WRW98" s="1"/>
      <c r="WRX98" s="1"/>
      <c r="WRY98" s="1"/>
      <c r="WRZ98" s="1"/>
      <c r="WSA98" s="1"/>
      <c r="WSB98" s="1"/>
      <c r="WSC98" s="1"/>
      <c r="WSD98" s="1"/>
      <c r="WSE98" s="1"/>
      <c r="WSF98" s="1"/>
      <c r="WSG98" s="1"/>
      <c r="WSH98" s="1"/>
      <c r="WSI98" s="1"/>
      <c r="WSJ98" s="1"/>
      <c r="WSK98" s="1"/>
      <c r="WSL98" s="1"/>
      <c r="WSM98" s="1"/>
      <c r="WSN98" s="1"/>
      <c r="WSO98" s="1"/>
      <c r="WSP98" s="1"/>
      <c r="WSQ98" s="1"/>
      <c r="WSR98" s="1"/>
      <c r="WSS98" s="1"/>
      <c r="WST98" s="1"/>
      <c r="WSU98" s="1"/>
      <c r="WSV98" s="1"/>
      <c r="WSW98" s="1"/>
      <c r="WSX98" s="1"/>
      <c r="WSY98" s="1"/>
      <c r="WSZ98" s="1"/>
      <c r="WTA98" s="1"/>
      <c r="WTB98" s="1"/>
      <c r="WTC98" s="1"/>
      <c r="WTD98" s="1"/>
      <c r="WTE98" s="1"/>
      <c r="WTF98" s="1"/>
      <c r="WTG98" s="1"/>
      <c r="WTH98" s="1"/>
      <c r="WTI98" s="1"/>
      <c r="WTJ98" s="1"/>
      <c r="WTK98" s="1"/>
      <c r="WTL98" s="1"/>
      <c r="WTM98" s="1"/>
      <c r="WTN98" s="1"/>
      <c r="WTO98" s="1"/>
      <c r="WTP98" s="1"/>
      <c r="WTQ98" s="1"/>
      <c r="WTR98" s="1"/>
      <c r="WTS98" s="1"/>
      <c r="WTT98" s="1"/>
      <c r="WTU98" s="1"/>
      <c r="WTV98" s="1"/>
      <c r="WTW98" s="1"/>
      <c r="WTX98" s="1"/>
      <c r="WTY98" s="1"/>
      <c r="WTZ98" s="1"/>
      <c r="WUA98" s="1"/>
      <c r="WUB98" s="1"/>
      <c r="WUC98" s="1"/>
      <c r="WUD98" s="1"/>
      <c r="WUE98" s="1"/>
      <c r="WUF98" s="1"/>
      <c r="WUG98" s="1"/>
      <c r="WUH98" s="1"/>
      <c r="WUI98" s="1"/>
      <c r="WUJ98" s="1"/>
      <c r="WUK98" s="1"/>
      <c r="WUL98" s="1"/>
      <c r="WUM98" s="1"/>
      <c r="WUN98" s="1"/>
      <c r="WUO98" s="1"/>
      <c r="WUP98" s="1"/>
      <c r="WUQ98" s="1"/>
      <c r="WUR98" s="1"/>
      <c r="WUS98" s="1"/>
      <c r="WUT98" s="1"/>
      <c r="WUU98" s="1"/>
      <c r="WUV98" s="1"/>
      <c r="WUW98" s="1"/>
      <c r="WUX98" s="1"/>
      <c r="WUY98" s="1"/>
      <c r="WUZ98" s="1"/>
      <c r="WVA98" s="1"/>
      <c r="WVB98" s="1"/>
      <c r="WVC98" s="1"/>
      <c r="WVD98" s="1"/>
      <c r="WVE98" s="1"/>
      <c r="WVF98" s="1"/>
      <c r="WVG98" s="1"/>
      <c r="WVH98" s="1"/>
      <c r="WVI98" s="1"/>
      <c r="WVJ98" s="1"/>
      <c r="WVK98" s="1"/>
      <c r="WVL98" s="1"/>
      <c r="WVM98" s="1"/>
      <c r="WVN98" s="1"/>
      <c r="WVO98" s="1"/>
      <c r="WVP98" s="1"/>
      <c r="WVQ98" s="1"/>
      <c r="WVR98" s="1"/>
      <c r="WVS98" s="1"/>
      <c r="WVT98" s="1"/>
      <c r="WVU98" s="1"/>
      <c r="WVV98" s="1"/>
      <c r="WVW98" s="1"/>
      <c r="WVX98" s="1"/>
      <c r="WVY98" s="1"/>
      <c r="WVZ98" s="1"/>
      <c r="WWA98" s="1"/>
      <c r="WWB98" s="1"/>
      <c r="WWC98" s="1"/>
      <c r="WWD98" s="1"/>
      <c r="WWE98" s="1"/>
      <c r="WWF98" s="1"/>
      <c r="WWG98" s="1"/>
      <c r="WWH98" s="1"/>
      <c r="WWI98" s="1"/>
      <c r="WWJ98" s="1"/>
      <c r="WWK98" s="1"/>
      <c r="WWL98" s="1"/>
      <c r="WWM98" s="1"/>
      <c r="WWN98" s="1"/>
      <c r="WWO98" s="1"/>
      <c r="WWP98" s="1"/>
      <c r="WWQ98" s="1"/>
      <c r="WWR98" s="1"/>
      <c r="WWS98" s="1"/>
      <c r="WWT98" s="1"/>
      <c r="WWU98" s="1"/>
      <c r="WWV98" s="1"/>
      <c r="WWW98" s="1"/>
      <c r="WWX98" s="1"/>
      <c r="WWY98" s="1"/>
      <c r="WWZ98" s="1"/>
      <c r="WXA98" s="1"/>
      <c r="WXB98" s="1"/>
      <c r="WXC98" s="1"/>
      <c r="WXD98" s="1"/>
      <c r="WXE98" s="1"/>
      <c r="WXF98" s="1"/>
      <c r="WXG98" s="1"/>
      <c r="WXH98" s="1"/>
      <c r="WXI98" s="1"/>
      <c r="WXJ98" s="1"/>
      <c r="WXK98" s="1"/>
      <c r="WXL98" s="1"/>
      <c r="WXM98" s="1"/>
      <c r="WXN98" s="1"/>
      <c r="WXO98" s="1"/>
      <c r="WXP98" s="1"/>
      <c r="WXQ98" s="1"/>
      <c r="WXR98" s="1"/>
      <c r="WXS98" s="1"/>
      <c r="WXT98" s="1"/>
      <c r="WXU98" s="1"/>
      <c r="WXV98" s="1"/>
      <c r="WXW98" s="1"/>
      <c r="WXX98" s="1"/>
      <c r="WXY98" s="1"/>
      <c r="WXZ98" s="1"/>
      <c r="WYA98" s="1"/>
      <c r="WYB98" s="1"/>
      <c r="WYC98" s="1"/>
      <c r="WYD98" s="1"/>
      <c r="WYE98" s="1"/>
      <c r="WYF98" s="1"/>
      <c r="WYG98" s="1"/>
      <c r="WYH98" s="1"/>
      <c r="WYI98" s="1"/>
      <c r="WYJ98" s="1"/>
      <c r="WYK98" s="1"/>
      <c r="WYL98" s="1"/>
      <c r="WYM98" s="1"/>
      <c r="WYN98" s="1"/>
      <c r="WYO98" s="1"/>
      <c r="WYP98" s="1"/>
      <c r="WYQ98" s="1"/>
      <c r="WYR98" s="1"/>
      <c r="WYS98" s="1"/>
      <c r="WYT98" s="1"/>
      <c r="WYU98" s="1"/>
      <c r="WYV98" s="1"/>
      <c r="WYW98" s="1"/>
      <c r="WYX98" s="1"/>
      <c r="WYY98" s="1"/>
      <c r="WYZ98" s="1"/>
      <c r="WZA98" s="1"/>
      <c r="WZB98" s="1"/>
      <c r="WZC98" s="1"/>
      <c r="WZD98" s="1"/>
      <c r="WZE98" s="1"/>
      <c r="WZF98" s="1"/>
      <c r="WZG98" s="1"/>
      <c r="WZH98" s="1"/>
      <c r="WZI98" s="1"/>
      <c r="WZJ98" s="1"/>
      <c r="WZK98" s="1"/>
      <c r="WZL98" s="1"/>
      <c r="WZM98" s="1"/>
      <c r="WZN98" s="1"/>
      <c r="WZO98" s="1"/>
      <c r="WZP98" s="1"/>
      <c r="WZQ98" s="1"/>
      <c r="WZR98" s="1"/>
      <c r="WZS98" s="1"/>
      <c r="WZT98" s="1"/>
      <c r="WZU98" s="1"/>
      <c r="WZV98" s="1"/>
      <c r="WZW98" s="1"/>
      <c r="WZX98" s="1"/>
      <c r="WZY98" s="1"/>
      <c r="WZZ98" s="1"/>
      <c r="XAA98" s="1"/>
      <c r="XAB98" s="1"/>
      <c r="XAC98" s="1"/>
      <c r="XAD98" s="1"/>
      <c r="XAE98" s="1"/>
      <c r="XAF98" s="1"/>
      <c r="XAG98" s="1"/>
      <c r="XAH98" s="1"/>
      <c r="XAI98" s="1"/>
      <c r="XAJ98" s="1"/>
      <c r="XAK98" s="1"/>
      <c r="XAL98" s="1"/>
      <c r="XAM98" s="1"/>
      <c r="XAN98" s="1"/>
      <c r="XAO98" s="1"/>
      <c r="XAP98" s="1"/>
      <c r="XAQ98" s="1"/>
      <c r="XAR98" s="1"/>
      <c r="XAS98" s="1"/>
      <c r="XAT98" s="1"/>
      <c r="XAU98" s="1"/>
      <c r="XAV98" s="1"/>
      <c r="XAW98" s="1"/>
      <c r="XAX98" s="1"/>
      <c r="XAY98" s="1"/>
      <c r="XAZ98" s="1"/>
      <c r="XBA98" s="1"/>
      <c r="XBB98" s="1"/>
      <c r="XBC98" s="1"/>
      <c r="XBD98" s="1"/>
      <c r="XBE98" s="1"/>
      <c r="XBF98" s="1"/>
      <c r="XBG98" s="1"/>
      <c r="XBH98" s="1"/>
      <c r="XBI98" s="1"/>
      <c r="XBJ98" s="1"/>
      <c r="XBK98" s="1"/>
      <c r="XBL98" s="1"/>
      <c r="XBM98" s="1"/>
      <c r="XBN98" s="1"/>
      <c r="XBO98" s="1"/>
      <c r="XBP98" s="1"/>
      <c r="XBQ98" s="1"/>
      <c r="XBR98" s="1"/>
      <c r="XBS98" s="1"/>
      <c r="XBT98" s="1"/>
      <c r="XBU98" s="1"/>
      <c r="XBV98" s="1"/>
      <c r="XBW98" s="1"/>
      <c r="XBX98" s="1"/>
      <c r="XBY98" s="1"/>
      <c r="XBZ98" s="1"/>
      <c r="XCA98" s="1"/>
      <c r="XCB98" s="1"/>
      <c r="XCC98" s="1"/>
      <c r="XCD98" s="1"/>
      <c r="XCE98" s="1"/>
      <c r="XCF98" s="1"/>
      <c r="XCG98" s="1"/>
      <c r="XCH98" s="1"/>
      <c r="XCI98" s="1"/>
      <c r="XCJ98" s="1"/>
      <c r="XCK98" s="1"/>
      <c r="XCL98" s="1"/>
      <c r="XCM98" s="1"/>
      <c r="XCN98" s="1"/>
      <c r="XCO98" s="1"/>
      <c r="XCP98" s="1"/>
      <c r="XCQ98" s="1"/>
      <c r="XCR98" s="1"/>
      <c r="XCS98" s="1"/>
      <c r="XCT98" s="1"/>
      <c r="XCU98" s="1"/>
      <c r="XCV98" s="1"/>
      <c r="XCW98" s="1"/>
      <c r="XCX98" s="1"/>
      <c r="XCY98" s="1"/>
      <c r="XCZ98" s="1"/>
      <c r="XDA98" s="1"/>
      <c r="XDB98" s="1"/>
      <c r="XDC98" s="1"/>
      <c r="XDD98" s="1"/>
      <c r="XDE98" s="1"/>
      <c r="XDF98" s="1"/>
      <c r="XDG98" s="1"/>
      <c r="XDH98" s="1"/>
      <c r="XDI98" s="1"/>
      <c r="XDJ98" s="1"/>
      <c r="XDK98" s="1"/>
    </row>
    <row r="99" spans="1:16339" x14ac:dyDescent="0.2">
      <c r="A99" s="123">
        <v>157.95000000000002</v>
      </c>
      <c r="B99" s="2">
        <v>106</v>
      </c>
      <c r="C99" s="149">
        <v>0.67109844887622661</v>
      </c>
      <c r="D99" s="149">
        <f>TBL_FACTOR[[#This Row],[x/Local]]+0.025</f>
        <v>0.69609844887622663</v>
      </c>
      <c r="N99" s="2">
        <v>126</v>
      </c>
      <c r="O99" s="123">
        <f>ROUNDUP(_xlfn.XLOOKUP(N99,TBL_FACTOR[Bill],TBL_FACTOR[x/Local],,-1)*TBL_PD_RATES[[#This Row],[BILL]],1)</f>
        <v>83.1</v>
      </c>
      <c r="P99" s="123">
        <f>ROUNDUP(((_xlfn.XLOOKUP(TBL_PD_RATES[[#This Row],[BILL]],TBL_FACTOR[Bill],TBL_FACTOR[x/Local],,-1))+_xlfn.XLOOKUP(TBL_PD_RATES[[#Headers],[AHSA]], TBL_MSP[MSP],TBL_MSP[By/Local]))*TBL_PD_RATES[[#This Row],[BILL]],1)</f>
        <v>85</v>
      </c>
      <c r="Q99" s="123">
        <f>ROUNDUP(((_xlfn.XLOOKUP(TBL_PD_RATES[[#This Row],[BILL]],TBL_FACTOR[Bill],TBL_FACTOR[x/Local],,-1))+_xlfn.XLOOKUP(TBL_PD_RATES[[#Headers],[CSU]], TBL_MSP[MSP],TBL_MSP[By/Local]))*TBL_PD_RATES[[#This Row],[BILL]],1)</f>
        <v>83.1</v>
      </c>
      <c r="R99" s="123">
        <f>ROUNDUP(((_xlfn.XLOOKUP(TBL_PD_RATES[[#This Row],[BILL]],TBL_FACTOR[Bill],TBL_FACTOR[x/Local],,-1))+_xlfn.XLOOKUP(TBL_PD_RATES[[#Headers],[MS]], TBL_MSP[MSP],TBL_MSP[By/Local]))*TBL_PD_RATES[[#This Row],[BILL]],1)</f>
        <v>83.1</v>
      </c>
      <c r="S99" s="123">
        <f>ROUNDUP(((_xlfn.XLOOKUP(TBL_PD_RATES[[#This Row],[BILL]],TBL_FACTOR[Bill],TBL_FACTOR[x/Local],,-1))+_xlfn.XLOOKUP(TBL_PD_RATES[[#Headers],[RS]], TBL_MSP[MSP],TBL_MSP[By/Local]))*TBL_PD_RATES[[#This Row],[BILL]],1)</f>
        <v>83.1</v>
      </c>
      <c r="T99" s="123">
        <f>ROUNDUP(((_xlfn.XLOOKUP(TBL_PD_RATES[[#This Row],[BILL]],TBL_FACTOR[Bill],TBL_FACTOR[x/Local],,-1))+_xlfn.XLOOKUP(TBL_PD_RATES[[#Headers],[RS]], TBL_MSP[MSP],TBL_MSP[By/Local]))*TBL_PD_RATES[[#This Row],[BILL]],1)</f>
        <v>83.1</v>
      </c>
      <c r="V99" s="2">
        <v>126</v>
      </c>
      <c r="W99" s="123">
        <f>ROUNDUP(_xlfn.XLOOKUP(V99,TBL_FACTOR[Bill],TBL_FACTOR[x/Travel],,-1)*TBL_PD_RATES12[[#This Row],[BILL]],1)</f>
        <v>86.3</v>
      </c>
      <c r="X99" s="123">
        <f>ROUNDUP(((_xlfn.XLOOKUP(TBL_PD_RATES12[[#This Row],[BILL]],TBL_FACTOR[Bill],TBL_FACTOR[x/Travel],,-1))+_xlfn.XLOOKUP(TBL_PD_RATES12[[#Headers],[AHSA]], TBL_MSP[MSP],TBL_MSP[By/Travel]))*TBL_PD_RATES12[[#This Row],[BILL]],1)</f>
        <v>89.399999999999991</v>
      </c>
      <c r="Y99" s="123">
        <f>ROUNDUP(((_xlfn.XLOOKUP(TBL_PD_RATES12[[#This Row],[BILL]],TBL_FACTOR[Bill],TBL_FACTOR[x/Travel],,-1))+_xlfn.XLOOKUP(TBL_PD_RATES12[[#Headers],[CSU]], TBL_MSP[MSP],TBL_MSP[By/Travel]))*TBL_PD_RATES12[[#This Row],[BILL]],1)</f>
        <v>86.3</v>
      </c>
      <c r="Z99" s="123">
        <f>ROUNDUP(((_xlfn.XLOOKUP(TBL_PD_RATES12[[#This Row],[BILL]],TBL_FACTOR[Bill],TBL_FACTOR[x/Travel],,-1))+_xlfn.XLOOKUP(TBL_PD_RATES12[[#Headers],[MS]], TBL_MSP[MSP],TBL_MSP[By/Travel]))*TBL_PD_RATES12[[#This Row],[BILL]],1)</f>
        <v>86.3</v>
      </c>
      <c r="AA99" s="123">
        <f>ROUNDUP(((_xlfn.XLOOKUP(TBL_PD_RATES12[[#This Row],[BILL]],TBL_FACTOR[Bill],TBL_FACTOR[x/Travel],,-1))+_xlfn.XLOOKUP(TBL_PD_RATES12[[#Headers],[RS]], TBL_MSP[MSP],TBL_MSP[By/Travel]))*TBL_PD_RATES12[[#This Row],[BILL]],1)</f>
        <v>86.3</v>
      </c>
      <c r="AB99" s="123">
        <f>ROUNDUP(((_xlfn.XLOOKUP(TBL_PD_RATES12[[#This Row],[BILL]],TBL_FACTOR[Bill],TBL_FACTOR[x/Travel],,-1))+_xlfn.XLOOKUP(TBL_PD_RATES12[[#Headers],[RS]], TBL_MSP[MSP],TBL_MSP[By/Travel]))*TBL_PD_RATES12[[#This Row],[BILL]],1)</f>
        <v>86.3</v>
      </c>
    </row>
    <row r="100" spans="1:16339" x14ac:dyDescent="0.2">
      <c r="A100" s="123">
        <v>159.35000000000002</v>
      </c>
      <c r="B100" s="2">
        <v>107</v>
      </c>
      <c r="C100" s="149">
        <v>0.67147787888296195</v>
      </c>
      <c r="D100" s="149">
        <f>TBL_FACTOR[[#This Row],[x/Local]]+0.025</f>
        <v>0.69647787888296198</v>
      </c>
      <c r="N100" s="2">
        <v>127</v>
      </c>
      <c r="O100" s="123">
        <f>ROUNDUP(_xlfn.XLOOKUP(N100,TBL_FACTOR[Bill],TBL_FACTOR[x/Local],,-1)*TBL_PD_RATES[[#This Row],[BILL]],1)</f>
        <v>83.8</v>
      </c>
      <c r="P100" s="123">
        <f>ROUNDUP(((_xlfn.XLOOKUP(TBL_PD_RATES[[#This Row],[BILL]],TBL_FACTOR[Bill],TBL_FACTOR[x/Local],,-1))+_xlfn.XLOOKUP(TBL_PD_RATES[[#Headers],[AHSA]], TBL_MSP[MSP],TBL_MSP[By/Local]))*TBL_PD_RATES[[#This Row],[BILL]],1)</f>
        <v>85.699999999999989</v>
      </c>
      <c r="Q100" s="123">
        <f>ROUNDUP(((_xlfn.XLOOKUP(TBL_PD_RATES[[#This Row],[BILL]],TBL_FACTOR[Bill],TBL_FACTOR[x/Local],,-1))+_xlfn.XLOOKUP(TBL_PD_RATES[[#Headers],[CSU]], TBL_MSP[MSP],TBL_MSP[By/Local]))*TBL_PD_RATES[[#This Row],[BILL]],1)</f>
        <v>83.8</v>
      </c>
      <c r="R100" s="123">
        <f>ROUNDUP(((_xlfn.XLOOKUP(TBL_PD_RATES[[#This Row],[BILL]],TBL_FACTOR[Bill],TBL_FACTOR[x/Local],,-1))+_xlfn.XLOOKUP(TBL_PD_RATES[[#Headers],[MS]], TBL_MSP[MSP],TBL_MSP[By/Local]))*TBL_PD_RATES[[#This Row],[BILL]],1)</f>
        <v>83.8</v>
      </c>
      <c r="S100" s="123">
        <f>ROUNDUP(((_xlfn.XLOOKUP(TBL_PD_RATES[[#This Row],[BILL]],TBL_FACTOR[Bill],TBL_FACTOR[x/Local],,-1))+_xlfn.XLOOKUP(TBL_PD_RATES[[#Headers],[RS]], TBL_MSP[MSP],TBL_MSP[By/Local]))*TBL_PD_RATES[[#This Row],[BILL]],1)</f>
        <v>83.8</v>
      </c>
      <c r="T100" s="123">
        <f>ROUNDUP(((_xlfn.XLOOKUP(TBL_PD_RATES[[#This Row],[BILL]],TBL_FACTOR[Bill],TBL_FACTOR[x/Local],,-1))+_xlfn.XLOOKUP(TBL_PD_RATES[[#Headers],[RS]], TBL_MSP[MSP],TBL_MSP[By/Local]))*TBL_PD_RATES[[#This Row],[BILL]],1)</f>
        <v>83.8</v>
      </c>
      <c r="V100" s="2">
        <v>127</v>
      </c>
      <c r="W100" s="123">
        <f>ROUNDUP(_xlfn.XLOOKUP(V100,TBL_FACTOR[Bill],TBL_FACTOR[x/Travel],,-1)*TBL_PD_RATES12[[#This Row],[BILL]],1)</f>
        <v>87</v>
      </c>
      <c r="X100" s="123">
        <f>ROUNDUP(((_xlfn.XLOOKUP(TBL_PD_RATES12[[#This Row],[BILL]],TBL_FACTOR[Bill],TBL_FACTOR[x/Travel],,-1))+_xlfn.XLOOKUP(TBL_PD_RATES12[[#Headers],[AHSA]], TBL_MSP[MSP],TBL_MSP[By/Travel]))*TBL_PD_RATES12[[#This Row],[BILL]],1)</f>
        <v>90.1</v>
      </c>
      <c r="Y100" s="123">
        <f>ROUNDUP(((_xlfn.XLOOKUP(TBL_PD_RATES12[[#This Row],[BILL]],TBL_FACTOR[Bill],TBL_FACTOR[x/Travel],,-1))+_xlfn.XLOOKUP(TBL_PD_RATES12[[#Headers],[CSU]], TBL_MSP[MSP],TBL_MSP[By/Travel]))*TBL_PD_RATES12[[#This Row],[BILL]],1)</f>
        <v>87</v>
      </c>
      <c r="Z100" s="123">
        <f>ROUNDUP(((_xlfn.XLOOKUP(TBL_PD_RATES12[[#This Row],[BILL]],TBL_FACTOR[Bill],TBL_FACTOR[x/Travel],,-1))+_xlfn.XLOOKUP(TBL_PD_RATES12[[#Headers],[MS]], TBL_MSP[MSP],TBL_MSP[By/Travel]))*TBL_PD_RATES12[[#This Row],[BILL]],1)</f>
        <v>87</v>
      </c>
      <c r="AA100" s="123">
        <f>ROUNDUP(((_xlfn.XLOOKUP(TBL_PD_RATES12[[#This Row],[BILL]],TBL_FACTOR[Bill],TBL_FACTOR[x/Travel],,-1))+_xlfn.XLOOKUP(TBL_PD_RATES12[[#Headers],[RS]], TBL_MSP[MSP],TBL_MSP[By/Travel]))*TBL_PD_RATES12[[#This Row],[BILL]],1)</f>
        <v>87</v>
      </c>
      <c r="AB100" s="123">
        <f>ROUNDUP(((_xlfn.XLOOKUP(TBL_PD_RATES12[[#This Row],[BILL]],TBL_FACTOR[Bill],TBL_FACTOR[x/Travel],,-1))+_xlfn.XLOOKUP(TBL_PD_RATES12[[#Headers],[RS]], TBL_MSP[MSP],TBL_MSP[By/Travel]))*TBL_PD_RATES12[[#This Row],[BILL]],1)</f>
        <v>87</v>
      </c>
    </row>
    <row r="101" spans="1:16339" x14ac:dyDescent="0.2">
      <c r="A101" s="123">
        <v>160.75</v>
      </c>
      <c r="B101" s="2">
        <v>108</v>
      </c>
      <c r="C101" s="149">
        <v>0.67185069984447898</v>
      </c>
      <c r="D101" s="149">
        <f>TBL_FACTOR[[#This Row],[x/Local]]+0.025</f>
        <v>0.696850699844479</v>
      </c>
      <c r="N101" s="2">
        <v>128</v>
      </c>
      <c r="O101" s="123">
        <f>ROUNDUP(_xlfn.XLOOKUP(N101,TBL_FACTOR[Bill],TBL_FACTOR[x/Local],,-1)*TBL_PD_RATES[[#This Row],[BILL]],1)</f>
        <v>84.5</v>
      </c>
      <c r="P101" s="123">
        <f>ROUNDUP(((_xlfn.XLOOKUP(TBL_PD_RATES[[#This Row],[BILL]],TBL_FACTOR[Bill],TBL_FACTOR[x/Local],,-1))+_xlfn.XLOOKUP(TBL_PD_RATES[[#Headers],[AHSA]], TBL_MSP[MSP],TBL_MSP[By/Local]))*TBL_PD_RATES[[#This Row],[BILL]],1)</f>
        <v>86.399999999999991</v>
      </c>
      <c r="Q101" s="123">
        <f>ROUNDUP(((_xlfn.XLOOKUP(TBL_PD_RATES[[#This Row],[BILL]],TBL_FACTOR[Bill],TBL_FACTOR[x/Local],,-1))+_xlfn.XLOOKUP(TBL_PD_RATES[[#Headers],[CSU]], TBL_MSP[MSP],TBL_MSP[By/Local]))*TBL_PD_RATES[[#This Row],[BILL]],1)</f>
        <v>84.5</v>
      </c>
      <c r="R101" s="123">
        <f>ROUNDUP(((_xlfn.XLOOKUP(TBL_PD_RATES[[#This Row],[BILL]],TBL_FACTOR[Bill],TBL_FACTOR[x/Local],,-1))+_xlfn.XLOOKUP(TBL_PD_RATES[[#Headers],[MS]], TBL_MSP[MSP],TBL_MSP[By/Local]))*TBL_PD_RATES[[#This Row],[BILL]],1)</f>
        <v>84.5</v>
      </c>
      <c r="S101" s="123">
        <f>ROUNDUP(((_xlfn.XLOOKUP(TBL_PD_RATES[[#This Row],[BILL]],TBL_FACTOR[Bill],TBL_FACTOR[x/Local],,-1))+_xlfn.XLOOKUP(TBL_PD_RATES[[#Headers],[RS]], TBL_MSP[MSP],TBL_MSP[By/Local]))*TBL_PD_RATES[[#This Row],[BILL]],1)</f>
        <v>84.5</v>
      </c>
      <c r="T101" s="123">
        <f>ROUNDUP(((_xlfn.XLOOKUP(TBL_PD_RATES[[#This Row],[BILL]],TBL_FACTOR[Bill],TBL_FACTOR[x/Local],,-1))+_xlfn.XLOOKUP(TBL_PD_RATES[[#Headers],[RS]], TBL_MSP[MSP],TBL_MSP[By/Local]))*TBL_PD_RATES[[#This Row],[BILL]],1)</f>
        <v>84.5</v>
      </c>
      <c r="V101" s="2">
        <v>128</v>
      </c>
      <c r="W101" s="123">
        <f>ROUNDUP(_xlfn.XLOOKUP(V101,TBL_FACTOR[Bill],TBL_FACTOR[x/Travel],,-1)*TBL_PD_RATES12[[#This Row],[BILL]],1)</f>
        <v>87.699999999999989</v>
      </c>
      <c r="X101" s="123">
        <f>ROUNDUP(((_xlfn.XLOOKUP(TBL_PD_RATES12[[#This Row],[BILL]],TBL_FACTOR[Bill],TBL_FACTOR[x/Travel],,-1))+_xlfn.XLOOKUP(TBL_PD_RATES12[[#Headers],[AHSA]], TBL_MSP[MSP],TBL_MSP[By/Travel]))*TBL_PD_RATES12[[#This Row],[BILL]],1)</f>
        <v>90.899999999999991</v>
      </c>
      <c r="Y101" s="123">
        <f>ROUNDUP(((_xlfn.XLOOKUP(TBL_PD_RATES12[[#This Row],[BILL]],TBL_FACTOR[Bill],TBL_FACTOR[x/Travel],,-1))+_xlfn.XLOOKUP(TBL_PD_RATES12[[#Headers],[CSU]], TBL_MSP[MSP],TBL_MSP[By/Travel]))*TBL_PD_RATES12[[#This Row],[BILL]],1)</f>
        <v>87.699999999999989</v>
      </c>
      <c r="Z101" s="123">
        <f>ROUNDUP(((_xlfn.XLOOKUP(TBL_PD_RATES12[[#This Row],[BILL]],TBL_FACTOR[Bill],TBL_FACTOR[x/Travel],,-1))+_xlfn.XLOOKUP(TBL_PD_RATES12[[#Headers],[MS]], TBL_MSP[MSP],TBL_MSP[By/Travel]))*TBL_PD_RATES12[[#This Row],[BILL]],1)</f>
        <v>87.699999999999989</v>
      </c>
      <c r="AA101" s="123">
        <f>ROUNDUP(((_xlfn.XLOOKUP(TBL_PD_RATES12[[#This Row],[BILL]],TBL_FACTOR[Bill],TBL_FACTOR[x/Travel],,-1))+_xlfn.XLOOKUP(TBL_PD_RATES12[[#Headers],[RS]], TBL_MSP[MSP],TBL_MSP[By/Travel]))*TBL_PD_RATES12[[#This Row],[BILL]],1)</f>
        <v>87.699999999999989</v>
      </c>
      <c r="AB101" s="123">
        <f>ROUNDUP(((_xlfn.XLOOKUP(TBL_PD_RATES12[[#This Row],[BILL]],TBL_FACTOR[Bill],TBL_FACTOR[x/Travel],,-1))+_xlfn.XLOOKUP(TBL_PD_RATES12[[#Headers],[RS]], TBL_MSP[MSP],TBL_MSP[By/Travel]))*TBL_PD_RATES12[[#This Row],[BILL]],1)</f>
        <v>87.699999999999989</v>
      </c>
    </row>
    <row r="102" spans="1:16339" x14ac:dyDescent="0.2">
      <c r="A102" s="123">
        <v>162.15</v>
      </c>
      <c r="B102" s="2">
        <v>109</v>
      </c>
      <c r="C102" s="149">
        <v>0.67221708294788773</v>
      </c>
      <c r="D102" s="149">
        <f>TBL_FACTOR[[#This Row],[x/Local]]+0.025</f>
        <v>0.69721708294788776</v>
      </c>
      <c r="N102" s="2">
        <v>129</v>
      </c>
      <c r="O102" s="123">
        <f>ROUNDUP(_xlfn.XLOOKUP(N102,TBL_FACTOR[Bill],TBL_FACTOR[x/Local],,-1)*TBL_PD_RATES[[#This Row],[BILL]],1)</f>
        <v>85.199999999999989</v>
      </c>
      <c r="P102" s="123">
        <f>ROUNDUP(((_xlfn.XLOOKUP(TBL_PD_RATES[[#This Row],[BILL]],TBL_FACTOR[Bill],TBL_FACTOR[x/Local],,-1))+_xlfn.XLOOKUP(TBL_PD_RATES[[#Headers],[AHSA]], TBL_MSP[MSP],TBL_MSP[By/Local]))*TBL_PD_RATES[[#This Row],[BILL]],1)</f>
        <v>87.199999999999989</v>
      </c>
      <c r="Q102" s="123">
        <f>ROUNDUP(((_xlfn.XLOOKUP(TBL_PD_RATES[[#This Row],[BILL]],TBL_FACTOR[Bill],TBL_FACTOR[x/Local],,-1))+_xlfn.XLOOKUP(TBL_PD_RATES[[#Headers],[CSU]], TBL_MSP[MSP],TBL_MSP[By/Local]))*TBL_PD_RATES[[#This Row],[BILL]],1)</f>
        <v>85.199999999999989</v>
      </c>
      <c r="R102" s="123">
        <f>ROUNDUP(((_xlfn.XLOOKUP(TBL_PD_RATES[[#This Row],[BILL]],TBL_FACTOR[Bill],TBL_FACTOR[x/Local],,-1))+_xlfn.XLOOKUP(TBL_PD_RATES[[#Headers],[MS]], TBL_MSP[MSP],TBL_MSP[By/Local]))*TBL_PD_RATES[[#This Row],[BILL]],1)</f>
        <v>85.199999999999989</v>
      </c>
      <c r="S102" s="123">
        <f>ROUNDUP(((_xlfn.XLOOKUP(TBL_PD_RATES[[#This Row],[BILL]],TBL_FACTOR[Bill],TBL_FACTOR[x/Local],,-1))+_xlfn.XLOOKUP(TBL_PD_RATES[[#Headers],[RS]], TBL_MSP[MSP],TBL_MSP[By/Local]))*TBL_PD_RATES[[#This Row],[BILL]],1)</f>
        <v>85.199999999999989</v>
      </c>
      <c r="T102" s="123">
        <f>ROUNDUP(((_xlfn.XLOOKUP(TBL_PD_RATES[[#This Row],[BILL]],TBL_FACTOR[Bill],TBL_FACTOR[x/Local],,-1))+_xlfn.XLOOKUP(TBL_PD_RATES[[#Headers],[RS]], TBL_MSP[MSP],TBL_MSP[By/Local]))*TBL_PD_RATES[[#This Row],[BILL]],1)</f>
        <v>85.199999999999989</v>
      </c>
      <c r="V102" s="2">
        <v>129</v>
      </c>
      <c r="W102" s="123">
        <f>ROUNDUP(_xlfn.XLOOKUP(V102,TBL_FACTOR[Bill],TBL_FACTOR[x/Travel],,-1)*TBL_PD_RATES12[[#This Row],[BILL]],1)</f>
        <v>88.5</v>
      </c>
      <c r="X102" s="123">
        <f>ROUNDUP(((_xlfn.XLOOKUP(TBL_PD_RATES12[[#This Row],[BILL]],TBL_FACTOR[Bill],TBL_FACTOR[x/Travel],,-1))+_xlfn.XLOOKUP(TBL_PD_RATES12[[#Headers],[AHSA]], TBL_MSP[MSP],TBL_MSP[By/Travel]))*TBL_PD_RATES12[[#This Row],[BILL]],1)</f>
        <v>91.699999999999989</v>
      </c>
      <c r="Y102" s="123">
        <f>ROUNDUP(((_xlfn.XLOOKUP(TBL_PD_RATES12[[#This Row],[BILL]],TBL_FACTOR[Bill],TBL_FACTOR[x/Travel],,-1))+_xlfn.XLOOKUP(TBL_PD_RATES12[[#Headers],[CSU]], TBL_MSP[MSP],TBL_MSP[By/Travel]))*TBL_PD_RATES12[[#This Row],[BILL]],1)</f>
        <v>88.5</v>
      </c>
      <c r="Z102" s="123">
        <f>ROUNDUP(((_xlfn.XLOOKUP(TBL_PD_RATES12[[#This Row],[BILL]],TBL_FACTOR[Bill],TBL_FACTOR[x/Travel],,-1))+_xlfn.XLOOKUP(TBL_PD_RATES12[[#Headers],[MS]], TBL_MSP[MSP],TBL_MSP[By/Travel]))*TBL_PD_RATES12[[#This Row],[BILL]],1)</f>
        <v>88.5</v>
      </c>
      <c r="AA102" s="123">
        <f>ROUNDUP(((_xlfn.XLOOKUP(TBL_PD_RATES12[[#This Row],[BILL]],TBL_FACTOR[Bill],TBL_FACTOR[x/Travel],,-1))+_xlfn.XLOOKUP(TBL_PD_RATES12[[#Headers],[RS]], TBL_MSP[MSP],TBL_MSP[By/Travel]))*TBL_PD_RATES12[[#This Row],[BILL]],1)</f>
        <v>88.5</v>
      </c>
      <c r="AB102" s="123">
        <f>ROUNDUP(((_xlfn.XLOOKUP(TBL_PD_RATES12[[#This Row],[BILL]],TBL_FACTOR[Bill],TBL_FACTOR[x/Travel],,-1))+_xlfn.XLOOKUP(TBL_PD_RATES12[[#Headers],[RS]], TBL_MSP[MSP],TBL_MSP[By/Travel]))*TBL_PD_RATES12[[#This Row],[BILL]],1)</f>
        <v>88.5</v>
      </c>
    </row>
    <row r="103" spans="1:16339" s="102" customFormat="1" x14ac:dyDescent="0.2">
      <c r="A103" s="123">
        <v>163.5</v>
      </c>
      <c r="B103" s="2">
        <v>110</v>
      </c>
      <c r="C103" s="149">
        <v>0.672782874617737</v>
      </c>
      <c r="D103" s="149">
        <f>TBL_FACTOR[[#This Row],[x/Local]]+0.025</f>
        <v>0.69778287461773703</v>
      </c>
      <c r="E103" s="1"/>
      <c r="F103" s="1"/>
      <c r="G103" s="1"/>
      <c r="H103" s="1"/>
      <c r="I103" s="1"/>
      <c r="J103" s="1"/>
      <c r="K103" s="1"/>
      <c r="L103" s="1"/>
      <c r="M103" s="1"/>
      <c r="N103" s="2">
        <v>130</v>
      </c>
      <c r="O103" s="123">
        <f>ROUNDUP(_xlfn.XLOOKUP(N103,TBL_FACTOR[Bill],TBL_FACTOR[x/Local],,-1)*TBL_PD_RATES[[#This Row],[BILL]],1)</f>
        <v>85.899999999999991</v>
      </c>
      <c r="P103" s="123">
        <f>ROUNDUP(((_xlfn.XLOOKUP(TBL_PD_RATES[[#This Row],[BILL]],TBL_FACTOR[Bill],TBL_FACTOR[x/Local],,-1))+_xlfn.XLOOKUP(TBL_PD_RATES[[#Headers],[AHSA]], TBL_MSP[MSP],TBL_MSP[By/Local]))*TBL_PD_RATES[[#This Row],[BILL]],1)</f>
        <v>87.899999999999991</v>
      </c>
      <c r="Q103" s="123">
        <f>ROUNDUP(((_xlfn.XLOOKUP(TBL_PD_RATES[[#This Row],[BILL]],TBL_FACTOR[Bill],TBL_FACTOR[x/Local],,-1))+_xlfn.XLOOKUP(TBL_PD_RATES[[#Headers],[CSU]], TBL_MSP[MSP],TBL_MSP[By/Local]))*TBL_PD_RATES[[#This Row],[BILL]],1)</f>
        <v>85.899999999999991</v>
      </c>
      <c r="R103" s="123">
        <f>ROUNDUP(((_xlfn.XLOOKUP(TBL_PD_RATES[[#This Row],[BILL]],TBL_FACTOR[Bill],TBL_FACTOR[x/Local],,-1))+_xlfn.XLOOKUP(TBL_PD_RATES[[#Headers],[MS]], TBL_MSP[MSP],TBL_MSP[By/Local]))*TBL_PD_RATES[[#This Row],[BILL]],1)</f>
        <v>85.899999999999991</v>
      </c>
      <c r="S103" s="123">
        <f>ROUNDUP(((_xlfn.XLOOKUP(TBL_PD_RATES[[#This Row],[BILL]],TBL_FACTOR[Bill],TBL_FACTOR[x/Local],,-1))+_xlfn.XLOOKUP(TBL_PD_RATES[[#Headers],[RS]], TBL_MSP[MSP],TBL_MSP[By/Local]))*TBL_PD_RATES[[#This Row],[BILL]],1)</f>
        <v>85.899999999999991</v>
      </c>
      <c r="T103" s="123">
        <f>ROUNDUP(((_xlfn.XLOOKUP(TBL_PD_RATES[[#This Row],[BILL]],TBL_FACTOR[Bill],TBL_FACTOR[x/Local],,-1))+_xlfn.XLOOKUP(TBL_PD_RATES[[#Headers],[RS]], TBL_MSP[MSP],TBL_MSP[By/Local]))*TBL_PD_RATES[[#This Row],[BILL]],1)</f>
        <v>85.899999999999991</v>
      </c>
      <c r="U103" s="1"/>
      <c r="V103" s="2">
        <v>130</v>
      </c>
      <c r="W103" s="123">
        <f>ROUNDUP(_xlfn.XLOOKUP(V103,TBL_FACTOR[Bill],TBL_FACTOR[x/Travel],,-1)*TBL_PD_RATES12[[#This Row],[BILL]],1)</f>
        <v>89.199999999999989</v>
      </c>
      <c r="X103" s="123">
        <f>ROUNDUP(((_xlfn.XLOOKUP(TBL_PD_RATES12[[#This Row],[BILL]],TBL_FACTOR[Bill],TBL_FACTOR[x/Travel],,-1))+_xlfn.XLOOKUP(TBL_PD_RATES12[[#Headers],[AHSA]], TBL_MSP[MSP],TBL_MSP[By/Travel]))*TBL_PD_RATES12[[#This Row],[BILL]],1)</f>
        <v>92.399999999999991</v>
      </c>
      <c r="Y103" s="123">
        <f>ROUNDUP(((_xlfn.XLOOKUP(TBL_PD_RATES12[[#This Row],[BILL]],TBL_FACTOR[Bill],TBL_FACTOR[x/Travel],,-1))+_xlfn.XLOOKUP(TBL_PD_RATES12[[#Headers],[CSU]], TBL_MSP[MSP],TBL_MSP[By/Travel]))*TBL_PD_RATES12[[#This Row],[BILL]],1)</f>
        <v>89.199999999999989</v>
      </c>
      <c r="Z103" s="123">
        <f>ROUNDUP(((_xlfn.XLOOKUP(TBL_PD_RATES12[[#This Row],[BILL]],TBL_FACTOR[Bill],TBL_FACTOR[x/Travel],,-1))+_xlfn.XLOOKUP(TBL_PD_RATES12[[#Headers],[MS]], TBL_MSP[MSP],TBL_MSP[By/Travel]))*TBL_PD_RATES12[[#This Row],[BILL]],1)</f>
        <v>89.199999999999989</v>
      </c>
      <c r="AA103" s="123">
        <f>ROUNDUP(((_xlfn.XLOOKUP(TBL_PD_RATES12[[#This Row],[BILL]],TBL_FACTOR[Bill],TBL_FACTOR[x/Travel],,-1))+_xlfn.XLOOKUP(TBL_PD_RATES12[[#Headers],[RS]], TBL_MSP[MSP],TBL_MSP[By/Travel]))*TBL_PD_RATES12[[#This Row],[BILL]],1)</f>
        <v>89.199999999999989</v>
      </c>
      <c r="AB103" s="123">
        <f>ROUNDUP(((_xlfn.XLOOKUP(TBL_PD_RATES12[[#This Row],[BILL]],TBL_FACTOR[Bill],TBL_FACTOR[x/Travel],,-1))+_xlfn.XLOOKUP(TBL_PD_RATES12[[#Headers],[RS]], TBL_MSP[MSP],TBL_MSP[By/Travel]))*TBL_PD_RATES12[[#This Row],[BILL]],1)</f>
        <v>89.199999999999989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  <c r="BZZ103" s="1"/>
      <c r="CAA103" s="1"/>
      <c r="CAB103" s="1"/>
      <c r="CAC103" s="1"/>
      <c r="CAD103" s="1"/>
      <c r="CAE103" s="1"/>
      <c r="CAF103" s="1"/>
      <c r="CAG103" s="1"/>
      <c r="CAH103" s="1"/>
      <c r="CAI103" s="1"/>
      <c r="CAJ103" s="1"/>
      <c r="CAK103" s="1"/>
      <c r="CAL103" s="1"/>
      <c r="CAM103" s="1"/>
      <c r="CAN103" s="1"/>
      <c r="CAO103" s="1"/>
      <c r="CAP103" s="1"/>
      <c r="CAQ103" s="1"/>
      <c r="CAR103" s="1"/>
      <c r="CAS103" s="1"/>
      <c r="CAT103" s="1"/>
      <c r="CAU103" s="1"/>
      <c r="CAV103" s="1"/>
      <c r="CAW103" s="1"/>
      <c r="CAX103" s="1"/>
      <c r="CAY103" s="1"/>
      <c r="CAZ103" s="1"/>
      <c r="CBA103" s="1"/>
      <c r="CBB103" s="1"/>
      <c r="CBC103" s="1"/>
      <c r="CBD103" s="1"/>
      <c r="CBE103" s="1"/>
      <c r="CBF103" s="1"/>
      <c r="CBG103" s="1"/>
      <c r="CBH103" s="1"/>
      <c r="CBI103" s="1"/>
      <c r="CBJ103" s="1"/>
      <c r="CBK103" s="1"/>
      <c r="CBL103" s="1"/>
      <c r="CBM103" s="1"/>
      <c r="CBN103" s="1"/>
      <c r="CBO103" s="1"/>
      <c r="CBP103" s="1"/>
      <c r="CBQ103" s="1"/>
      <c r="CBR103" s="1"/>
      <c r="CBS103" s="1"/>
      <c r="CBT103" s="1"/>
      <c r="CBU103" s="1"/>
      <c r="CBV103" s="1"/>
      <c r="CBW103" s="1"/>
      <c r="CBX103" s="1"/>
      <c r="CBY103" s="1"/>
      <c r="CBZ103" s="1"/>
      <c r="CCA103" s="1"/>
      <c r="CCB103" s="1"/>
      <c r="CCC103" s="1"/>
      <c r="CCD103" s="1"/>
      <c r="CCE103" s="1"/>
      <c r="CCF103" s="1"/>
      <c r="CCG103" s="1"/>
      <c r="CCH103" s="1"/>
      <c r="CCI103" s="1"/>
      <c r="CCJ103" s="1"/>
      <c r="CCK103" s="1"/>
      <c r="CCL103" s="1"/>
      <c r="CCM103" s="1"/>
      <c r="CCN103" s="1"/>
      <c r="CCO103" s="1"/>
      <c r="CCP103" s="1"/>
      <c r="CCQ103" s="1"/>
      <c r="CCR103" s="1"/>
      <c r="CCS103" s="1"/>
      <c r="CCT103" s="1"/>
      <c r="CCU103" s="1"/>
      <c r="CCV103" s="1"/>
      <c r="CCW103" s="1"/>
      <c r="CCX103" s="1"/>
      <c r="CCY103" s="1"/>
      <c r="CCZ103" s="1"/>
      <c r="CDA103" s="1"/>
      <c r="CDB103" s="1"/>
      <c r="CDC103" s="1"/>
      <c r="CDD103" s="1"/>
      <c r="CDE103" s="1"/>
      <c r="CDF103" s="1"/>
      <c r="CDG103" s="1"/>
      <c r="CDH103" s="1"/>
      <c r="CDI103" s="1"/>
      <c r="CDJ103" s="1"/>
      <c r="CDK103" s="1"/>
      <c r="CDL103" s="1"/>
      <c r="CDM103" s="1"/>
      <c r="CDN103" s="1"/>
      <c r="CDO103" s="1"/>
      <c r="CDP103" s="1"/>
      <c r="CDQ103" s="1"/>
      <c r="CDR103" s="1"/>
      <c r="CDS103" s="1"/>
      <c r="CDT103" s="1"/>
      <c r="CDU103" s="1"/>
      <c r="CDV103" s="1"/>
      <c r="CDW103" s="1"/>
      <c r="CDX103" s="1"/>
      <c r="CDY103" s="1"/>
      <c r="CDZ103" s="1"/>
      <c r="CEA103" s="1"/>
      <c r="CEB103" s="1"/>
      <c r="CEC103" s="1"/>
      <c r="CED103" s="1"/>
      <c r="CEE103" s="1"/>
      <c r="CEF103" s="1"/>
      <c r="CEG103" s="1"/>
      <c r="CEH103" s="1"/>
      <c r="CEI103" s="1"/>
      <c r="CEJ103" s="1"/>
      <c r="CEK103" s="1"/>
      <c r="CEL103" s="1"/>
      <c r="CEM103" s="1"/>
      <c r="CEN103" s="1"/>
      <c r="CEO103" s="1"/>
      <c r="CEP103" s="1"/>
      <c r="CEQ103" s="1"/>
      <c r="CER103" s="1"/>
      <c r="CES103" s="1"/>
      <c r="CET103" s="1"/>
      <c r="CEU103" s="1"/>
      <c r="CEV103" s="1"/>
      <c r="CEW103" s="1"/>
      <c r="CEX103" s="1"/>
      <c r="CEY103" s="1"/>
      <c r="CEZ103" s="1"/>
      <c r="CFA103" s="1"/>
      <c r="CFB103" s="1"/>
      <c r="CFC103" s="1"/>
      <c r="CFD103" s="1"/>
      <c r="CFE103" s="1"/>
      <c r="CFF103" s="1"/>
      <c r="CFG103" s="1"/>
      <c r="CFH103" s="1"/>
      <c r="CFI103" s="1"/>
      <c r="CFJ103" s="1"/>
      <c r="CFK103" s="1"/>
      <c r="CFL103" s="1"/>
      <c r="CFM103" s="1"/>
      <c r="CFN103" s="1"/>
      <c r="CFO103" s="1"/>
      <c r="CFP103" s="1"/>
      <c r="CFQ103" s="1"/>
      <c r="CFR103" s="1"/>
      <c r="CFS103" s="1"/>
      <c r="CFT103" s="1"/>
      <c r="CFU103" s="1"/>
      <c r="CFV103" s="1"/>
      <c r="CFW103" s="1"/>
      <c r="CFX103" s="1"/>
      <c r="CFY103" s="1"/>
      <c r="CFZ103" s="1"/>
      <c r="CGA103" s="1"/>
      <c r="CGB103" s="1"/>
      <c r="CGC103" s="1"/>
      <c r="CGD103" s="1"/>
      <c r="CGE103" s="1"/>
      <c r="CGF103" s="1"/>
      <c r="CGG103" s="1"/>
      <c r="CGH103" s="1"/>
      <c r="CGI103" s="1"/>
      <c r="CGJ103" s="1"/>
      <c r="CGK103" s="1"/>
      <c r="CGL103" s="1"/>
      <c r="CGM103" s="1"/>
      <c r="CGN103" s="1"/>
      <c r="CGO103" s="1"/>
      <c r="CGP103" s="1"/>
      <c r="CGQ103" s="1"/>
      <c r="CGR103" s="1"/>
      <c r="CGS103" s="1"/>
      <c r="CGT103" s="1"/>
      <c r="CGU103" s="1"/>
      <c r="CGV103" s="1"/>
      <c r="CGW103" s="1"/>
      <c r="CGX103" s="1"/>
      <c r="CGY103" s="1"/>
      <c r="CGZ103" s="1"/>
      <c r="CHA103" s="1"/>
      <c r="CHB103" s="1"/>
      <c r="CHC103" s="1"/>
      <c r="CHD103" s="1"/>
      <c r="CHE103" s="1"/>
      <c r="CHF103" s="1"/>
      <c r="CHG103" s="1"/>
      <c r="CHH103" s="1"/>
      <c r="CHI103" s="1"/>
      <c r="CHJ103" s="1"/>
      <c r="CHK103" s="1"/>
      <c r="CHL103" s="1"/>
      <c r="CHM103" s="1"/>
      <c r="CHN103" s="1"/>
      <c r="CHO103" s="1"/>
      <c r="CHP103" s="1"/>
      <c r="CHQ103" s="1"/>
      <c r="CHR103" s="1"/>
      <c r="CHS103" s="1"/>
      <c r="CHT103" s="1"/>
      <c r="CHU103" s="1"/>
      <c r="CHV103" s="1"/>
      <c r="CHW103" s="1"/>
      <c r="CHX103" s="1"/>
      <c r="CHY103" s="1"/>
      <c r="CHZ103" s="1"/>
      <c r="CIA103" s="1"/>
      <c r="CIB103" s="1"/>
      <c r="CIC103" s="1"/>
      <c r="CID103" s="1"/>
      <c r="CIE103" s="1"/>
      <c r="CIF103" s="1"/>
      <c r="CIG103" s="1"/>
      <c r="CIH103" s="1"/>
      <c r="CII103" s="1"/>
      <c r="CIJ103" s="1"/>
      <c r="CIK103" s="1"/>
      <c r="CIL103" s="1"/>
      <c r="CIM103" s="1"/>
      <c r="CIN103" s="1"/>
      <c r="CIO103" s="1"/>
      <c r="CIP103" s="1"/>
      <c r="CIQ103" s="1"/>
      <c r="CIR103" s="1"/>
      <c r="CIS103" s="1"/>
      <c r="CIT103" s="1"/>
      <c r="CIU103" s="1"/>
      <c r="CIV103" s="1"/>
      <c r="CIW103" s="1"/>
      <c r="CIX103" s="1"/>
      <c r="CIY103" s="1"/>
      <c r="CIZ103" s="1"/>
      <c r="CJA103" s="1"/>
      <c r="CJB103" s="1"/>
      <c r="CJC103" s="1"/>
      <c r="CJD103" s="1"/>
      <c r="CJE103" s="1"/>
      <c r="CJF103" s="1"/>
      <c r="CJG103" s="1"/>
      <c r="CJH103" s="1"/>
      <c r="CJI103" s="1"/>
      <c r="CJJ103" s="1"/>
      <c r="CJK103" s="1"/>
      <c r="CJL103" s="1"/>
      <c r="CJM103" s="1"/>
      <c r="CJN103" s="1"/>
      <c r="CJO103" s="1"/>
      <c r="CJP103" s="1"/>
      <c r="CJQ103" s="1"/>
      <c r="CJR103" s="1"/>
      <c r="CJS103" s="1"/>
      <c r="CJT103" s="1"/>
      <c r="CJU103" s="1"/>
      <c r="CJV103" s="1"/>
      <c r="CJW103" s="1"/>
      <c r="CJX103" s="1"/>
      <c r="CJY103" s="1"/>
      <c r="CJZ103" s="1"/>
      <c r="CKA103" s="1"/>
      <c r="CKB103" s="1"/>
      <c r="CKC103" s="1"/>
      <c r="CKD103" s="1"/>
      <c r="CKE103" s="1"/>
      <c r="CKF103" s="1"/>
      <c r="CKG103" s="1"/>
      <c r="CKH103" s="1"/>
      <c r="CKI103" s="1"/>
      <c r="CKJ103" s="1"/>
      <c r="CKK103" s="1"/>
      <c r="CKL103" s="1"/>
      <c r="CKM103" s="1"/>
      <c r="CKN103" s="1"/>
      <c r="CKO103" s="1"/>
      <c r="CKP103" s="1"/>
      <c r="CKQ103" s="1"/>
      <c r="CKR103" s="1"/>
      <c r="CKS103" s="1"/>
      <c r="CKT103" s="1"/>
      <c r="CKU103" s="1"/>
      <c r="CKV103" s="1"/>
      <c r="CKW103" s="1"/>
      <c r="CKX103" s="1"/>
      <c r="CKY103" s="1"/>
      <c r="CKZ103" s="1"/>
      <c r="CLA103" s="1"/>
      <c r="CLB103" s="1"/>
      <c r="CLC103" s="1"/>
      <c r="CLD103" s="1"/>
      <c r="CLE103" s="1"/>
      <c r="CLF103" s="1"/>
      <c r="CLG103" s="1"/>
      <c r="CLH103" s="1"/>
      <c r="CLI103" s="1"/>
      <c r="CLJ103" s="1"/>
      <c r="CLK103" s="1"/>
      <c r="CLL103" s="1"/>
      <c r="CLM103" s="1"/>
      <c r="CLN103" s="1"/>
      <c r="CLO103" s="1"/>
      <c r="CLP103" s="1"/>
      <c r="CLQ103" s="1"/>
      <c r="CLR103" s="1"/>
      <c r="CLS103" s="1"/>
      <c r="CLT103" s="1"/>
      <c r="CLU103" s="1"/>
      <c r="CLV103" s="1"/>
      <c r="CLW103" s="1"/>
      <c r="CLX103" s="1"/>
      <c r="CLY103" s="1"/>
      <c r="CLZ103" s="1"/>
      <c r="CMA103" s="1"/>
      <c r="CMB103" s="1"/>
      <c r="CMC103" s="1"/>
      <c r="CMD103" s="1"/>
      <c r="CME103" s="1"/>
      <c r="CMF103" s="1"/>
      <c r="CMG103" s="1"/>
      <c r="CMH103" s="1"/>
      <c r="CMI103" s="1"/>
      <c r="CMJ103" s="1"/>
      <c r="CMK103" s="1"/>
      <c r="CML103" s="1"/>
      <c r="CMM103" s="1"/>
      <c r="CMN103" s="1"/>
      <c r="CMO103" s="1"/>
      <c r="CMP103" s="1"/>
      <c r="CMQ103" s="1"/>
      <c r="CMR103" s="1"/>
      <c r="CMS103" s="1"/>
      <c r="CMT103" s="1"/>
      <c r="CMU103" s="1"/>
      <c r="CMV103" s="1"/>
      <c r="CMW103" s="1"/>
      <c r="CMX103" s="1"/>
      <c r="CMY103" s="1"/>
      <c r="CMZ103" s="1"/>
      <c r="CNA103" s="1"/>
      <c r="CNB103" s="1"/>
      <c r="CNC103" s="1"/>
      <c r="CND103" s="1"/>
      <c r="CNE103" s="1"/>
      <c r="CNF103" s="1"/>
      <c r="CNG103" s="1"/>
      <c r="CNH103" s="1"/>
      <c r="CNI103" s="1"/>
      <c r="CNJ103" s="1"/>
      <c r="CNK103" s="1"/>
      <c r="CNL103" s="1"/>
      <c r="CNM103" s="1"/>
      <c r="CNN103" s="1"/>
      <c r="CNO103" s="1"/>
      <c r="CNP103" s="1"/>
      <c r="CNQ103" s="1"/>
      <c r="CNR103" s="1"/>
      <c r="CNS103" s="1"/>
      <c r="CNT103" s="1"/>
      <c r="CNU103" s="1"/>
      <c r="CNV103" s="1"/>
      <c r="CNW103" s="1"/>
      <c r="CNX103" s="1"/>
      <c r="CNY103" s="1"/>
      <c r="CNZ103" s="1"/>
      <c r="COA103" s="1"/>
      <c r="COB103" s="1"/>
      <c r="COC103" s="1"/>
      <c r="COD103" s="1"/>
      <c r="COE103" s="1"/>
      <c r="COF103" s="1"/>
      <c r="COG103" s="1"/>
      <c r="COH103" s="1"/>
      <c r="COI103" s="1"/>
      <c r="COJ103" s="1"/>
      <c r="COK103" s="1"/>
      <c r="COL103" s="1"/>
      <c r="COM103" s="1"/>
      <c r="CON103" s="1"/>
      <c r="COO103" s="1"/>
      <c r="COP103" s="1"/>
      <c r="COQ103" s="1"/>
      <c r="COR103" s="1"/>
      <c r="COS103" s="1"/>
      <c r="COT103" s="1"/>
      <c r="COU103" s="1"/>
      <c r="COV103" s="1"/>
      <c r="COW103" s="1"/>
      <c r="COX103" s="1"/>
      <c r="COY103" s="1"/>
      <c r="COZ103" s="1"/>
      <c r="CPA103" s="1"/>
      <c r="CPB103" s="1"/>
      <c r="CPC103" s="1"/>
      <c r="CPD103" s="1"/>
      <c r="CPE103" s="1"/>
      <c r="CPF103" s="1"/>
      <c r="CPG103" s="1"/>
      <c r="CPH103" s="1"/>
      <c r="CPI103" s="1"/>
      <c r="CPJ103" s="1"/>
      <c r="CPK103" s="1"/>
      <c r="CPL103" s="1"/>
      <c r="CPM103" s="1"/>
      <c r="CPN103" s="1"/>
      <c r="CPO103" s="1"/>
      <c r="CPP103" s="1"/>
      <c r="CPQ103" s="1"/>
      <c r="CPR103" s="1"/>
      <c r="CPS103" s="1"/>
      <c r="CPT103" s="1"/>
      <c r="CPU103" s="1"/>
      <c r="CPV103" s="1"/>
      <c r="CPW103" s="1"/>
      <c r="CPX103" s="1"/>
      <c r="CPY103" s="1"/>
      <c r="CPZ103" s="1"/>
      <c r="CQA103" s="1"/>
      <c r="CQB103" s="1"/>
      <c r="CQC103" s="1"/>
      <c r="CQD103" s="1"/>
      <c r="CQE103" s="1"/>
      <c r="CQF103" s="1"/>
      <c r="CQG103" s="1"/>
      <c r="CQH103" s="1"/>
      <c r="CQI103" s="1"/>
      <c r="CQJ103" s="1"/>
      <c r="CQK103" s="1"/>
      <c r="CQL103" s="1"/>
      <c r="CQM103" s="1"/>
      <c r="CQN103" s="1"/>
      <c r="CQO103" s="1"/>
      <c r="CQP103" s="1"/>
      <c r="CQQ103" s="1"/>
      <c r="CQR103" s="1"/>
      <c r="CQS103" s="1"/>
      <c r="CQT103" s="1"/>
      <c r="CQU103" s="1"/>
      <c r="CQV103" s="1"/>
      <c r="CQW103" s="1"/>
      <c r="CQX103" s="1"/>
      <c r="CQY103" s="1"/>
      <c r="CQZ103" s="1"/>
      <c r="CRA103" s="1"/>
      <c r="CRB103" s="1"/>
      <c r="CRC103" s="1"/>
      <c r="CRD103" s="1"/>
      <c r="CRE103" s="1"/>
      <c r="CRF103" s="1"/>
      <c r="CRG103" s="1"/>
      <c r="CRH103" s="1"/>
      <c r="CRI103" s="1"/>
      <c r="CRJ103" s="1"/>
      <c r="CRK103" s="1"/>
      <c r="CRL103" s="1"/>
      <c r="CRM103" s="1"/>
      <c r="CRN103" s="1"/>
      <c r="CRO103" s="1"/>
      <c r="CRP103" s="1"/>
      <c r="CRQ103" s="1"/>
      <c r="CRR103" s="1"/>
      <c r="CRS103" s="1"/>
      <c r="CRT103" s="1"/>
      <c r="CRU103" s="1"/>
      <c r="CRV103" s="1"/>
      <c r="CRW103" s="1"/>
      <c r="CRX103" s="1"/>
      <c r="CRY103" s="1"/>
      <c r="CRZ103" s="1"/>
      <c r="CSA103" s="1"/>
      <c r="CSB103" s="1"/>
      <c r="CSC103" s="1"/>
      <c r="CSD103" s="1"/>
      <c r="CSE103" s="1"/>
      <c r="CSF103" s="1"/>
      <c r="CSG103" s="1"/>
      <c r="CSH103" s="1"/>
      <c r="CSI103" s="1"/>
      <c r="CSJ103" s="1"/>
      <c r="CSK103" s="1"/>
      <c r="CSL103" s="1"/>
      <c r="CSM103" s="1"/>
      <c r="CSN103" s="1"/>
      <c r="CSO103" s="1"/>
      <c r="CSP103" s="1"/>
      <c r="CSQ103" s="1"/>
      <c r="CSR103" s="1"/>
      <c r="CSS103" s="1"/>
      <c r="CST103" s="1"/>
      <c r="CSU103" s="1"/>
      <c r="CSV103" s="1"/>
      <c r="CSW103" s="1"/>
      <c r="CSX103" s="1"/>
      <c r="CSY103" s="1"/>
      <c r="CSZ103" s="1"/>
      <c r="CTA103" s="1"/>
      <c r="CTB103" s="1"/>
      <c r="CTC103" s="1"/>
      <c r="CTD103" s="1"/>
      <c r="CTE103" s="1"/>
      <c r="CTF103" s="1"/>
      <c r="CTG103" s="1"/>
      <c r="CTH103" s="1"/>
      <c r="CTI103" s="1"/>
      <c r="CTJ103" s="1"/>
      <c r="CTK103" s="1"/>
      <c r="CTL103" s="1"/>
      <c r="CTM103" s="1"/>
      <c r="CTN103" s="1"/>
      <c r="CTO103" s="1"/>
      <c r="CTP103" s="1"/>
      <c r="CTQ103" s="1"/>
      <c r="CTR103" s="1"/>
      <c r="CTS103" s="1"/>
      <c r="CTT103" s="1"/>
      <c r="CTU103" s="1"/>
      <c r="CTV103" s="1"/>
      <c r="CTW103" s="1"/>
      <c r="CTX103" s="1"/>
      <c r="CTY103" s="1"/>
      <c r="CTZ103" s="1"/>
      <c r="CUA103" s="1"/>
      <c r="CUB103" s="1"/>
      <c r="CUC103" s="1"/>
      <c r="CUD103" s="1"/>
      <c r="CUE103" s="1"/>
      <c r="CUF103" s="1"/>
      <c r="CUG103" s="1"/>
      <c r="CUH103" s="1"/>
      <c r="CUI103" s="1"/>
      <c r="CUJ103" s="1"/>
      <c r="CUK103" s="1"/>
      <c r="CUL103" s="1"/>
      <c r="CUM103" s="1"/>
      <c r="CUN103" s="1"/>
      <c r="CUO103" s="1"/>
      <c r="CUP103" s="1"/>
      <c r="CUQ103" s="1"/>
      <c r="CUR103" s="1"/>
      <c r="CUS103" s="1"/>
      <c r="CUT103" s="1"/>
      <c r="CUU103" s="1"/>
      <c r="CUV103" s="1"/>
      <c r="CUW103" s="1"/>
      <c r="CUX103" s="1"/>
      <c r="CUY103" s="1"/>
      <c r="CUZ103" s="1"/>
      <c r="CVA103" s="1"/>
      <c r="CVB103" s="1"/>
      <c r="CVC103" s="1"/>
      <c r="CVD103" s="1"/>
      <c r="CVE103" s="1"/>
      <c r="CVF103" s="1"/>
      <c r="CVG103" s="1"/>
      <c r="CVH103" s="1"/>
      <c r="CVI103" s="1"/>
      <c r="CVJ103" s="1"/>
      <c r="CVK103" s="1"/>
      <c r="CVL103" s="1"/>
      <c r="CVM103" s="1"/>
      <c r="CVN103" s="1"/>
      <c r="CVO103" s="1"/>
      <c r="CVP103" s="1"/>
      <c r="CVQ103" s="1"/>
      <c r="CVR103" s="1"/>
      <c r="CVS103" s="1"/>
      <c r="CVT103" s="1"/>
      <c r="CVU103" s="1"/>
      <c r="CVV103" s="1"/>
      <c r="CVW103" s="1"/>
      <c r="CVX103" s="1"/>
      <c r="CVY103" s="1"/>
      <c r="CVZ103" s="1"/>
      <c r="CWA103" s="1"/>
      <c r="CWB103" s="1"/>
      <c r="CWC103" s="1"/>
      <c r="CWD103" s="1"/>
      <c r="CWE103" s="1"/>
      <c r="CWF103" s="1"/>
      <c r="CWG103" s="1"/>
      <c r="CWH103" s="1"/>
      <c r="CWI103" s="1"/>
      <c r="CWJ103" s="1"/>
      <c r="CWK103" s="1"/>
      <c r="CWL103" s="1"/>
      <c r="CWM103" s="1"/>
      <c r="CWN103" s="1"/>
      <c r="CWO103" s="1"/>
      <c r="CWP103" s="1"/>
      <c r="CWQ103" s="1"/>
      <c r="CWR103" s="1"/>
      <c r="CWS103" s="1"/>
      <c r="CWT103" s="1"/>
      <c r="CWU103" s="1"/>
      <c r="CWV103" s="1"/>
      <c r="CWW103" s="1"/>
      <c r="CWX103" s="1"/>
      <c r="CWY103" s="1"/>
      <c r="CWZ103" s="1"/>
      <c r="CXA103" s="1"/>
      <c r="CXB103" s="1"/>
      <c r="CXC103" s="1"/>
      <c r="CXD103" s="1"/>
      <c r="CXE103" s="1"/>
      <c r="CXF103" s="1"/>
      <c r="CXG103" s="1"/>
      <c r="CXH103" s="1"/>
      <c r="CXI103" s="1"/>
      <c r="CXJ103" s="1"/>
      <c r="CXK103" s="1"/>
      <c r="CXL103" s="1"/>
      <c r="CXM103" s="1"/>
      <c r="CXN103" s="1"/>
      <c r="CXO103" s="1"/>
      <c r="CXP103" s="1"/>
      <c r="CXQ103" s="1"/>
      <c r="CXR103" s="1"/>
      <c r="CXS103" s="1"/>
      <c r="CXT103" s="1"/>
      <c r="CXU103" s="1"/>
      <c r="CXV103" s="1"/>
      <c r="CXW103" s="1"/>
      <c r="CXX103" s="1"/>
      <c r="CXY103" s="1"/>
      <c r="CXZ103" s="1"/>
      <c r="CYA103" s="1"/>
      <c r="CYB103" s="1"/>
      <c r="CYC103" s="1"/>
      <c r="CYD103" s="1"/>
      <c r="CYE103" s="1"/>
      <c r="CYF103" s="1"/>
      <c r="CYG103" s="1"/>
      <c r="CYH103" s="1"/>
      <c r="CYI103" s="1"/>
      <c r="CYJ103" s="1"/>
      <c r="CYK103" s="1"/>
      <c r="CYL103" s="1"/>
      <c r="CYM103" s="1"/>
      <c r="CYN103" s="1"/>
      <c r="CYO103" s="1"/>
      <c r="CYP103" s="1"/>
      <c r="CYQ103" s="1"/>
      <c r="CYR103" s="1"/>
      <c r="CYS103" s="1"/>
      <c r="CYT103" s="1"/>
      <c r="CYU103" s="1"/>
      <c r="CYV103" s="1"/>
      <c r="CYW103" s="1"/>
      <c r="CYX103" s="1"/>
      <c r="CYY103" s="1"/>
      <c r="CYZ103" s="1"/>
      <c r="CZA103" s="1"/>
      <c r="CZB103" s="1"/>
      <c r="CZC103" s="1"/>
      <c r="CZD103" s="1"/>
      <c r="CZE103" s="1"/>
      <c r="CZF103" s="1"/>
      <c r="CZG103" s="1"/>
      <c r="CZH103" s="1"/>
      <c r="CZI103" s="1"/>
      <c r="CZJ103" s="1"/>
      <c r="CZK103" s="1"/>
      <c r="CZL103" s="1"/>
      <c r="CZM103" s="1"/>
      <c r="CZN103" s="1"/>
      <c r="CZO103" s="1"/>
      <c r="CZP103" s="1"/>
      <c r="CZQ103" s="1"/>
      <c r="CZR103" s="1"/>
      <c r="CZS103" s="1"/>
      <c r="CZT103" s="1"/>
      <c r="CZU103" s="1"/>
      <c r="CZV103" s="1"/>
      <c r="CZW103" s="1"/>
      <c r="CZX103" s="1"/>
      <c r="CZY103" s="1"/>
      <c r="CZZ103" s="1"/>
      <c r="DAA103" s="1"/>
      <c r="DAB103" s="1"/>
      <c r="DAC103" s="1"/>
      <c r="DAD103" s="1"/>
      <c r="DAE103" s="1"/>
      <c r="DAF103" s="1"/>
      <c r="DAG103" s="1"/>
      <c r="DAH103" s="1"/>
      <c r="DAI103" s="1"/>
      <c r="DAJ103" s="1"/>
      <c r="DAK103" s="1"/>
      <c r="DAL103" s="1"/>
      <c r="DAM103" s="1"/>
      <c r="DAN103" s="1"/>
      <c r="DAO103" s="1"/>
      <c r="DAP103" s="1"/>
      <c r="DAQ103" s="1"/>
      <c r="DAR103" s="1"/>
      <c r="DAS103" s="1"/>
      <c r="DAT103" s="1"/>
      <c r="DAU103" s="1"/>
      <c r="DAV103" s="1"/>
      <c r="DAW103" s="1"/>
      <c r="DAX103" s="1"/>
      <c r="DAY103" s="1"/>
      <c r="DAZ103" s="1"/>
      <c r="DBA103" s="1"/>
      <c r="DBB103" s="1"/>
      <c r="DBC103" s="1"/>
      <c r="DBD103" s="1"/>
      <c r="DBE103" s="1"/>
      <c r="DBF103" s="1"/>
      <c r="DBG103" s="1"/>
      <c r="DBH103" s="1"/>
      <c r="DBI103" s="1"/>
      <c r="DBJ103" s="1"/>
      <c r="DBK103" s="1"/>
      <c r="DBL103" s="1"/>
      <c r="DBM103" s="1"/>
      <c r="DBN103" s="1"/>
      <c r="DBO103" s="1"/>
      <c r="DBP103" s="1"/>
      <c r="DBQ103" s="1"/>
      <c r="DBR103" s="1"/>
      <c r="DBS103" s="1"/>
      <c r="DBT103" s="1"/>
      <c r="DBU103" s="1"/>
      <c r="DBV103" s="1"/>
      <c r="DBW103" s="1"/>
      <c r="DBX103" s="1"/>
      <c r="DBY103" s="1"/>
      <c r="DBZ103" s="1"/>
      <c r="DCA103" s="1"/>
      <c r="DCB103" s="1"/>
      <c r="DCC103" s="1"/>
      <c r="DCD103" s="1"/>
      <c r="DCE103" s="1"/>
      <c r="DCF103" s="1"/>
      <c r="DCG103" s="1"/>
      <c r="DCH103" s="1"/>
      <c r="DCI103" s="1"/>
      <c r="DCJ103" s="1"/>
      <c r="DCK103" s="1"/>
      <c r="DCL103" s="1"/>
      <c r="DCM103" s="1"/>
      <c r="DCN103" s="1"/>
      <c r="DCO103" s="1"/>
      <c r="DCP103" s="1"/>
      <c r="DCQ103" s="1"/>
      <c r="DCR103" s="1"/>
      <c r="DCS103" s="1"/>
      <c r="DCT103" s="1"/>
      <c r="DCU103" s="1"/>
      <c r="DCV103" s="1"/>
      <c r="DCW103" s="1"/>
      <c r="DCX103" s="1"/>
      <c r="DCY103" s="1"/>
      <c r="DCZ103" s="1"/>
      <c r="DDA103" s="1"/>
      <c r="DDB103" s="1"/>
      <c r="DDC103" s="1"/>
      <c r="DDD103" s="1"/>
      <c r="DDE103" s="1"/>
      <c r="DDF103" s="1"/>
      <c r="DDG103" s="1"/>
      <c r="DDH103" s="1"/>
      <c r="DDI103" s="1"/>
      <c r="DDJ103" s="1"/>
      <c r="DDK103" s="1"/>
      <c r="DDL103" s="1"/>
      <c r="DDM103" s="1"/>
      <c r="DDN103" s="1"/>
      <c r="DDO103" s="1"/>
      <c r="DDP103" s="1"/>
      <c r="DDQ103" s="1"/>
      <c r="DDR103" s="1"/>
      <c r="DDS103" s="1"/>
      <c r="DDT103" s="1"/>
      <c r="DDU103" s="1"/>
      <c r="DDV103" s="1"/>
      <c r="DDW103" s="1"/>
      <c r="DDX103" s="1"/>
      <c r="DDY103" s="1"/>
      <c r="DDZ103" s="1"/>
      <c r="DEA103" s="1"/>
      <c r="DEB103" s="1"/>
      <c r="DEC103" s="1"/>
      <c r="DED103" s="1"/>
      <c r="DEE103" s="1"/>
      <c r="DEF103" s="1"/>
      <c r="DEG103" s="1"/>
      <c r="DEH103" s="1"/>
      <c r="DEI103" s="1"/>
      <c r="DEJ103" s="1"/>
      <c r="DEK103" s="1"/>
      <c r="DEL103" s="1"/>
      <c r="DEM103" s="1"/>
      <c r="DEN103" s="1"/>
      <c r="DEO103" s="1"/>
      <c r="DEP103" s="1"/>
      <c r="DEQ103" s="1"/>
      <c r="DER103" s="1"/>
      <c r="DES103" s="1"/>
      <c r="DET103" s="1"/>
      <c r="DEU103" s="1"/>
      <c r="DEV103" s="1"/>
      <c r="DEW103" s="1"/>
      <c r="DEX103" s="1"/>
      <c r="DEY103" s="1"/>
      <c r="DEZ103" s="1"/>
      <c r="DFA103" s="1"/>
      <c r="DFB103" s="1"/>
      <c r="DFC103" s="1"/>
      <c r="DFD103" s="1"/>
      <c r="DFE103" s="1"/>
      <c r="DFF103" s="1"/>
      <c r="DFG103" s="1"/>
      <c r="DFH103" s="1"/>
      <c r="DFI103" s="1"/>
      <c r="DFJ103" s="1"/>
      <c r="DFK103" s="1"/>
      <c r="DFL103" s="1"/>
      <c r="DFM103" s="1"/>
      <c r="DFN103" s="1"/>
      <c r="DFO103" s="1"/>
      <c r="DFP103" s="1"/>
      <c r="DFQ103" s="1"/>
      <c r="DFR103" s="1"/>
      <c r="DFS103" s="1"/>
      <c r="DFT103" s="1"/>
      <c r="DFU103" s="1"/>
      <c r="DFV103" s="1"/>
      <c r="DFW103" s="1"/>
      <c r="DFX103" s="1"/>
      <c r="DFY103" s="1"/>
      <c r="DFZ103" s="1"/>
      <c r="DGA103" s="1"/>
      <c r="DGB103" s="1"/>
      <c r="DGC103" s="1"/>
      <c r="DGD103" s="1"/>
      <c r="DGE103" s="1"/>
      <c r="DGF103" s="1"/>
      <c r="DGG103" s="1"/>
      <c r="DGH103" s="1"/>
      <c r="DGI103" s="1"/>
      <c r="DGJ103" s="1"/>
      <c r="DGK103" s="1"/>
      <c r="DGL103" s="1"/>
      <c r="DGM103" s="1"/>
      <c r="DGN103" s="1"/>
      <c r="DGO103" s="1"/>
      <c r="DGP103" s="1"/>
      <c r="DGQ103" s="1"/>
      <c r="DGR103" s="1"/>
      <c r="DGS103" s="1"/>
      <c r="DGT103" s="1"/>
      <c r="DGU103" s="1"/>
      <c r="DGV103" s="1"/>
      <c r="DGW103" s="1"/>
      <c r="DGX103" s="1"/>
      <c r="DGY103" s="1"/>
      <c r="DGZ103" s="1"/>
      <c r="DHA103" s="1"/>
      <c r="DHB103" s="1"/>
      <c r="DHC103" s="1"/>
      <c r="DHD103" s="1"/>
      <c r="DHE103" s="1"/>
      <c r="DHF103" s="1"/>
      <c r="DHG103" s="1"/>
      <c r="DHH103" s="1"/>
      <c r="DHI103" s="1"/>
      <c r="DHJ103" s="1"/>
      <c r="DHK103" s="1"/>
      <c r="DHL103" s="1"/>
      <c r="DHM103" s="1"/>
      <c r="DHN103" s="1"/>
      <c r="DHO103" s="1"/>
      <c r="DHP103" s="1"/>
      <c r="DHQ103" s="1"/>
      <c r="DHR103" s="1"/>
      <c r="DHS103" s="1"/>
      <c r="DHT103" s="1"/>
      <c r="DHU103" s="1"/>
      <c r="DHV103" s="1"/>
      <c r="DHW103" s="1"/>
      <c r="DHX103" s="1"/>
      <c r="DHY103" s="1"/>
      <c r="DHZ103" s="1"/>
      <c r="DIA103" s="1"/>
      <c r="DIB103" s="1"/>
      <c r="DIC103" s="1"/>
      <c r="DID103" s="1"/>
      <c r="DIE103" s="1"/>
      <c r="DIF103" s="1"/>
      <c r="DIG103" s="1"/>
      <c r="DIH103" s="1"/>
      <c r="DII103" s="1"/>
      <c r="DIJ103" s="1"/>
      <c r="DIK103" s="1"/>
      <c r="DIL103" s="1"/>
      <c r="DIM103" s="1"/>
      <c r="DIN103" s="1"/>
      <c r="DIO103" s="1"/>
      <c r="DIP103" s="1"/>
      <c r="DIQ103" s="1"/>
      <c r="DIR103" s="1"/>
      <c r="DIS103" s="1"/>
      <c r="DIT103" s="1"/>
      <c r="DIU103" s="1"/>
      <c r="DIV103" s="1"/>
      <c r="DIW103" s="1"/>
      <c r="DIX103" s="1"/>
      <c r="DIY103" s="1"/>
      <c r="DIZ103" s="1"/>
      <c r="DJA103" s="1"/>
      <c r="DJB103" s="1"/>
      <c r="DJC103" s="1"/>
      <c r="DJD103" s="1"/>
      <c r="DJE103" s="1"/>
      <c r="DJF103" s="1"/>
      <c r="DJG103" s="1"/>
      <c r="DJH103" s="1"/>
      <c r="DJI103" s="1"/>
      <c r="DJJ103" s="1"/>
      <c r="DJK103" s="1"/>
      <c r="DJL103" s="1"/>
      <c r="DJM103" s="1"/>
      <c r="DJN103" s="1"/>
      <c r="DJO103" s="1"/>
      <c r="DJP103" s="1"/>
      <c r="DJQ103" s="1"/>
      <c r="DJR103" s="1"/>
      <c r="DJS103" s="1"/>
      <c r="DJT103" s="1"/>
      <c r="DJU103" s="1"/>
      <c r="DJV103" s="1"/>
      <c r="DJW103" s="1"/>
      <c r="DJX103" s="1"/>
      <c r="DJY103" s="1"/>
      <c r="DJZ103" s="1"/>
      <c r="DKA103" s="1"/>
      <c r="DKB103" s="1"/>
      <c r="DKC103" s="1"/>
      <c r="DKD103" s="1"/>
      <c r="DKE103" s="1"/>
      <c r="DKF103" s="1"/>
      <c r="DKG103" s="1"/>
      <c r="DKH103" s="1"/>
      <c r="DKI103" s="1"/>
      <c r="DKJ103" s="1"/>
      <c r="DKK103" s="1"/>
      <c r="DKL103" s="1"/>
      <c r="DKM103" s="1"/>
      <c r="DKN103" s="1"/>
      <c r="DKO103" s="1"/>
      <c r="DKP103" s="1"/>
      <c r="DKQ103" s="1"/>
      <c r="DKR103" s="1"/>
      <c r="DKS103" s="1"/>
      <c r="DKT103" s="1"/>
      <c r="DKU103" s="1"/>
      <c r="DKV103" s="1"/>
      <c r="DKW103" s="1"/>
      <c r="DKX103" s="1"/>
      <c r="DKY103" s="1"/>
      <c r="DKZ103" s="1"/>
      <c r="DLA103" s="1"/>
      <c r="DLB103" s="1"/>
      <c r="DLC103" s="1"/>
      <c r="DLD103" s="1"/>
      <c r="DLE103" s="1"/>
      <c r="DLF103" s="1"/>
      <c r="DLG103" s="1"/>
      <c r="DLH103" s="1"/>
      <c r="DLI103" s="1"/>
      <c r="DLJ103" s="1"/>
      <c r="DLK103" s="1"/>
      <c r="DLL103" s="1"/>
      <c r="DLM103" s="1"/>
      <c r="DLN103" s="1"/>
      <c r="DLO103" s="1"/>
      <c r="DLP103" s="1"/>
      <c r="DLQ103" s="1"/>
      <c r="DLR103" s="1"/>
      <c r="DLS103" s="1"/>
      <c r="DLT103" s="1"/>
      <c r="DLU103" s="1"/>
      <c r="DLV103" s="1"/>
      <c r="DLW103" s="1"/>
      <c r="DLX103" s="1"/>
      <c r="DLY103" s="1"/>
      <c r="DLZ103" s="1"/>
      <c r="DMA103" s="1"/>
      <c r="DMB103" s="1"/>
      <c r="DMC103" s="1"/>
      <c r="DMD103" s="1"/>
      <c r="DME103" s="1"/>
      <c r="DMF103" s="1"/>
      <c r="DMG103" s="1"/>
      <c r="DMH103" s="1"/>
      <c r="DMI103" s="1"/>
      <c r="DMJ103" s="1"/>
      <c r="DMK103" s="1"/>
      <c r="DML103" s="1"/>
      <c r="DMM103" s="1"/>
      <c r="DMN103" s="1"/>
      <c r="DMO103" s="1"/>
      <c r="DMP103" s="1"/>
      <c r="DMQ103" s="1"/>
      <c r="DMR103" s="1"/>
      <c r="DMS103" s="1"/>
      <c r="DMT103" s="1"/>
      <c r="DMU103" s="1"/>
      <c r="DMV103" s="1"/>
      <c r="DMW103" s="1"/>
      <c r="DMX103" s="1"/>
      <c r="DMY103" s="1"/>
      <c r="DMZ103" s="1"/>
      <c r="DNA103" s="1"/>
      <c r="DNB103" s="1"/>
      <c r="DNC103" s="1"/>
      <c r="DND103" s="1"/>
      <c r="DNE103" s="1"/>
      <c r="DNF103" s="1"/>
      <c r="DNG103" s="1"/>
      <c r="DNH103" s="1"/>
      <c r="DNI103" s="1"/>
      <c r="DNJ103" s="1"/>
      <c r="DNK103" s="1"/>
      <c r="DNL103" s="1"/>
      <c r="DNM103" s="1"/>
      <c r="DNN103" s="1"/>
      <c r="DNO103" s="1"/>
      <c r="DNP103" s="1"/>
      <c r="DNQ103" s="1"/>
      <c r="DNR103" s="1"/>
      <c r="DNS103" s="1"/>
      <c r="DNT103" s="1"/>
      <c r="DNU103" s="1"/>
      <c r="DNV103" s="1"/>
      <c r="DNW103" s="1"/>
      <c r="DNX103" s="1"/>
      <c r="DNY103" s="1"/>
      <c r="DNZ103" s="1"/>
      <c r="DOA103" s="1"/>
      <c r="DOB103" s="1"/>
      <c r="DOC103" s="1"/>
      <c r="DOD103" s="1"/>
      <c r="DOE103" s="1"/>
      <c r="DOF103" s="1"/>
      <c r="DOG103" s="1"/>
      <c r="DOH103" s="1"/>
      <c r="DOI103" s="1"/>
      <c r="DOJ103" s="1"/>
      <c r="DOK103" s="1"/>
      <c r="DOL103" s="1"/>
      <c r="DOM103" s="1"/>
      <c r="DON103" s="1"/>
      <c r="DOO103" s="1"/>
      <c r="DOP103" s="1"/>
      <c r="DOQ103" s="1"/>
      <c r="DOR103" s="1"/>
      <c r="DOS103" s="1"/>
      <c r="DOT103" s="1"/>
      <c r="DOU103" s="1"/>
      <c r="DOV103" s="1"/>
      <c r="DOW103" s="1"/>
      <c r="DOX103" s="1"/>
      <c r="DOY103" s="1"/>
      <c r="DOZ103" s="1"/>
      <c r="DPA103" s="1"/>
      <c r="DPB103" s="1"/>
      <c r="DPC103" s="1"/>
      <c r="DPD103" s="1"/>
      <c r="DPE103" s="1"/>
      <c r="DPF103" s="1"/>
      <c r="DPG103" s="1"/>
      <c r="DPH103" s="1"/>
      <c r="DPI103" s="1"/>
      <c r="DPJ103" s="1"/>
      <c r="DPK103" s="1"/>
      <c r="DPL103" s="1"/>
      <c r="DPM103" s="1"/>
      <c r="DPN103" s="1"/>
      <c r="DPO103" s="1"/>
      <c r="DPP103" s="1"/>
      <c r="DPQ103" s="1"/>
      <c r="DPR103" s="1"/>
      <c r="DPS103" s="1"/>
      <c r="DPT103" s="1"/>
      <c r="DPU103" s="1"/>
      <c r="DPV103" s="1"/>
      <c r="DPW103" s="1"/>
      <c r="DPX103" s="1"/>
      <c r="DPY103" s="1"/>
      <c r="DPZ103" s="1"/>
      <c r="DQA103" s="1"/>
      <c r="DQB103" s="1"/>
      <c r="DQC103" s="1"/>
      <c r="DQD103" s="1"/>
      <c r="DQE103" s="1"/>
      <c r="DQF103" s="1"/>
      <c r="DQG103" s="1"/>
      <c r="DQH103" s="1"/>
      <c r="DQI103" s="1"/>
      <c r="DQJ103" s="1"/>
      <c r="DQK103" s="1"/>
      <c r="DQL103" s="1"/>
      <c r="DQM103" s="1"/>
      <c r="DQN103" s="1"/>
      <c r="DQO103" s="1"/>
      <c r="DQP103" s="1"/>
      <c r="DQQ103" s="1"/>
      <c r="DQR103" s="1"/>
      <c r="DQS103" s="1"/>
      <c r="DQT103" s="1"/>
      <c r="DQU103" s="1"/>
      <c r="DQV103" s="1"/>
      <c r="DQW103" s="1"/>
      <c r="DQX103" s="1"/>
      <c r="DQY103" s="1"/>
      <c r="DQZ103" s="1"/>
      <c r="DRA103" s="1"/>
      <c r="DRB103" s="1"/>
      <c r="DRC103" s="1"/>
      <c r="DRD103" s="1"/>
      <c r="DRE103" s="1"/>
      <c r="DRF103" s="1"/>
      <c r="DRG103" s="1"/>
      <c r="DRH103" s="1"/>
      <c r="DRI103" s="1"/>
      <c r="DRJ103" s="1"/>
      <c r="DRK103" s="1"/>
      <c r="DRL103" s="1"/>
      <c r="DRM103" s="1"/>
      <c r="DRN103" s="1"/>
      <c r="DRO103" s="1"/>
      <c r="DRP103" s="1"/>
      <c r="DRQ103" s="1"/>
      <c r="DRR103" s="1"/>
      <c r="DRS103" s="1"/>
      <c r="DRT103" s="1"/>
      <c r="DRU103" s="1"/>
      <c r="DRV103" s="1"/>
      <c r="DRW103" s="1"/>
      <c r="DRX103" s="1"/>
      <c r="DRY103" s="1"/>
      <c r="DRZ103" s="1"/>
      <c r="DSA103" s="1"/>
      <c r="DSB103" s="1"/>
      <c r="DSC103" s="1"/>
      <c r="DSD103" s="1"/>
      <c r="DSE103" s="1"/>
      <c r="DSF103" s="1"/>
      <c r="DSG103" s="1"/>
      <c r="DSH103" s="1"/>
      <c r="DSI103" s="1"/>
      <c r="DSJ103" s="1"/>
      <c r="DSK103" s="1"/>
      <c r="DSL103" s="1"/>
      <c r="DSM103" s="1"/>
      <c r="DSN103" s="1"/>
      <c r="DSO103" s="1"/>
      <c r="DSP103" s="1"/>
      <c r="DSQ103" s="1"/>
      <c r="DSR103" s="1"/>
      <c r="DSS103" s="1"/>
      <c r="DST103" s="1"/>
      <c r="DSU103" s="1"/>
      <c r="DSV103" s="1"/>
      <c r="DSW103" s="1"/>
      <c r="DSX103" s="1"/>
      <c r="DSY103" s="1"/>
      <c r="DSZ103" s="1"/>
      <c r="DTA103" s="1"/>
      <c r="DTB103" s="1"/>
      <c r="DTC103" s="1"/>
      <c r="DTD103" s="1"/>
      <c r="DTE103" s="1"/>
      <c r="DTF103" s="1"/>
      <c r="DTG103" s="1"/>
      <c r="DTH103" s="1"/>
      <c r="DTI103" s="1"/>
      <c r="DTJ103" s="1"/>
      <c r="DTK103" s="1"/>
      <c r="DTL103" s="1"/>
      <c r="DTM103" s="1"/>
      <c r="DTN103" s="1"/>
      <c r="DTO103" s="1"/>
      <c r="DTP103" s="1"/>
      <c r="DTQ103" s="1"/>
      <c r="DTR103" s="1"/>
      <c r="DTS103" s="1"/>
      <c r="DTT103" s="1"/>
      <c r="DTU103" s="1"/>
      <c r="DTV103" s="1"/>
      <c r="DTW103" s="1"/>
      <c r="DTX103" s="1"/>
      <c r="DTY103" s="1"/>
      <c r="DTZ103" s="1"/>
      <c r="DUA103" s="1"/>
      <c r="DUB103" s="1"/>
      <c r="DUC103" s="1"/>
      <c r="DUD103" s="1"/>
      <c r="DUE103" s="1"/>
      <c r="DUF103" s="1"/>
      <c r="DUG103" s="1"/>
      <c r="DUH103" s="1"/>
      <c r="DUI103" s="1"/>
      <c r="DUJ103" s="1"/>
      <c r="DUK103" s="1"/>
      <c r="DUL103" s="1"/>
      <c r="DUM103" s="1"/>
      <c r="DUN103" s="1"/>
      <c r="DUO103" s="1"/>
      <c r="DUP103" s="1"/>
      <c r="DUQ103" s="1"/>
      <c r="DUR103" s="1"/>
      <c r="DUS103" s="1"/>
      <c r="DUT103" s="1"/>
      <c r="DUU103" s="1"/>
      <c r="DUV103" s="1"/>
      <c r="DUW103" s="1"/>
      <c r="DUX103" s="1"/>
      <c r="DUY103" s="1"/>
      <c r="DUZ103" s="1"/>
      <c r="DVA103" s="1"/>
      <c r="DVB103" s="1"/>
      <c r="DVC103" s="1"/>
      <c r="DVD103" s="1"/>
      <c r="DVE103" s="1"/>
      <c r="DVF103" s="1"/>
      <c r="DVG103" s="1"/>
      <c r="DVH103" s="1"/>
      <c r="DVI103" s="1"/>
      <c r="DVJ103" s="1"/>
      <c r="DVK103" s="1"/>
      <c r="DVL103" s="1"/>
      <c r="DVM103" s="1"/>
      <c r="DVN103" s="1"/>
      <c r="DVO103" s="1"/>
      <c r="DVP103" s="1"/>
      <c r="DVQ103" s="1"/>
      <c r="DVR103" s="1"/>
      <c r="DVS103" s="1"/>
      <c r="DVT103" s="1"/>
      <c r="DVU103" s="1"/>
      <c r="DVV103" s="1"/>
      <c r="DVW103" s="1"/>
      <c r="DVX103" s="1"/>
      <c r="DVY103" s="1"/>
      <c r="DVZ103" s="1"/>
      <c r="DWA103" s="1"/>
      <c r="DWB103" s="1"/>
      <c r="DWC103" s="1"/>
      <c r="DWD103" s="1"/>
      <c r="DWE103" s="1"/>
      <c r="DWF103" s="1"/>
      <c r="DWG103" s="1"/>
      <c r="DWH103" s="1"/>
      <c r="DWI103" s="1"/>
      <c r="DWJ103" s="1"/>
      <c r="DWK103" s="1"/>
      <c r="DWL103" s="1"/>
      <c r="DWM103" s="1"/>
      <c r="DWN103" s="1"/>
      <c r="DWO103" s="1"/>
      <c r="DWP103" s="1"/>
      <c r="DWQ103" s="1"/>
      <c r="DWR103" s="1"/>
      <c r="DWS103" s="1"/>
      <c r="DWT103" s="1"/>
      <c r="DWU103" s="1"/>
      <c r="DWV103" s="1"/>
      <c r="DWW103" s="1"/>
      <c r="DWX103" s="1"/>
      <c r="DWY103" s="1"/>
      <c r="DWZ103" s="1"/>
      <c r="DXA103" s="1"/>
      <c r="DXB103" s="1"/>
      <c r="DXC103" s="1"/>
      <c r="DXD103" s="1"/>
      <c r="DXE103" s="1"/>
      <c r="DXF103" s="1"/>
      <c r="DXG103" s="1"/>
      <c r="DXH103" s="1"/>
      <c r="DXI103" s="1"/>
      <c r="DXJ103" s="1"/>
      <c r="DXK103" s="1"/>
      <c r="DXL103" s="1"/>
      <c r="DXM103" s="1"/>
      <c r="DXN103" s="1"/>
      <c r="DXO103" s="1"/>
      <c r="DXP103" s="1"/>
      <c r="DXQ103" s="1"/>
      <c r="DXR103" s="1"/>
      <c r="DXS103" s="1"/>
      <c r="DXT103" s="1"/>
      <c r="DXU103" s="1"/>
      <c r="DXV103" s="1"/>
      <c r="DXW103" s="1"/>
      <c r="DXX103" s="1"/>
      <c r="DXY103" s="1"/>
      <c r="DXZ103" s="1"/>
      <c r="DYA103" s="1"/>
      <c r="DYB103" s="1"/>
      <c r="DYC103" s="1"/>
      <c r="DYD103" s="1"/>
      <c r="DYE103" s="1"/>
      <c r="DYF103" s="1"/>
      <c r="DYG103" s="1"/>
      <c r="DYH103" s="1"/>
      <c r="DYI103" s="1"/>
      <c r="DYJ103" s="1"/>
      <c r="DYK103" s="1"/>
      <c r="DYL103" s="1"/>
      <c r="DYM103" s="1"/>
      <c r="DYN103" s="1"/>
      <c r="DYO103" s="1"/>
      <c r="DYP103" s="1"/>
      <c r="DYQ103" s="1"/>
      <c r="DYR103" s="1"/>
      <c r="DYS103" s="1"/>
      <c r="DYT103" s="1"/>
      <c r="DYU103" s="1"/>
      <c r="DYV103" s="1"/>
      <c r="DYW103" s="1"/>
      <c r="DYX103" s="1"/>
      <c r="DYY103" s="1"/>
      <c r="DYZ103" s="1"/>
      <c r="DZA103" s="1"/>
      <c r="DZB103" s="1"/>
      <c r="DZC103" s="1"/>
      <c r="DZD103" s="1"/>
      <c r="DZE103" s="1"/>
      <c r="DZF103" s="1"/>
      <c r="DZG103" s="1"/>
      <c r="DZH103" s="1"/>
      <c r="DZI103" s="1"/>
      <c r="DZJ103" s="1"/>
      <c r="DZK103" s="1"/>
      <c r="DZL103" s="1"/>
      <c r="DZM103" s="1"/>
      <c r="DZN103" s="1"/>
      <c r="DZO103" s="1"/>
      <c r="DZP103" s="1"/>
      <c r="DZQ103" s="1"/>
      <c r="DZR103" s="1"/>
      <c r="DZS103" s="1"/>
      <c r="DZT103" s="1"/>
      <c r="DZU103" s="1"/>
      <c r="DZV103" s="1"/>
      <c r="DZW103" s="1"/>
      <c r="DZX103" s="1"/>
      <c r="DZY103" s="1"/>
      <c r="DZZ103" s="1"/>
      <c r="EAA103" s="1"/>
      <c r="EAB103" s="1"/>
      <c r="EAC103" s="1"/>
      <c r="EAD103" s="1"/>
      <c r="EAE103" s="1"/>
      <c r="EAF103" s="1"/>
      <c r="EAG103" s="1"/>
      <c r="EAH103" s="1"/>
      <c r="EAI103" s="1"/>
      <c r="EAJ103" s="1"/>
      <c r="EAK103" s="1"/>
      <c r="EAL103" s="1"/>
      <c r="EAM103" s="1"/>
      <c r="EAN103" s="1"/>
      <c r="EAO103" s="1"/>
      <c r="EAP103" s="1"/>
      <c r="EAQ103" s="1"/>
      <c r="EAR103" s="1"/>
      <c r="EAS103" s="1"/>
      <c r="EAT103" s="1"/>
      <c r="EAU103" s="1"/>
      <c r="EAV103" s="1"/>
      <c r="EAW103" s="1"/>
      <c r="EAX103" s="1"/>
      <c r="EAY103" s="1"/>
      <c r="EAZ103" s="1"/>
      <c r="EBA103" s="1"/>
      <c r="EBB103" s="1"/>
      <c r="EBC103" s="1"/>
      <c r="EBD103" s="1"/>
      <c r="EBE103" s="1"/>
      <c r="EBF103" s="1"/>
      <c r="EBG103" s="1"/>
      <c r="EBH103" s="1"/>
      <c r="EBI103" s="1"/>
      <c r="EBJ103" s="1"/>
      <c r="EBK103" s="1"/>
      <c r="EBL103" s="1"/>
      <c r="EBM103" s="1"/>
      <c r="EBN103" s="1"/>
      <c r="EBO103" s="1"/>
      <c r="EBP103" s="1"/>
      <c r="EBQ103" s="1"/>
      <c r="EBR103" s="1"/>
      <c r="EBS103" s="1"/>
      <c r="EBT103" s="1"/>
      <c r="EBU103" s="1"/>
      <c r="EBV103" s="1"/>
      <c r="EBW103" s="1"/>
      <c r="EBX103" s="1"/>
      <c r="EBY103" s="1"/>
      <c r="EBZ103" s="1"/>
      <c r="ECA103" s="1"/>
      <c r="ECB103" s="1"/>
      <c r="ECC103" s="1"/>
      <c r="ECD103" s="1"/>
      <c r="ECE103" s="1"/>
      <c r="ECF103" s="1"/>
      <c r="ECG103" s="1"/>
      <c r="ECH103" s="1"/>
      <c r="ECI103" s="1"/>
      <c r="ECJ103" s="1"/>
      <c r="ECK103" s="1"/>
      <c r="ECL103" s="1"/>
      <c r="ECM103" s="1"/>
      <c r="ECN103" s="1"/>
      <c r="ECO103" s="1"/>
      <c r="ECP103" s="1"/>
      <c r="ECQ103" s="1"/>
      <c r="ECR103" s="1"/>
      <c r="ECS103" s="1"/>
      <c r="ECT103" s="1"/>
      <c r="ECU103" s="1"/>
      <c r="ECV103" s="1"/>
      <c r="ECW103" s="1"/>
      <c r="ECX103" s="1"/>
      <c r="ECY103" s="1"/>
      <c r="ECZ103" s="1"/>
      <c r="EDA103" s="1"/>
      <c r="EDB103" s="1"/>
      <c r="EDC103" s="1"/>
      <c r="EDD103" s="1"/>
      <c r="EDE103" s="1"/>
      <c r="EDF103" s="1"/>
      <c r="EDG103" s="1"/>
      <c r="EDH103" s="1"/>
      <c r="EDI103" s="1"/>
      <c r="EDJ103" s="1"/>
      <c r="EDK103" s="1"/>
      <c r="EDL103" s="1"/>
      <c r="EDM103" s="1"/>
      <c r="EDN103" s="1"/>
      <c r="EDO103" s="1"/>
      <c r="EDP103" s="1"/>
      <c r="EDQ103" s="1"/>
      <c r="EDR103" s="1"/>
      <c r="EDS103" s="1"/>
      <c r="EDT103" s="1"/>
      <c r="EDU103" s="1"/>
      <c r="EDV103" s="1"/>
      <c r="EDW103" s="1"/>
      <c r="EDX103" s="1"/>
      <c r="EDY103" s="1"/>
      <c r="EDZ103" s="1"/>
      <c r="EEA103" s="1"/>
      <c r="EEB103" s="1"/>
      <c r="EEC103" s="1"/>
      <c r="EED103" s="1"/>
      <c r="EEE103" s="1"/>
      <c r="EEF103" s="1"/>
      <c r="EEG103" s="1"/>
      <c r="EEH103" s="1"/>
      <c r="EEI103" s="1"/>
      <c r="EEJ103" s="1"/>
      <c r="EEK103" s="1"/>
      <c r="EEL103" s="1"/>
      <c r="EEM103" s="1"/>
      <c r="EEN103" s="1"/>
      <c r="EEO103" s="1"/>
      <c r="EEP103" s="1"/>
      <c r="EEQ103" s="1"/>
      <c r="EER103" s="1"/>
      <c r="EES103" s="1"/>
      <c r="EET103" s="1"/>
      <c r="EEU103" s="1"/>
      <c r="EEV103" s="1"/>
      <c r="EEW103" s="1"/>
      <c r="EEX103" s="1"/>
      <c r="EEY103" s="1"/>
      <c r="EEZ103" s="1"/>
      <c r="EFA103" s="1"/>
      <c r="EFB103" s="1"/>
      <c r="EFC103" s="1"/>
      <c r="EFD103" s="1"/>
      <c r="EFE103" s="1"/>
      <c r="EFF103" s="1"/>
      <c r="EFG103" s="1"/>
      <c r="EFH103" s="1"/>
      <c r="EFI103" s="1"/>
      <c r="EFJ103" s="1"/>
      <c r="EFK103" s="1"/>
      <c r="EFL103" s="1"/>
      <c r="EFM103" s="1"/>
      <c r="EFN103" s="1"/>
      <c r="EFO103" s="1"/>
      <c r="EFP103" s="1"/>
      <c r="EFQ103" s="1"/>
      <c r="EFR103" s="1"/>
      <c r="EFS103" s="1"/>
      <c r="EFT103" s="1"/>
      <c r="EFU103" s="1"/>
      <c r="EFV103" s="1"/>
      <c r="EFW103" s="1"/>
      <c r="EFX103" s="1"/>
      <c r="EFY103" s="1"/>
      <c r="EFZ103" s="1"/>
      <c r="EGA103" s="1"/>
      <c r="EGB103" s="1"/>
      <c r="EGC103" s="1"/>
      <c r="EGD103" s="1"/>
      <c r="EGE103" s="1"/>
      <c r="EGF103" s="1"/>
      <c r="EGG103" s="1"/>
      <c r="EGH103" s="1"/>
      <c r="EGI103" s="1"/>
      <c r="EGJ103" s="1"/>
      <c r="EGK103" s="1"/>
      <c r="EGL103" s="1"/>
      <c r="EGM103" s="1"/>
      <c r="EGN103" s="1"/>
      <c r="EGO103" s="1"/>
      <c r="EGP103" s="1"/>
      <c r="EGQ103" s="1"/>
      <c r="EGR103" s="1"/>
      <c r="EGS103" s="1"/>
      <c r="EGT103" s="1"/>
      <c r="EGU103" s="1"/>
      <c r="EGV103" s="1"/>
      <c r="EGW103" s="1"/>
      <c r="EGX103" s="1"/>
      <c r="EGY103" s="1"/>
      <c r="EGZ103" s="1"/>
      <c r="EHA103" s="1"/>
      <c r="EHB103" s="1"/>
      <c r="EHC103" s="1"/>
      <c r="EHD103" s="1"/>
      <c r="EHE103" s="1"/>
      <c r="EHF103" s="1"/>
      <c r="EHG103" s="1"/>
      <c r="EHH103" s="1"/>
      <c r="EHI103" s="1"/>
      <c r="EHJ103" s="1"/>
      <c r="EHK103" s="1"/>
      <c r="EHL103" s="1"/>
      <c r="EHM103" s="1"/>
      <c r="EHN103" s="1"/>
      <c r="EHO103" s="1"/>
      <c r="EHP103" s="1"/>
      <c r="EHQ103" s="1"/>
      <c r="EHR103" s="1"/>
      <c r="EHS103" s="1"/>
      <c r="EHT103" s="1"/>
      <c r="EHU103" s="1"/>
      <c r="EHV103" s="1"/>
      <c r="EHW103" s="1"/>
      <c r="EHX103" s="1"/>
      <c r="EHY103" s="1"/>
      <c r="EHZ103" s="1"/>
      <c r="EIA103" s="1"/>
      <c r="EIB103" s="1"/>
      <c r="EIC103" s="1"/>
      <c r="EID103" s="1"/>
      <c r="EIE103" s="1"/>
      <c r="EIF103" s="1"/>
      <c r="EIG103" s="1"/>
      <c r="EIH103" s="1"/>
      <c r="EII103" s="1"/>
      <c r="EIJ103" s="1"/>
      <c r="EIK103" s="1"/>
      <c r="EIL103" s="1"/>
      <c r="EIM103" s="1"/>
      <c r="EIN103" s="1"/>
      <c r="EIO103" s="1"/>
      <c r="EIP103" s="1"/>
      <c r="EIQ103" s="1"/>
      <c r="EIR103" s="1"/>
      <c r="EIS103" s="1"/>
      <c r="EIT103" s="1"/>
      <c r="EIU103" s="1"/>
      <c r="EIV103" s="1"/>
      <c r="EIW103" s="1"/>
      <c r="EIX103" s="1"/>
      <c r="EIY103" s="1"/>
      <c r="EIZ103" s="1"/>
      <c r="EJA103" s="1"/>
      <c r="EJB103" s="1"/>
      <c r="EJC103" s="1"/>
      <c r="EJD103" s="1"/>
      <c r="EJE103" s="1"/>
      <c r="EJF103" s="1"/>
      <c r="EJG103" s="1"/>
      <c r="EJH103" s="1"/>
      <c r="EJI103" s="1"/>
      <c r="EJJ103" s="1"/>
      <c r="EJK103" s="1"/>
      <c r="EJL103" s="1"/>
      <c r="EJM103" s="1"/>
      <c r="EJN103" s="1"/>
      <c r="EJO103" s="1"/>
      <c r="EJP103" s="1"/>
      <c r="EJQ103" s="1"/>
      <c r="EJR103" s="1"/>
      <c r="EJS103" s="1"/>
      <c r="EJT103" s="1"/>
      <c r="EJU103" s="1"/>
      <c r="EJV103" s="1"/>
      <c r="EJW103" s="1"/>
      <c r="EJX103" s="1"/>
      <c r="EJY103" s="1"/>
      <c r="EJZ103" s="1"/>
      <c r="EKA103" s="1"/>
      <c r="EKB103" s="1"/>
      <c r="EKC103" s="1"/>
      <c r="EKD103" s="1"/>
      <c r="EKE103" s="1"/>
      <c r="EKF103" s="1"/>
      <c r="EKG103" s="1"/>
      <c r="EKH103" s="1"/>
      <c r="EKI103" s="1"/>
      <c r="EKJ103" s="1"/>
      <c r="EKK103" s="1"/>
      <c r="EKL103" s="1"/>
      <c r="EKM103" s="1"/>
      <c r="EKN103" s="1"/>
      <c r="EKO103" s="1"/>
      <c r="EKP103" s="1"/>
      <c r="EKQ103" s="1"/>
      <c r="EKR103" s="1"/>
      <c r="EKS103" s="1"/>
      <c r="EKT103" s="1"/>
      <c r="EKU103" s="1"/>
      <c r="EKV103" s="1"/>
      <c r="EKW103" s="1"/>
      <c r="EKX103" s="1"/>
      <c r="EKY103" s="1"/>
      <c r="EKZ103" s="1"/>
      <c r="ELA103" s="1"/>
      <c r="ELB103" s="1"/>
      <c r="ELC103" s="1"/>
      <c r="ELD103" s="1"/>
      <c r="ELE103" s="1"/>
      <c r="ELF103" s="1"/>
      <c r="ELG103" s="1"/>
      <c r="ELH103" s="1"/>
      <c r="ELI103" s="1"/>
      <c r="ELJ103" s="1"/>
      <c r="ELK103" s="1"/>
      <c r="ELL103" s="1"/>
      <c r="ELM103" s="1"/>
      <c r="ELN103" s="1"/>
      <c r="ELO103" s="1"/>
      <c r="ELP103" s="1"/>
      <c r="ELQ103" s="1"/>
      <c r="ELR103" s="1"/>
      <c r="ELS103" s="1"/>
      <c r="ELT103" s="1"/>
      <c r="ELU103" s="1"/>
      <c r="ELV103" s="1"/>
      <c r="ELW103" s="1"/>
      <c r="ELX103" s="1"/>
      <c r="ELY103" s="1"/>
      <c r="ELZ103" s="1"/>
      <c r="EMA103" s="1"/>
      <c r="EMB103" s="1"/>
      <c r="EMC103" s="1"/>
      <c r="EMD103" s="1"/>
      <c r="EME103" s="1"/>
      <c r="EMF103" s="1"/>
      <c r="EMG103" s="1"/>
      <c r="EMH103" s="1"/>
      <c r="EMI103" s="1"/>
      <c r="EMJ103" s="1"/>
      <c r="EMK103" s="1"/>
      <c r="EML103" s="1"/>
      <c r="EMM103" s="1"/>
      <c r="EMN103" s="1"/>
      <c r="EMO103" s="1"/>
      <c r="EMP103" s="1"/>
      <c r="EMQ103" s="1"/>
      <c r="EMR103" s="1"/>
      <c r="EMS103" s="1"/>
      <c r="EMT103" s="1"/>
      <c r="EMU103" s="1"/>
      <c r="EMV103" s="1"/>
      <c r="EMW103" s="1"/>
      <c r="EMX103" s="1"/>
      <c r="EMY103" s="1"/>
      <c r="EMZ103" s="1"/>
      <c r="ENA103" s="1"/>
      <c r="ENB103" s="1"/>
      <c r="ENC103" s="1"/>
      <c r="END103" s="1"/>
      <c r="ENE103" s="1"/>
      <c r="ENF103" s="1"/>
      <c r="ENG103" s="1"/>
      <c r="ENH103" s="1"/>
      <c r="ENI103" s="1"/>
      <c r="ENJ103" s="1"/>
      <c r="ENK103" s="1"/>
      <c r="ENL103" s="1"/>
      <c r="ENM103" s="1"/>
      <c r="ENN103" s="1"/>
      <c r="ENO103" s="1"/>
      <c r="ENP103" s="1"/>
      <c r="ENQ103" s="1"/>
      <c r="ENR103" s="1"/>
      <c r="ENS103" s="1"/>
      <c r="ENT103" s="1"/>
      <c r="ENU103" s="1"/>
      <c r="ENV103" s="1"/>
      <c r="ENW103" s="1"/>
      <c r="ENX103" s="1"/>
      <c r="ENY103" s="1"/>
      <c r="ENZ103" s="1"/>
      <c r="EOA103" s="1"/>
      <c r="EOB103" s="1"/>
      <c r="EOC103" s="1"/>
      <c r="EOD103" s="1"/>
      <c r="EOE103" s="1"/>
      <c r="EOF103" s="1"/>
      <c r="EOG103" s="1"/>
      <c r="EOH103" s="1"/>
      <c r="EOI103" s="1"/>
      <c r="EOJ103" s="1"/>
      <c r="EOK103" s="1"/>
      <c r="EOL103" s="1"/>
      <c r="EOM103" s="1"/>
      <c r="EON103" s="1"/>
      <c r="EOO103" s="1"/>
      <c r="EOP103" s="1"/>
      <c r="EOQ103" s="1"/>
      <c r="EOR103" s="1"/>
      <c r="EOS103" s="1"/>
      <c r="EOT103" s="1"/>
      <c r="EOU103" s="1"/>
      <c r="EOV103" s="1"/>
      <c r="EOW103" s="1"/>
      <c r="EOX103" s="1"/>
      <c r="EOY103" s="1"/>
      <c r="EOZ103" s="1"/>
      <c r="EPA103" s="1"/>
      <c r="EPB103" s="1"/>
      <c r="EPC103" s="1"/>
      <c r="EPD103" s="1"/>
      <c r="EPE103" s="1"/>
      <c r="EPF103" s="1"/>
      <c r="EPG103" s="1"/>
      <c r="EPH103" s="1"/>
      <c r="EPI103" s="1"/>
      <c r="EPJ103" s="1"/>
      <c r="EPK103" s="1"/>
      <c r="EPL103" s="1"/>
      <c r="EPM103" s="1"/>
      <c r="EPN103" s="1"/>
      <c r="EPO103" s="1"/>
      <c r="EPP103" s="1"/>
      <c r="EPQ103" s="1"/>
      <c r="EPR103" s="1"/>
      <c r="EPS103" s="1"/>
      <c r="EPT103" s="1"/>
      <c r="EPU103" s="1"/>
      <c r="EPV103" s="1"/>
      <c r="EPW103" s="1"/>
      <c r="EPX103" s="1"/>
      <c r="EPY103" s="1"/>
      <c r="EPZ103" s="1"/>
      <c r="EQA103" s="1"/>
      <c r="EQB103" s="1"/>
      <c r="EQC103" s="1"/>
      <c r="EQD103" s="1"/>
      <c r="EQE103" s="1"/>
      <c r="EQF103" s="1"/>
      <c r="EQG103" s="1"/>
      <c r="EQH103" s="1"/>
      <c r="EQI103" s="1"/>
      <c r="EQJ103" s="1"/>
      <c r="EQK103" s="1"/>
      <c r="EQL103" s="1"/>
      <c r="EQM103" s="1"/>
      <c r="EQN103" s="1"/>
      <c r="EQO103" s="1"/>
      <c r="EQP103" s="1"/>
      <c r="EQQ103" s="1"/>
      <c r="EQR103" s="1"/>
      <c r="EQS103" s="1"/>
      <c r="EQT103" s="1"/>
      <c r="EQU103" s="1"/>
      <c r="EQV103" s="1"/>
      <c r="EQW103" s="1"/>
      <c r="EQX103" s="1"/>
      <c r="EQY103" s="1"/>
      <c r="EQZ103" s="1"/>
      <c r="ERA103" s="1"/>
      <c r="ERB103" s="1"/>
      <c r="ERC103" s="1"/>
      <c r="ERD103" s="1"/>
      <c r="ERE103" s="1"/>
      <c r="ERF103" s="1"/>
      <c r="ERG103" s="1"/>
      <c r="ERH103" s="1"/>
      <c r="ERI103" s="1"/>
      <c r="ERJ103" s="1"/>
      <c r="ERK103" s="1"/>
      <c r="ERL103" s="1"/>
      <c r="ERM103" s="1"/>
      <c r="ERN103" s="1"/>
      <c r="ERO103" s="1"/>
      <c r="ERP103" s="1"/>
      <c r="ERQ103" s="1"/>
      <c r="ERR103" s="1"/>
      <c r="ERS103" s="1"/>
      <c r="ERT103" s="1"/>
      <c r="ERU103" s="1"/>
      <c r="ERV103" s="1"/>
      <c r="ERW103" s="1"/>
      <c r="ERX103" s="1"/>
      <c r="ERY103" s="1"/>
      <c r="ERZ103" s="1"/>
      <c r="ESA103" s="1"/>
      <c r="ESB103" s="1"/>
      <c r="ESC103" s="1"/>
      <c r="ESD103" s="1"/>
      <c r="ESE103" s="1"/>
      <c r="ESF103" s="1"/>
      <c r="ESG103" s="1"/>
      <c r="ESH103" s="1"/>
      <c r="ESI103" s="1"/>
      <c r="ESJ103" s="1"/>
      <c r="ESK103" s="1"/>
      <c r="ESL103" s="1"/>
      <c r="ESM103" s="1"/>
      <c r="ESN103" s="1"/>
      <c r="ESO103" s="1"/>
      <c r="ESP103" s="1"/>
      <c r="ESQ103" s="1"/>
      <c r="ESR103" s="1"/>
      <c r="ESS103" s="1"/>
      <c r="EST103" s="1"/>
      <c r="ESU103" s="1"/>
      <c r="ESV103" s="1"/>
      <c r="ESW103" s="1"/>
      <c r="ESX103" s="1"/>
      <c r="ESY103" s="1"/>
      <c r="ESZ103" s="1"/>
      <c r="ETA103" s="1"/>
      <c r="ETB103" s="1"/>
      <c r="ETC103" s="1"/>
      <c r="ETD103" s="1"/>
      <c r="ETE103" s="1"/>
      <c r="ETF103" s="1"/>
      <c r="ETG103" s="1"/>
      <c r="ETH103" s="1"/>
      <c r="ETI103" s="1"/>
      <c r="ETJ103" s="1"/>
      <c r="ETK103" s="1"/>
      <c r="ETL103" s="1"/>
      <c r="ETM103" s="1"/>
      <c r="ETN103" s="1"/>
      <c r="ETO103" s="1"/>
      <c r="ETP103" s="1"/>
      <c r="ETQ103" s="1"/>
      <c r="ETR103" s="1"/>
      <c r="ETS103" s="1"/>
      <c r="ETT103" s="1"/>
      <c r="ETU103" s="1"/>
      <c r="ETV103" s="1"/>
      <c r="ETW103" s="1"/>
      <c r="ETX103" s="1"/>
      <c r="ETY103" s="1"/>
      <c r="ETZ103" s="1"/>
      <c r="EUA103" s="1"/>
      <c r="EUB103" s="1"/>
      <c r="EUC103" s="1"/>
      <c r="EUD103" s="1"/>
      <c r="EUE103" s="1"/>
      <c r="EUF103" s="1"/>
      <c r="EUG103" s="1"/>
      <c r="EUH103" s="1"/>
      <c r="EUI103" s="1"/>
      <c r="EUJ103" s="1"/>
      <c r="EUK103" s="1"/>
      <c r="EUL103" s="1"/>
      <c r="EUM103" s="1"/>
      <c r="EUN103" s="1"/>
      <c r="EUO103" s="1"/>
      <c r="EUP103" s="1"/>
      <c r="EUQ103" s="1"/>
      <c r="EUR103" s="1"/>
      <c r="EUS103" s="1"/>
      <c r="EUT103" s="1"/>
      <c r="EUU103" s="1"/>
      <c r="EUV103" s="1"/>
      <c r="EUW103" s="1"/>
      <c r="EUX103" s="1"/>
      <c r="EUY103" s="1"/>
      <c r="EUZ103" s="1"/>
      <c r="EVA103" s="1"/>
      <c r="EVB103" s="1"/>
      <c r="EVC103" s="1"/>
      <c r="EVD103" s="1"/>
      <c r="EVE103" s="1"/>
      <c r="EVF103" s="1"/>
      <c r="EVG103" s="1"/>
      <c r="EVH103" s="1"/>
      <c r="EVI103" s="1"/>
      <c r="EVJ103" s="1"/>
      <c r="EVK103" s="1"/>
      <c r="EVL103" s="1"/>
      <c r="EVM103" s="1"/>
      <c r="EVN103" s="1"/>
      <c r="EVO103" s="1"/>
      <c r="EVP103" s="1"/>
      <c r="EVQ103" s="1"/>
      <c r="EVR103" s="1"/>
      <c r="EVS103" s="1"/>
      <c r="EVT103" s="1"/>
      <c r="EVU103" s="1"/>
      <c r="EVV103" s="1"/>
      <c r="EVW103" s="1"/>
      <c r="EVX103" s="1"/>
      <c r="EVY103" s="1"/>
      <c r="EVZ103" s="1"/>
      <c r="EWA103" s="1"/>
      <c r="EWB103" s="1"/>
      <c r="EWC103" s="1"/>
      <c r="EWD103" s="1"/>
      <c r="EWE103" s="1"/>
      <c r="EWF103" s="1"/>
      <c r="EWG103" s="1"/>
      <c r="EWH103" s="1"/>
      <c r="EWI103" s="1"/>
      <c r="EWJ103" s="1"/>
      <c r="EWK103" s="1"/>
      <c r="EWL103" s="1"/>
      <c r="EWM103" s="1"/>
      <c r="EWN103" s="1"/>
      <c r="EWO103" s="1"/>
      <c r="EWP103" s="1"/>
      <c r="EWQ103" s="1"/>
      <c r="EWR103" s="1"/>
      <c r="EWS103" s="1"/>
      <c r="EWT103" s="1"/>
      <c r="EWU103" s="1"/>
      <c r="EWV103" s="1"/>
      <c r="EWW103" s="1"/>
      <c r="EWX103" s="1"/>
      <c r="EWY103" s="1"/>
      <c r="EWZ103" s="1"/>
      <c r="EXA103" s="1"/>
      <c r="EXB103" s="1"/>
      <c r="EXC103" s="1"/>
      <c r="EXD103" s="1"/>
      <c r="EXE103" s="1"/>
      <c r="EXF103" s="1"/>
      <c r="EXG103" s="1"/>
      <c r="EXH103" s="1"/>
      <c r="EXI103" s="1"/>
      <c r="EXJ103" s="1"/>
      <c r="EXK103" s="1"/>
      <c r="EXL103" s="1"/>
      <c r="EXM103" s="1"/>
      <c r="EXN103" s="1"/>
      <c r="EXO103" s="1"/>
      <c r="EXP103" s="1"/>
      <c r="EXQ103" s="1"/>
      <c r="EXR103" s="1"/>
      <c r="EXS103" s="1"/>
      <c r="EXT103" s="1"/>
      <c r="EXU103" s="1"/>
      <c r="EXV103" s="1"/>
      <c r="EXW103" s="1"/>
      <c r="EXX103" s="1"/>
      <c r="EXY103" s="1"/>
      <c r="EXZ103" s="1"/>
      <c r="EYA103" s="1"/>
      <c r="EYB103" s="1"/>
      <c r="EYC103" s="1"/>
      <c r="EYD103" s="1"/>
      <c r="EYE103" s="1"/>
      <c r="EYF103" s="1"/>
      <c r="EYG103" s="1"/>
      <c r="EYH103" s="1"/>
      <c r="EYI103" s="1"/>
      <c r="EYJ103" s="1"/>
      <c r="EYK103" s="1"/>
      <c r="EYL103" s="1"/>
      <c r="EYM103" s="1"/>
      <c r="EYN103" s="1"/>
      <c r="EYO103" s="1"/>
      <c r="EYP103" s="1"/>
      <c r="EYQ103" s="1"/>
      <c r="EYR103" s="1"/>
      <c r="EYS103" s="1"/>
      <c r="EYT103" s="1"/>
      <c r="EYU103" s="1"/>
      <c r="EYV103" s="1"/>
      <c r="EYW103" s="1"/>
      <c r="EYX103" s="1"/>
      <c r="EYY103" s="1"/>
      <c r="EYZ103" s="1"/>
      <c r="EZA103" s="1"/>
      <c r="EZB103" s="1"/>
      <c r="EZC103" s="1"/>
      <c r="EZD103" s="1"/>
      <c r="EZE103" s="1"/>
      <c r="EZF103" s="1"/>
      <c r="EZG103" s="1"/>
      <c r="EZH103" s="1"/>
      <c r="EZI103" s="1"/>
      <c r="EZJ103" s="1"/>
      <c r="EZK103" s="1"/>
      <c r="EZL103" s="1"/>
      <c r="EZM103" s="1"/>
      <c r="EZN103" s="1"/>
      <c r="EZO103" s="1"/>
      <c r="EZP103" s="1"/>
      <c r="EZQ103" s="1"/>
      <c r="EZR103" s="1"/>
      <c r="EZS103" s="1"/>
      <c r="EZT103" s="1"/>
      <c r="EZU103" s="1"/>
      <c r="EZV103" s="1"/>
      <c r="EZW103" s="1"/>
      <c r="EZX103" s="1"/>
      <c r="EZY103" s="1"/>
      <c r="EZZ103" s="1"/>
      <c r="FAA103" s="1"/>
      <c r="FAB103" s="1"/>
      <c r="FAC103" s="1"/>
      <c r="FAD103" s="1"/>
      <c r="FAE103" s="1"/>
      <c r="FAF103" s="1"/>
      <c r="FAG103" s="1"/>
      <c r="FAH103" s="1"/>
      <c r="FAI103" s="1"/>
      <c r="FAJ103" s="1"/>
      <c r="FAK103" s="1"/>
      <c r="FAL103" s="1"/>
      <c r="FAM103" s="1"/>
      <c r="FAN103" s="1"/>
      <c r="FAO103" s="1"/>
      <c r="FAP103" s="1"/>
      <c r="FAQ103" s="1"/>
      <c r="FAR103" s="1"/>
      <c r="FAS103" s="1"/>
      <c r="FAT103" s="1"/>
      <c r="FAU103" s="1"/>
      <c r="FAV103" s="1"/>
      <c r="FAW103" s="1"/>
      <c r="FAX103" s="1"/>
      <c r="FAY103" s="1"/>
      <c r="FAZ103" s="1"/>
      <c r="FBA103" s="1"/>
      <c r="FBB103" s="1"/>
      <c r="FBC103" s="1"/>
      <c r="FBD103" s="1"/>
      <c r="FBE103" s="1"/>
      <c r="FBF103" s="1"/>
      <c r="FBG103" s="1"/>
      <c r="FBH103" s="1"/>
      <c r="FBI103" s="1"/>
      <c r="FBJ103" s="1"/>
      <c r="FBK103" s="1"/>
      <c r="FBL103" s="1"/>
      <c r="FBM103" s="1"/>
      <c r="FBN103" s="1"/>
      <c r="FBO103" s="1"/>
      <c r="FBP103" s="1"/>
      <c r="FBQ103" s="1"/>
      <c r="FBR103" s="1"/>
      <c r="FBS103" s="1"/>
      <c r="FBT103" s="1"/>
      <c r="FBU103" s="1"/>
      <c r="FBV103" s="1"/>
      <c r="FBW103" s="1"/>
      <c r="FBX103" s="1"/>
      <c r="FBY103" s="1"/>
      <c r="FBZ103" s="1"/>
      <c r="FCA103" s="1"/>
      <c r="FCB103" s="1"/>
      <c r="FCC103" s="1"/>
      <c r="FCD103" s="1"/>
      <c r="FCE103" s="1"/>
      <c r="FCF103" s="1"/>
      <c r="FCG103" s="1"/>
      <c r="FCH103" s="1"/>
      <c r="FCI103" s="1"/>
      <c r="FCJ103" s="1"/>
      <c r="FCK103" s="1"/>
      <c r="FCL103" s="1"/>
      <c r="FCM103" s="1"/>
      <c r="FCN103" s="1"/>
      <c r="FCO103" s="1"/>
      <c r="FCP103" s="1"/>
      <c r="FCQ103" s="1"/>
      <c r="FCR103" s="1"/>
      <c r="FCS103" s="1"/>
      <c r="FCT103" s="1"/>
      <c r="FCU103" s="1"/>
      <c r="FCV103" s="1"/>
      <c r="FCW103" s="1"/>
      <c r="FCX103" s="1"/>
      <c r="FCY103" s="1"/>
      <c r="FCZ103" s="1"/>
      <c r="FDA103" s="1"/>
      <c r="FDB103" s="1"/>
      <c r="FDC103" s="1"/>
      <c r="FDD103" s="1"/>
      <c r="FDE103" s="1"/>
      <c r="FDF103" s="1"/>
      <c r="FDG103" s="1"/>
      <c r="FDH103" s="1"/>
      <c r="FDI103" s="1"/>
      <c r="FDJ103" s="1"/>
      <c r="FDK103" s="1"/>
      <c r="FDL103" s="1"/>
      <c r="FDM103" s="1"/>
      <c r="FDN103" s="1"/>
      <c r="FDO103" s="1"/>
      <c r="FDP103" s="1"/>
      <c r="FDQ103" s="1"/>
      <c r="FDR103" s="1"/>
      <c r="FDS103" s="1"/>
      <c r="FDT103" s="1"/>
      <c r="FDU103" s="1"/>
      <c r="FDV103" s="1"/>
      <c r="FDW103" s="1"/>
      <c r="FDX103" s="1"/>
      <c r="FDY103" s="1"/>
      <c r="FDZ103" s="1"/>
      <c r="FEA103" s="1"/>
      <c r="FEB103" s="1"/>
      <c r="FEC103" s="1"/>
      <c r="FED103" s="1"/>
      <c r="FEE103" s="1"/>
      <c r="FEF103" s="1"/>
      <c r="FEG103" s="1"/>
      <c r="FEH103" s="1"/>
      <c r="FEI103" s="1"/>
      <c r="FEJ103" s="1"/>
      <c r="FEK103" s="1"/>
      <c r="FEL103" s="1"/>
      <c r="FEM103" s="1"/>
      <c r="FEN103" s="1"/>
      <c r="FEO103" s="1"/>
      <c r="FEP103" s="1"/>
      <c r="FEQ103" s="1"/>
      <c r="FER103" s="1"/>
      <c r="FES103" s="1"/>
      <c r="FET103" s="1"/>
      <c r="FEU103" s="1"/>
      <c r="FEV103" s="1"/>
      <c r="FEW103" s="1"/>
      <c r="FEX103" s="1"/>
      <c r="FEY103" s="1"/>
      <c r="FEZ103" s="1"/>
      <c r="FFA103" s="1"/>
      <c r="FFB103" s="1"/>
      <c r="FFC103" s="1"/>
      <c r="FFD103" s="1"/>
      <c r="FFE103" s="1"/>
      <c r="FFF103" s="1"/>
      <c r="FFG103" s="1"/>
      <c r="FFH103" s="1"/>
      <c r="FFI103" s="1"/>
      <c r="FFJ103" s="1"/>
      <c r="FFK103" s="1"/>
      <c r="FFL103" s="1"/>
      <c r="FFM103" s="1"/>
      <c r="FFN103" s="1"/>
      <c r="FFO103" s="1"/>
      <c r="FFP103" s="1"/>
      <c r="FFQ103" s="1"/>
      <c r="FFR103" s="1"/>
      <c r="FFS103" s="1"/>
      <c r="FFT103" s="1"/>
      <c r="FFU103" s="1"/>
      <c r="FFV103" s="1"/>
      <c r="FFW103" s="1"/>
      <c r="FFX103" s="1"/>
      <c r="FFY103" s="1"/>
      <c r="FFZ103" s="1"/>
      <c r="FGA103" s="1"/>
      <c r="FGB103" s="1"/>
      <c r="FGC103" s="1"/>
      <c r="FGD103" s="1"/>
      <c r="FGE103" s="1"/>
      <c r="FGF103" s="1"/>
      <c r="FGG103" s="1"/>
      <c r="FGH103" s="1"/>
      <c r="FGI103" s="1"/>
      <c r="FGJ103" s="1"/>
      <c r="FGK103" s="1"/>
      <c r="FGL103" s="1"/>
      <c r="FGM103" s="1"/>
      <c r="FGN103" s="1"/>
      <c r="FGO103" s="1"/>
      <c r="FGP103" s="1"/>
      <c r="FGQ103" s="1"/>
      <c r="FGR103" s="1"/>
      <c r="FGS103" s="1"/>
      <c r="FGT103" s="1"/>
      <c r="FGU103" s="1"/>
      <c r="FGV103" s="1"/>
      <c r="FGW103" s="1"/>
      <c r="FGX103" s="1"/>
      <c r="FGY103" s="1"/>
      <c r="FGZ103" s="1"/>
      <c r="FHA103" s="1"/>
      <c r="FHB103" s="1"/>
      <c r="FHC103" s="1"/>
      <c r="FHD103" s="1"/>
      <c r="FHE103" s="1"/>
      <c r="FHF103" s="1"/>
      <c r="FHG103" s="1"/>
      <c r="FHH103" s="1"/>
      <c r="FHI103" s="1"/>
      <c r="FHJ103" s="1"/>
      <c r="FHK103" s="1"/>
      <c r="FHL103" s="1"/>
      <c r="FHM103" s="1"/>
      <c r="FHN103" s="1"/>
      <c r="FHO103" s="1"/>
      <c r="FHP103" s="1"/>
      <c r="FHQ103" s="1"/>
      <c r="FHR103" s="1"/>
      <c r="FHS103" s="1"/>
      <c r="FHT103" s="1"/>
      <c r="FHU103" s="1"/>
      <c r="FHV103" s="1"/>
      <c r="FHW103" s="1"/>
      <c r="FHX103" s="1"/>
      <c r="FHY103" s="1"/>
      <c r="FHZ103" s="1"/>
      <c r="FIA103" s="1"/>
      <c r="FIB103" s="1"/>
      <c r="FIC103" s="1"/>
      <c r="FID103" s="1"/>
      <c r="FIE103" s="1"/>
      <c r="FIF103" s="1"/>
      <c r="FIG103" s="1"/>
      <c r="FIH103" s="1"/>
      <c r="FII103" s="1"/>
      <c r="FIJ103" s="1"/>
      <c r="FIK103" s="1"/>
      <c r="FIL103" s="1"/>
      <c r="FIM103" s="1"/>
      <c r="FIN103" s="1"/>
      <c r="FIO103" s="1"/>
      <c r="FIP103" s="1"/>
      <c r="FIQ103" s="1"/>
      <c r="FIR103" s="1"/>
      <c r="FIS103" s="1"/>
      <c r="FIT103" s="1"/>
      <c r="FIU103" s="1"/>
      <c r="FIV103" s="1"/>
      <c r="FIW103" s="1"/>
      <c r="FIX103" s="1"/>
      <c r="FIY103" s="1"/>
      <c r="FIZ103" s="1"/>
      <c r="FJA103" s="1"/>
      <c r="FJB103" s="1"/>
      <c r="FJC103" s="1"/>
      <c r="FJD103" s="1"/>
      <c r="FJE103" s="1"/>
      <c r="FJF103" s="1"/>
      <c r="FJG103" s="1"/>
      <c r="FJH103" s="1"/>
      <c r="FJI103" s="1"/>
      <c r="FJJ103" s="1"/>
      <c r="FJK103" s="1"/>
      <c r="FJL103" s="1"/>
      <c r="FJM103" s="1"/>
      <c r="FJN103" s="1"/>
      <c r="FJO103" s="1"/>
      <c r="FJP103" s="1"/>
      <c r="FJQ103" s="1"/>
      <c r="FJR103" s="1"/>
      <c r="FJS103" s="1"/>
      <c r="FJT103" s="1"/>
      <c r="FJU103" s="1"/>
      <c r="FJV103" s="1"/>
      <c r="FJW103" s="1"/>
      <c r="FJX103" s="1"/>
      <c r="FJY103" s="1"/>
      <c r="FJZ103" s="1"/>
      <c r="FKA103" s="1"/>
      <c r="FKB103" s="1"/>
      <c r="FKC103" s="1"/>
      <c r="FKD103" s="1"/>
      <c r="FKE103" s="1"/>
      <c r="FKF103" s="1"/>
      <c r="FKG103" s="1"/>
      <c r="FKH103" s="1"/>
      <c r="FKI103" s="1"/>
      <c r="FKJ103" s="1"/>
      <c r="FKK103" s="1"/>
      <c r="FKL103" s="1"/>
      <c r="FKM103" s="1"/>
      <c r="FKN103" s="1"/>
      <c r="FKO103" s="1"/>
      <c r="FKP103" s="1"/>
      <c r="FKQ103" s="1"/>
      <c r="FKR103" s="1"/>
      <c r="FKS103" s="1"/>
      <c r="FKT103" s="1"/>
      <c r="FKU103" s="1"/>
      <c r="FKV103" s="1"/>
      <c r="FKW103" s="1"/>
      <c r="FKX103" s="1"/>
      <c r="FKY103" s="1"/>
      <c r="FKZ103" s="1"/>
      <c r="FLA103" s="1"/>
      <c r="FLB103" s="1"/>
      <c r="FLC103" s="1"/>
      <c r="FLD103" s="1"/>
      <c r="FLE103" s="1"/>
      <c r="FLF103" s="1"/>
      <c r="FLG103" s="1"/>
      <c r="FLH103" s="1"/>
      <c r="FLI103" s="1"/>
      <c r="FLJ103" s="1"/>
      <c r="FLK103" s="1"/>
      <c r="FLL103" s="1"/>
      <c r="FLM103" s="1"/>
      <c r="FLN103" s="1"/>
      <c r="FLO103" s="1"/>
      <c r="FLP103" s="1"/>
      <c r="FLQ103" s="1"/>
      <c r="FLR103" s="1"/>
      <c r="FLS103" s="1"/>
      <c r="FLT103" s="1"/>
      <c r="FLU103" s="1"/>
      <c r="FLV103" s="1"/>
      <c r="FLW103" s="1"/>
      <c r="FLX103" s="1"/>
      <c r="FLY103" s="1"/>
      <c r="FLZ103" s="1"/>
      <c r="FMA103" s="1"/>
      <c r="FMB103" s="1"/>
      <c r="FMC103" s="1"/>
      <c r="FMD103" s="1"/>
      <c r="FME103" s="1"/>
      <c r="FMF103" s="1"/>
      <c r="FMG103" s="1"/>
      <c r="FMH103" s="1"/>
      <c r="FMI103" s="1"/>
      <c r="FMJ103" s="1"/>
      <c r="FMK103" s="1"/>
      <c r="FML103" s="1"/>
      <c r="FMM103" s="1"/>
      <c r="FMN103" s="1"/>
      <c r="FMO103" s="1"/>
      <c r="FMP103" s="1"/>
      <c r="FMQ103" s="1"/>
      <c r="FMR103" s="1"/>
      <c r="FMS103" s="1"/>
      <c r="FMT103" s="1"/>
      <c r="FMU103" s="1"/>
      <c r="FMV103" s="1"/>
      <c r="FMW103" s="1"/>
      <c r="FMX103" s="1"/>
      <c r="FMY103" s="1"/>
      <c r="FMZ103" s="1"/>
      <c r="FNA103" s="1"/>
      <c r="FNB103" s="1"/>
      <c r="FNC103" s="1"/>
      <c r="FND103" s="1"/>
      <c r="FNE103" s="1"/>
      <c r="FNF103" s="1"/>
      <c r="FNG103" s="1"/>
      <c r="FNH103" s="1"/>
      <c r="FNI103" s="1"/>
      <c r="FNJ103" s="1"/>
      <c r="FNK103" s="1"/>
      <c r="FNL103" s="1"/>
      <c r="FNM103" s="1"/>
      <c r="FNN103" s="1"/>
      <c r="FNO103" s="1"/>
      <c r="FNP103" s="1"/>
      <c r="FNQ103" s="1"/>
      <c r="FNR103" s="1"/>
      <c r="FNS103" s="1"/>
      <c r="FNT103" s="1"/>
      <c r="FNU103" s="1"/>
      <c r="FNV103" s="1"/>
      <c r="FNW103" s="1"/>
      <c r="FNX103" s="1"/>
      <c r="FNY103" s="1"/>
      <c r="FNZ103" s="1"/>
      <c r="FOA103" s="1"/>
      <c r="FOB103" s="1"/>
      <c r="FOC103" s="1"/>
      <c r="FOD103" s="1"/>
      <c r="FOE103" s="1"/>
      <c r="FOF103" s="1"/>
      <c r="FOG103" s="1"/>
      <c r="FOH103" s="1"/>
      <c r="FOI103" s="1"/>
      <c r="FOJ103" s="1"/>
      <c r="FOK103" s="1"/>
      <c r="FOL103" s="1"/>
      <c r="FOM103" s="1"/>
      <c r="FON103" s="1"/>
      <c r="FOO103" s="1"/>
      <c r="FOP103" s="1"/>
      <c r="FOQ103" s="1"/>
      <c r="FOR103" s="1"/>
      <c r="FOS103" s="1"/>
      <c r="FOT103" s="1"/>
      <c r="FOU103" s="1"/>
      <c r="FOV103" s="1"/>
      <c r="FOW103" s="1"/>
      <c r="FOX103" s="1"/>
      <c r="FOY103" s="1"/>
      <c r="FOZ103" s="1"/>
      <c r="FPA103" s="1"/>
      <c r="FPB103" s="1"/>
      <c r="FPC103" s="1"/>
      <c r="FPD103" s="1"/>
      <c r="FPE103" s="1"/>
      <c r="FPF103" s="1"/>
      <c r="FPG103" s="1"/>
      <c r="FPH103" s="1"/>
      <c r="FPI103" s="1"/>
      <c r="FPJ103" s="1"/>
      <c r="FPK103" s="1"/>
      <c r="FPL103" s="1"/>
      <c r="FPM103" s="1"/>
      <c r="FPN103" s="1"/>
      <c r="FPO103" s="1"/>
      <c r="FPP103" s="1"/>
      <c r="FPQ103" s="1"/>
      <c r="FPR103" s="1"/>
      <c r="FPS103" s="1"/>
      <c r="FPT103" s="1"/>
      <c r="FPU103" s="1"/>
      <c r="FPV103" s="1"/>
      <c r="FPW103" s="1"/>
      <c r="FPX103" s="1"/>
      <c r="FPY103" s="1"/>
      <c r="FPZ103" s="1"/>
      <c r="FQA103" s="1"/>
      <c r="FQB103" s="1"/>
      <c r="FQC103" s="1"/>
      <c r="FQD103" s="1"/>
      <c r="FQE103" s="1"/>
      <c r="FQF103" s="1"/>
      <c r="FQG103" s="1"/>
      <c r="FQH103" s="1"/>
      <c r="FQI103" s="1"/>
      <c r="FQJ103" s="1"/>
      <c r="FQK103" s="1"/>
      <c r="FQL103" s="1"/>
      <c r="FQM103" s="1"/>
      <c r="FQN103" s="1"/>
      <c r="FQO103" s="1"/>
      <c r="FQP103" s="1"/>
      <c r="FQQ103" s="1"/>
      <c r="FQR103" s="1"/>
      <c r="FQS103" s="1"/>
      <c r="FQT103" s="1"/>
      <c r="FQU103" s="1"/>
      <c r="FQV103" s="1"/>
      <c r="FQW103" s="1"/>
      <c r="FQX103" s="1"/>
      <c r="FQY103" s="1"/>
      <c r="FQZ103" s="1"/>
      <c r="FRA103" s="1"/>
      <c r="FRB103" s="1"/>
      <c r="FRC103" s="1"/>
      <c r="FRD103" s="1"/>
      <c r="FRE103" s="1"/>
      <c r="FRF103" s="1"/>
      <c r="FRG103" s="1"/>
      <c r="FRH103" s="1"/>
      <c r="FRI103" s="1"/>
      <c r="FRJ103" s="1"/>
      <c r="FRK103" s="1"/>
      <c r="FRL103" s="1"/>
      <c r="FRM103" s="1"/>
      <c r="FRN103" s="1"/>
      <c r="FRO103" s="1"/>
      <c r="FRP103" s="1"/>
      <c r="FRQ103" s="1"/>
      <c r="FRR103" s="1"/>
      <c r="FRS103" s="1"/>
      <c r="FRT103" s="1"/>
      <c r="FRU103" s="1"/>
      <c r="FRV103" s="1"/>
      <c r="FRW103" s="1"/>
      <c r="FRX103" s="1"/>
      <c r="FRY103" s="1"/>
      <c r="FRZ103" s="1"/>
      <c r="FSA103" s="1"/>
      <c r="FSB103" s="1"/>
      <c r="FSC103" s="1"/>
      <c r="FSD103" s="1"/>
      <c r="FSE103" s="1"/>
      <c r="FSF103" s="1"/>
      <c r="FSG103" s="1"/>
      <c r="FSH103" s="1"/>
      <c r="FSI103" s="1"/>
      <c r="FSJ103" s="1"/>
      <c r="FSK103" s="1"/>
      <c r="FSL103" s="1"/>
      <c r="FSM103" s="1"/>
      <c r="FSN103" s="1"/>
      <c r="FSO103" s="1"/>
      <c r="FSP103" s="1"/>
      <c r="FSQ103" s="1"/>
      <c r="FSR103" s="1"/>
      <c r="FSS103" s="1"/>
      <c r="FST103" s="1"/>
      <c r="FSU103" s="1"/>
      <c r="FSV103" s="1"/>
      <c r="FSW103" s="1"/>
      <c r="FSX103" s="1"/>
      <c r="FSY103" s="1"/>
      <c r="FSZ103" s="1"/>
      <c r="FTA103" s="1"/>
      <c r="FTB103" s="1"/>
      <c r="FTC103" s="1"/>
      <c r="FTD103" s="1"/>
      <c r="FTE103" s="1"/>
      <c r="FTF103" s="1"/>
      <c r="FTG103" s="1"/>
      <c r="FTH103" s="1"/>
      <c r="FTI103" s="1"/>
      <c r="FTJ103" s="1"/>
      <c r="FTK103" s="1"/>
      <c r="FTL103" s="1"/>
      <c r="FTM103" s="1"/>
      <c r="FTN103" s="1"/>
      <c r="FTO103" s="1"/>
      <c r="FTP103" s="1"/>
      <c r="FTQ103" s="1"/>
      <c r="FTR103" s="1"/>
      <c r="FTS103" s="1"/>
      <c r="FTT103" s="1"/>
      <c r="FTU103" s="1"/>
      <c r="FTV103" s="1"/>
      <c r="FTW103" s="1"/>
      <c r="FTX103" s="1"/>
      <c r="FTY103" s="1"/>
      <c r="FTZ103" s="1"/>
      <c r="FUA103" s="1"/>
      <c r="FUB103" s="1"/>
      <c r="FUC103" s="1"/>
      <c r="FUD103" s="1"/>
      <c r="FUE103" s="1"/>
      <c r="FUF103" s="1"/>
      <c r="FUG103" s="1"/>
      <c r="FUH103" s="1"/>
      <c r="FUI103" s="1"/>
      <c r="FUJ103" s="1"/>
      <c r="FUK103" s="1"/>
      <c r="FUL103" s="1"/>
      <c r="FUM103" s="1"/>
      <c r="FUN103" s="1"/>
      <c r="FUO103" s="1"/>
      <c r="FUP103" s="1"/>
      <c r="FUQ103" s="1"/>
      <c r="FUR103" s="1"/>
      <c r="FUS103" s="1"/>
      <c r="FUT103" s="1"/>
      <c r="FUU103" s="1"/>
      <c r="FUV103" s="1"/>
      <c r="FUW103" s="1"/>
      <c r="FUX103" s="1"/>
      <c r="FUY103" s="1"/>
      <c r="FUZ103" s="1"/>
      <c r="FVA103" s="1"/>
      <c r="FVB103" s="1"/>
      <c r="FVC103" s="1"/>
      <c r="FVD103" s="1"/>
      <c r="FVE103" s="1"/>
      <c r="FVF103" s="1"/>
      <c r="FVG103" s="1"/>
      <c r="FVH103" s="1"/>
      <c r="FVI103" s="1"/>
      <c r="FVJ103" s="1"/>
      <c r="FVK103" s="1"/>
      <c r="FVL103" s="1"/>
      <c r="FVM103" s="1"/>
      <c r="FVN103" s="1"/>
      <c r="FVO103" s="1"/>
      <c r="FVP103" s="1"/>
      <c r="FVQ103" s="1"/>
      <c r="FVR103" s="1"/>
      <c r="FVS103" s="1"/>
      <c r="FVT103" s="1"/>
      <c r="FVU103" s="1"/>
      <c r="FVV103" s="1"/>
      <c r="FVW103" s="1"/>
      <c r="FVX103" s="1"/>
      <c r="FVY103" s="1"/>
      <c r="FVZ103" s="1"/>
      <c r="FWA103" s="1"/>
      <c r="FWB103" s="1"/>
      <c r="FWC103" s="1"/>
      <c r="FWD103" s="1"/>
      <c r="FWE103" s="1"/>
      <c r="FWF103" s="1"/>
      <c r="FWG103" s="1"/>
      <c r="FWH103" s="1"/>
      <c r="FWI103" s="1"/>
      <c r="FWJ103" s="1"/>
      <c r="FWK103" s="1"/>
      <c r="FWL103" s="1"/>
      <c r="FWM103" s="1"/>
      <c r="FWN103" s="1"/>
      <c r="FWO103" s="1"/>
      <c r="FWP103" s="1"/>
      <c r="FWQ103" s="1"/>
      <c r="FWR103" s="1"/>
      <c r="FWS103" s="1"/>
      <c r="FWT103" s="1"/>
      <c r="FWU103" s="1"/>
      <c r="FWV103" s="1"/>
      <c r="FWW103" s="1"/>
      <c r="FWX103" s="1"/>
      <c r="FWY103" s="1"/>
      <c r="FWZ103" s="1"/>
      <c r="FXA103" s="1"/>
      <c r="FXB103" s="1"/>
      <c r="FXC103" s="1"/>
      <c r="FXD103" s="1"/>
      <c r="FXE103" s="1"/>
      <c r="FXF103" s="1"/>
      <c r="FXG103" s="1"/>
      <c r="FXH103" s="1"/>
      <c r="FXI103" s="1"/>
      <c r="FXJ103" s="1"/>
      <c r="FXK103" s="1"/>
      <c r="FXL103" s="1"/>
      <c r="FXM103" s="1"/>
      <c r="FXN103" s="1"/>
      <c r="FXO103" s="1"/>
      <c r="FXP103" s="1"/>
      <c r="FXQ103" s="1"/>
      <c r="FXR103" s="1"/>
      <c r="FXS103" s="1"/>
      <c r="FXT103" s="1"/>
      <c r="FXU103" s="1"/>
      <c r="FXV103" s="1"/>
      <c r="FXW103" s="1"/>
      <c r="FXX103" s="1"/>
      <c r="FXY103" s="1"/>
      <c r="FXZ103" s="1"/>
      <c r="FYA103" s="1"/>
      <c r="FYB103" s="1"/>
      <c r="FYC103" s="1"/>
      <c r="FYD103" s="1"/>
      <c r="FYE103" s="1"/>
      <c r="FYF103" s="1"/>
      <c r="FYG103" s="1"/>
      <c r="FYH103" s="1"/>
      <c r="FYI103" s="1"/>
      <c r="FYJ103" s="1"/>
      <c r="FYK103" s="1"/>
      <c r="FYL103" s="1"/>
      <c r="FYM103" s="1"/>
      <c r="FYN103" s="1"/>
      <c r="FYO103" s="1"/>
      <c r="FYP103" s="1"/>
      <c r="FYQ103" s="1"/>
      <c r="FYR103" s="1"/>
      <c r="FYS103" s="1"/>
      <c r="FYT103" s="1"/>
      <c r="FYU103" s="1"/>
      <c r="FYV103" s="1"/>
      <c r="FYW103" s="1"/>
      <c r="FYX103" s="1"/>
      <c r="FYY103" s="1"/>
      <c r="FYZ103" s="1"/>
      <c r="FZA103" s="1"/>
      <c r="FZB103" s="1"/>
      <c r="FZC103" s="1"/>
      <c r="FZD103" s="1"/>
      <c r="FZE103" s="1"/>
      <c r="FZF103" s="1"/>
      <c r="FZG103" s="1"/>
      <c r="FZH103" s="1"/>
      <c r="FZI103" s="1"/>
      <c r="FZJ103" s="1"/>
      <c r="FZK103" s="1"/>
      <c r="FZL103" s="1"/>
      <c r="FZM103" s="1"/>
      <c r="FZN103" s="1"/>
      <c r="FZO103" s="1"/>
      <c r="FZP103" s="1"/>
      <c r="FZQ103" s="1"/>
      <c r="FZR103" s="1"/>
      <c r="FZS103" s="1"/>
      <c r="FZT103" s="1"/>
      <c r="FZU103" s="1"/>
      <c r="FZV103" s="1"/>
      <c r="FZW103" s="1"/>
      <c r="FZX103" s="1"/>
      <c r="FZY103" s="1"/>
      <c r="FZZ103" s="1"/>
      <c r="GAA103" s="1"/>
      <c r="GAB103" s="1"/>
      <c r="GAC103" s="1"/>
      <c r="GAD103" s="1"/>
      <c r="GAE103" s="1"/>
      <c r="GAF103" s="1"/>
      <c r="GAG103" s="1"/>
      <c r="GAH103" s="1"/>
      <c r="GAI103" s="1"/>
      <c r="GAJ103" s="1"/>
      <c r="GAK103" s="1"/>
      <c r="GAL103" s="1"/>
      <c r="GAM103" s="1"/>
      <c r="GAN103" s="1"/>
      <c r="GAO103" s="1"/>
      <c r="GAP103" s="1"/>
      <c r="GAQ103" s="1"/>
      <c r="GAR103" s="1"/>
      <c r="GAS103" s="1"/>
      <c r="GAT103" s="1"/>
      <c r="GAU103" s="1"/>
      <c r="GAV103" s="1"/>
      <c r="GAW103" s="1"/>
      <c r="GAX103" s="1"/>
      <c r="GAY103" s="1"/>
      <c r="GAZ103" s="1"/>
      <c r="GBA103" s="1"/>
      <c r="GBB103" s="1"/>
      <c r="GBC103" s="1"/>
      <c r="GBD103" s="1"/>
      <c r="GBE103" s="1"/>
      <c r="GBF103" s="1"/>
      <c r="GBG103" s="1"/>
      <c r="GBH103" s="1"/>
      <c r="GBI103" s="1"/>
      <c r="GBJ103" s="1"/>
      <c r="GBK103" s="1"/>
      <c r="GBL103" s="1"/>
      <c r="GBM103" s="1"/>
      <c r="GBN103" s="1"/>
      <c r="GBO103" s="1"/>
      <c r="GBP103" s="1"/>
      <c r="GBQ103" s="1"/>
      <c r="GBR103" s="1"/>
      <c r="GBS103" s="1"/>
      <c r="GBT103" s="1"/>
      <c r="GBU103" s="1"/>
      <c r="GBV103" s="1"/>
      <c r="GBW103" s="1"/>
      <c r="GBX103" s="1"/>
      <c r="GBY103" s="1"/>
      <c r="GBZ103" s="1"/>
      <c r="GCA103" s="1"/>
      <c r="GCB103" s="1"/>
      <c r="GCC103" s="1"/>
      <c r="GCD103" s="1"/>
      <c r="GCE103" s="1"/>
      <c r="GCF103" s="1"/>
      <c r="GCG103" s="1"/>
      <c r="GCH103" s="1"/>
      <c r="GCI103" s="1"/>
      <c r="GCJ103" s="1"/>
      <c r="GCK103" s="1"/>
      <c r="GCL103" s="1"/>
      <c r="GCM103" s="1"/>
      <c r="GCN103" s="1"/>
      <c r="GCO103" s="1"/>
      <c r="GCP103" s="1"/>
      <c r="GCQ103" s="1"/>
      <c r="GCR103" s="1"/>
      <c r="GCS103" s="1"/>
      <c r="GCT103" s="1"/>
      <c r="GCU103" s="1"/>
      <c r="GCV103" s="1"/>
      <c r="GCW103" s="1"/>
      <c r="GCX103" s="1"/>
      <c r="GCY103" s="1"/>
      <c r="GCZ103" s="1"/>
      <c r="GDA103" s="1"/>
      <c r="GDB103" s="1"/>
      <c r="GDC103" s="1"/>
      <c r="GDD103" s="1"/>
      <c r="GDE103" s="1"/>
      <c r="GDF103" s="1"/>
      <c r="GDG103" s="1"/>
      <c r="GDH103" s="1"/>
      <c r="GDI103" s="1"/>
      <c r="GDJ103" s="1"/>
      <c r="GDK103" s="1"/>
      <c r="GDL103" s="1"/>
      <c r="GDM103" s="1"/>
      <c r="GDN103" s="1"/>
      <c r="GDO103" s="1"/>
      <c r="GDP103" s="1"/>
      <c r="GDQ103" s="1"/>
      <c r="GDR103" s="1"/>
      <c r="GDS103" s="1"/>
      <c r="GDT103" s="1"/>
      <c r="GDU103" s="1"/>
      <c r="GDV103" s="1"/>
      <c r="GDW103" s="1"/>
      <c r="GDX103" s="1"/>
      <c r="GDY103" s="1"/>
      <c r="GDZ103" s="1"/>
      <c r="GEA103" s="1"/>
      <c r="GEB103" s="1"/>
      <c r="GEC103" s="1"/>
      <c r="GED103" s="1"/>
      <c r="GEE103" s="1"/>
      <c r="GEF103" s="1"/>
      <c r="GEG103" s="1"/>
      <c r="GEH103" s="1"/>
      <c r="GEI103" s="1"/>
      <c r="GEJ103" s="1"/>
      <c r="GEK103" s="1"/>
      <c r="GEL103" s="1"/>
      <c r="GEM103" s="1"/>
      <c r="GEN103" s="1"/>
      <c r="GEO103" s="1"/>
      <c r="GEP103" s="1"/>
      <c r="GEQ103" s="1"/>
      <c r="GER103" s="1"/>
      <c r="GES103" s="1"/>
      <c r="GET103" s="1"/>
      <c r="GEU103" s="1"/>
      <c r="GEV103" s="1"/>
      <c r="GEW103" s="1"/>
      <c r="GEX103" s="1"/>
      <c r="GEY103" s="1"/>
      <c r="GEZ103" s="1"/>
      <c r="GFA103" s="1"/>
      <c r="GFB103" s="1"/>
      <c r="GFC103" s="1"/>
      <c r="GFD103" s="1"/>
      <c r="GFE103" s="1"/>
      <c r="GFF103" s="1"/>
      <c r="GFG103" s="1"/>
      <c r="GFH103" s="1"/>
      <c r="GFI103" s="1"/>
      <c r="GFJ103" s="1"/>
      <c r="GFK103" s="1"/>
      <c r="GFL103" s="1"/>
      <c r="GFM103" s="1"/>
      <c r="GFN103" s="1"/>
      <c r="GFO103" s="1"/>
      <c r="GFP103" s="1"/>
      <c r="GFQ103" s="1"/>
      <c r="GFR103" s="1"/>
      <c r="GFS103" s="1"/>
      <c r="GFT103" s="1"/>
      <c r="GFU103" s="1"/>
      <c r="GFV103" s="1"/>
      <c r="GFW103" s="1"/>
      <c r="GFX103" s="1"/>
      <c r="GFY103" s="1"/>
      <c r="GFZ103" s="1"/>
      <c r="GGA103" s="1"/>
      <c r="GGB103" s="1"/>
      <c r="GGC103" s="1"/>
      <c r="GGD103" s="1"/>
      <c r="GGE103" s="1"/>
      <c r="GGF103" s="1"/>
      <c r="GGG103" s="1"/>
      <c r="GGH103" s="1"/>
      <c r="GGI103" s="1"/>
      <c r="GGJ103" s="1"/>
      <c r="GGK103" s="1"/>
      <c r="GGL103" s="1"/>
      <c r="GGM103" s="1"/>
      <c r="GGN103" s="1"/>
      <c r="GGO103" s="1"/>
      <c r="GGP103" s="1"/>
      <c r="GGQ103" s="1"/>
      <c r="GGR103" s="1"/>
      <c r="GGS103" s="1"/>
      <c r="GGT103" s="1"/>
      <c r="GGU103" s="1"/>
      <c r="GGV103" s="1"/>
      <c r="GGW103" s="1"/>
      <c r="GGX103" s="1"/>
      <c r="GGY103" s="1"/>
      <c r="GGZ103" s="1"/>
      <c r="GHA103" s="1"/>
      <c r="GHB103" s="1"/>
      <c r="GHC103" s="1"/>
      <c r="GHD103" s="1"/>
      <c r="GHE103" s="1"/>
      <c r="GHF103" s="1"/>
      <c r="GHG103" s="1"/>
      <c r="GHH103" s="1"/>
      <c r="GHI103" s="1"/>
      <c r="GHJ103" s="1"/>
      <c r="GHK103" s="1"/>
      <c r="GHL103" s="1"/>
      <c r="GHM103" s="1"/>
      <c r="GHN103" s="1"/>
      <c r="GHO103" s="1"/>
      <c r="GHP103" s="1"/>
      <c r="GHQ103" s="1"/>
      <c r="GHR103" s="1"/>
      <c r="GHS103" s="1"/>
      <c r="GHT103" s="1"/>
      <c r="GHU103" s="1"/>
      <c r="GHV103" s="1"/>
      <c r="GHW103" s="1"/>
      <c r="GHX103" s="1"/>
      <c r="GHY103" s="1"/>
      <c r="GHZ103" s="1"/>
      <c r="GIA103" s="1"/>
      <c r="GIB103" s="1"/>
      <c r="GIC103" s="1"/>
      <c r="GID103" s="1"/>
      <c r="GIE103" s="1"/>
      <c r="GIF103" s="1"/>
      <c r="GIG103" s="1"/>
      <c r="GIH103" s="1"/>
      <c r="GII103" s="1"/>
      <c r="GIJ103" s="1"/>
      <c r="GIK103" s="1"/>
      <c r="GIL103" s="1"/>
      <c r="GIM103" s="1"/>
      <c r="GIN103" s="1"/>
      <c r="GIO103" s="1"/>
      <c r="GIP103" s="1"/>
      <c r="GIQ103" s="1"/>
      <c r="GIR103" s="1"/>
      <c r="GIS103" s="1"/>
      <c r="GIT103" s="1"/>
      <c r="GIU103" s="1"/>
      <c r="GIV103" s="1"/>
      <c r="GIW103" s="1"/>
      <c r="GIX103" s="1"/>
      <c r="GIY103" s="1"/>
      <c r="GIZ103" s="1"/>
      <c r="GJA103" s="1"/>
      <c r="GJB103" s="1"/>
      <c r="GJC103" s="1"/>
      <c r="GJD103" s="1"/>
      <c r="GJE103" s="1"/>
      <c r="GJF103" s="1"/>
      <c r="GJG103" s="1"/>
      <c r="GJH103" s="1"/>
      <c r="GJI103" s="1"/>
      <c r="GJJ103" s="1"/>
      <c r="GJK103" s="1"/>
      <c r="GJL103" s="1"/>
      <c r="GJM103" s="1"/>
      <c r="GJN103" s="1"/>
      <c r="GJO103" s="1"/>
      <c r="GJP103" s="1"/>
      <c r="GJQ103" s="1"/>
      <c r="GJR103" s="1"/>
      <c r="GJS103" s="1"/>
      <c r="GJT103" s="1"/>
      <c r="GJU103" s="1"/>
      <c r="GJV103" s="1"/>
      <c r="GJW103" s="1"/>
      <c r="GJX103" s="1"/>
      <c r="GJY103" s="1"/>
      <c r="GJZ103" s="1"/>
      <c r="GKA103" s="1"/>
      <c r="GKB103" s="1"/>
      <c r="GKC103" s="1"/>
      <c r="GKD103" s="1"/>
      <c r="GKE103" s="1"/>
      <c r="GKF103" s="1"/>
      <c r="GKG103" s="1"/>
      <c r="GKH103" s="1"/>
      <c r="GKI103" s="1"/>
      <c r="GKJ103" s="1"/>
      <c r="GKK103" s="1"/>
      <c r="GKL103" s="1"/>
      <c r="GKM103" s="1"/>
      <c r="GKN103" s="1"/>
      <c r="GKO103" s="1"/>
      <c r="GKP103" s="1"/>
      <c r="GKQ103" s="1"/>
      <c r="GKR103" s="1"/>
      <c r="GKS103" s="1"/>
      <c r="GKT103" s="1"/>
      <c r="GKU103" s="1"/>
      <c r="GKV103" s="1"/>
      <c r="GKW103" s="1"/>
      <c r="GKX103" s="1"/>
      <c r="GKY103" s="1"/>
      <c r="GKZ103" s="1"/>
      <c r="GLA103" s="1"/>
      <c r="GLB103" s="1"/>
      <c r="GLC103" s="1"/>
      <c r="GLD103" s="1"/>
      <c r="GLE103" s="1"/>
      <c r="GLF103" s="1"/>
      <c r="GLG103" s="1"/>
      <c r="GLH103" s="1"/>
      <c r="GLI103" s="1"/>
      <c r="GLJ103" s="1"/>
      <c r="GLK103" s="1"/>
      <c r="GLL103" s="1"/>
      <c r="GLM103" s="1"/>
      <c r="GLN103" s="1"/>
      <c r="GLO103" s="1"/>
      <c r="GLP103" s="1"/>
      <c r="GLQ103" s="1"/>
      <c r="GLR103" s="1"/>
      <c r="GLS103" s="1"/>
      <c r="GLT103" s="1"/>
      <c r="GLU103" s="1"/>
      <c r="GLV103" s="1"/>
      <c r="GLW103" s="1"/>
      <c r="GLX103" s="1"/>
      <c r="GLY103" s="1"/>
      <c r="GLZ103" s="1"/>
      <c r="GMA103" s="1"/>
      <c r="GMB103" s="1"/>
      <c r="GMC103" s="1"/>
      <c r="GMD103" s="1"/>
      <c r="GME103" s="1"/>
      <c r="GMF103" s="1"/>
      <c r="GMG103" s="1"/>
      <c r="GMH103" s="1"/>
      <c r="GMI103" s="1"/>
      <c r="GMJ103" s="1"/>
      <c r="GMK103" s="1"/>
      <c r="GML103" s="1"/>
      <c r="GMM103" s="1"/>
      <c r="GMN103" s="1"/>
      <c r="GMO103" s="1"/>
      <c r="GMP103" s="1"/>
      <c r="GMQ103" s="1"/>
      <c r="GMR103" s="1"/>
      <c r="GMS103" s="1"/>
      <c r="GMT103" s="1"/>
      <c r="GMU103" s="1"/>
      <c r="GMV103" s="1"/>
      <c r="GMW103" s="1"/>
      <c r="GMX103" s="1"/>
      <c r="GMY103" s="1"/>
      <c r="GMZ103" s="1"/>
      <c r="GNA103" s="1"/>
      <c r="GNB103" s="1"/>
      <c r="GNC103" s="1"/>
      <c r="GND103" s="1"/>
      <c r="GNE103" s="1"/>
      <c r="GNF103" s="1"/>
      <c r="GNG103" s="1"/>
      <c r="GNH103" s="1"/>
      <c r="GNI103" s="1"/>
      <c r="GNJ103" s="1"/>
      <c r="GNK103" s="1"/>
      <c r="GNL103" s="1"/>
      <c r="GNM103" s="1"/>
      <c r="GNN103" s="1"/>
      <c r="GNO103" s="1"/>
      <c r="GNP103" s="1"/>
      <c r="GNQ103" s="1"/>
      <c r="GNR103" s="1"/>
      <c r="GNS103" s="1"/>
      <c r="GNT103" s="1"/>
      <c r="GNU103" s="1"/>
      <c r="GNV103" s="1"/>
      <c r="GNW103" s="1"/>
      <c r="GNX103" s="1"/>
      <c r="GNY103" s="1"/>
      <c r="GNZ103" s="1"/>
      <c r="GOA103" s="1"/>
      <c r="GOB103" s="1"/>
      <c r="GOC103" s="1"/>
      <c r="GOD103" s="1"/>
      <c r="GOE103" s="1"/>
      <c r="GOF103" s="1"/>
      <c r="GOG103" s="1"/>
      <c r="GOH103" s="1"/>
      <c r="GOI103" s="1"/>
      <c r="GOJ103" s="1"/>
      <c r="GOK103" s="1"/>
      <c r="GOL103" s="1"/>
      <c r="GOM103" s="1"/>
      <c r="GON103" s="1"/>
      <c r="GOO103" s="1"/>
      <c r="GOP103" s="1"/>
      <c r="GOQ103" s="1"/>
      <c r="GOR103" s="1"/>
      <c r="GOS103" s="1"/>
      <c r="GOT103" s="1"/>
      <c r="GOU103" s="1"/>
      <c r="GOV103" s="1"/>
      <c r="GOW103" s="1"/>
      <c r="GOX103" s="1"/>
      <c r="GOY103" s="1"/>
      <c r="GOZ103" s="1"/>
      <c r="GPA103" s="1"/>
      <c r="GPB103" s="1"/>
      <c r="GPC103" s="1"/>
      <c r="GPD103" s="1"/>
      <c r="GPE103" s="1"/>
      <c r="GPF103" s="1"/>
      <c r="GPG103" s="1"/>
      <c r="GPH103" s="1"/>
      <c r="GPI103" s="1"/>
      <c r="GPJ103" s="1"/>
      <c r="GPK103" s="1"/>
      <c r="GPL103" s="1"/>
      <c r="GPM103" s="1"/>
      <c r="GPN103" s="1"/>
      <c r="GPO103" s="1"/>
      <c r="GPP103" s="1"/>
      <c r="GPQ103" s="1"/>
      <c r="GPR103" s="1"/>
      <c r="GPS103" s="1"/>
      <c r="GPT103" s="1"/>
      <c r="GPU103" s="1"/>
      <c r="GPV103" s="1"/>
      <c r="GPW103" s="1"/>
      <c r="GPX103" s="1"/>
      <c r="GPY103" s="1"/>
      <c r="GPZ103" s="1"/>
      <c r="GQA103" s="1"/>
      <c r="GQB103" s="1"/>
      <c r="GQC103" s="1"/>
      <c r="GQD103" s="1"/>
      <c r="GQE103" s="1"/>
      <c r="GQF103" s="1"/>
      <c r="GQG103" s="1"/>
      <c r="GQH103" s="1"/>
      <c r="GQI103" s="1"/>
      <c r="GQJ103" s="1"/>
      <c r="GQK103" s="1"/>
      <c r="GQL103" s="1"/>
      <c r="GQM103" s="1"/>
      <c r="GQN103" s="1"/>
      <c r="GQO103" s="1"/>
      <c r="GQP103" s="1"/>
      <c r="GQQ103" s="1"/>
      <c r="GQR103" s="1"/>
      <c r="GQS103" s="1"/>
      <c r="GQT103" s="1"/>
      <c r="GQU103" s="1"/>
      <c r="GQV103" s="1"/>
      <c r="GQW103" s="1"/>
      <c r="GQX103" s="1"/>
      <c r="GQY103" s="1"/>
      <c r="GQZ103" s="1"/>
      <c r="GRA103" s="1"/>
      <c r="GRB103" s="1"/>
      <c r="GRC103" s="1"/>
      <c r="GRD103" s="1"/>
      <c r="GRE103" s="1"/>
      <c r="GRF103" s="1"/>
      <c r="GRG103" s="1"/>
      <c r="GRH103" s="1"/>
      <c r="GRI103" s="1"/>
      <c r="GRJ103" s="1"/>
      <c r="GRK103" s="1"/>
      <c r="GRL103" s="1"/>
      <c r="GRM103" s="1"/>
      <c r="GRN103" s="1"/>
      <c r="GRO103" s="1"/>
      <c r="GRP103" s="1"/>
      <c r="GRQ103" s="1"/>
      <c r="GRR103" s="1"/>
      <c r="GRS103" s="1"/>
      <c r="GRT103" s="1"/>
      <c r="GRU103" s="1"/>
      <c r="GRV103" s="1"/>
      <c r="GRW103" s="1"/>
      <c r="GRX103" s="1"/>
      <c r="GRY103" s="1"/>
      <c r="GRZ103" s="1"/>
      <c r="GSA103" s="1"/>
      <c r="GSB103" s="1"/>
      <c r="GSC103" s="1"/>
      <c r="GSD103" s="1"/>
      <c r="GSE103" s="1"/>
      <c r="GSF103" s="1"/>
      <c r="GSG103" s="1"/>
      <c r="GSH103" s="1"/>
      <c r="GSI103" s="1"/>
      <c r="GSJ103" s="1"/>
      <c r="GSK103" s="1"/>
      <c r="GSL103" s="1"/>
      <c r="GSM103" s="1"/>
      <c r="GSN103" s="1"/>
      <c r="GSO103" s="1"/>
      <c r="GSP103" s="1"/>
      <c r="GSQ103" s="1"/>
      <c r="GSR103" s="1"/>
      <c r="GSS103" s="1"/>
      <c r="GST103" s="1"/>
      <c r="GSU103" s="1"/>
      <c r="GSV103" s="1"/>
      <c r="GSW103" s="1"/>
      <c r="GSX103" s="1"/>
      <c r="GSY103" s="1"/>
      <c r="GSZ103" s="1"/>
      <c r="GTA103" s="1"/>
      <c r="GTB103" s="1"/>
      <c r="GTC103" s="1"/>
      <c r="GTD103" s="1"/>
      <c r="GTE103" s="1"/>
      <c r="GTF103" s="1"/>
      <c r="GTG103" s="1"/>
      <c r="GTH103" s="1"/>
      <c r="GTI103" s="1"/>
      <c r="GTJ103" s="1"/>
      <c r="GTK103" s="1"/>
      <c r="GTL103" s="1"/>
      <c r="GTM103" s="1"/>
      <c r="GTN103" s="1"/>
      <c r="GTO103" s="1"/>
      <c r="GTP103" s="1"/>
      <c r="GTQ103" s="1"/>
      <c r="GTR103" s="1"/>
      <c r="GTS103" s="1"/>
      <c r="GTT103" s="1"/>
      <c r="GTU103" s="1"/>
      <c r="GTV103" s="1"/>
      <c r="GTW103" s="1"/>
      <c r="GTX103" s="1"/>
      <c r="GTY103" s="1"/>
      <c r="GTZ103" s="1"/>
      <c r="GUA103" s="1"/>
      <c r="GUB103" s="1"/>
      <c r="GUC103" s="1"/>
      <c r="GUD103" s="1"/>
      <c r="GUE103" s="1"/>
      <c r="GUF103" s="1"/>
      <c r="GUG103" s="1"/>
      <c r="GUH103" s="1"/>
      <c r="GUI103" s="1"/>
      <c r="GUJ103" s="1"/>
      <c r="GUK103" s="1"/>
      <c r="GUL103" s="1"/>
      <c r="GUM103" s="1"/>
      <c r="GUN103" s="1"/>
      <c r="GUO103" s="1"/>
      <c r="GUP103" s="1"/>
      <c r="GUQ103" s="1"/>
      <c r="GUR103" s="1"/>
      <c r="GUS103" s="1"/>
      <c r="GUT103" s="1"/>
      <c r="GUU103" s="1"/>
      <c r="GUV103" s="1"/>
      <c r="GUW103" s="1"/>
      <c r="GUX103" s="1"/>
      <c r="GUY103" s="1"/>
      <c r="GUZ103" s="1"/>
      <c r="GVA103" s="1"/>
      <c r="GVB103" s="1"/>
      <c r="GVC103" s="1"/>
      <c r="GVD103" s="1"/>
      <c r="GVE103" s="1"/>
      <c r="GVF103" s="1"/>
      <c r="GVG103" s="1"/>
      <c r="GVH103" s="1"/>
      <c r="GVI103" s="1"/>
      <c r="GVJ103" s="1"/>
      <c r="GVK103" s="1"/>
      <c r="GVL103" s="1"/>
      <c r="GVM103" s="1"/>
      <c r="GVN103" s="1"/>
      <c r="GVO103" s="1"/>
      <c r="GVP103" s="1"/>
      <c r="GVQ103" s="1"/>
      <c r="GVR103" s="1"/>
      <c r="GVS103" s="1"/>
      <c r="GVT103" s="1"/>
      <c r="GVU103" s="1"/>
      <c r="GVV103" s="1"/>
      <c r="GVW103" s="1"/>
      <c r="GVX103" s="1"/>
      <c r="GVY103" s="1"/>
      <c r="GVZ103" s="1"/>
      <c r="GWA103" s="1"/>
      <c r="GWB103" s="1"/>
      <c r="GWC103" s="1"/>
      <c r="GWD103" s="1"/>
      <c r="GWE103" s="1"/>
      <c r="GWF103" s="1"/>
      <c r="GWG103" s="1"/>
      <c r="GWH103" s="1"/>
      <c r="GWI103" s="1"/>
      <c r="GWJ103" s="1"/>
      <c r="GWK103" s="1"/>
      <c r="GWL103" s="1"/>
      <c r="GWM103" s="1"/>
      <c r="GWN103" s="1"/>
      <c r="GWO103" s="1"/>
      <c r="GWP103" s="1"/>
      <c r="GWQ103" s="1"/>
      <c r="GWR103" s="1"/>
      <c r="GWS103" s="1"/>
      <c r="GWT103" s="1"/>
      <c r="GWU103" s="1"/>
      <c r="GWV103" s="1"/>
      <c r="GWW103" s="1"/>
      <c r="GWX103" s="1"/>
      <c r="GWY103" s="1"/>
      <c r="GWZ103" s="1"/>
      <c r="GXA103" s="1"/>
      <c r="GXB103" s="1"/>
      <c r="GXC103" s="1"/>
      <c r="GXD103" s="1"/>
      <c r="GXE103" s="1"/>
      <c r="GXF103" s="1"/>
      <c r="GXG103" s="1"/>
      <c r="GXH103" s="1"/>
      <c r="GXI103" s="1"/>
      <c r="GXJ103" s="1"/>
      <c r="GXK103" s="1"/>
      <c r="GXL103" s="1"/>
      <c r="GXM103" s="1"/>
      <c r="GXN103" s="1"/>
      <c r="GXO103" s="1"/>
      <c r="GXP103" s="1"/>
      <c r="GXQ103" s="1"/>
      <c r="GXR103" s="1"/>
      <c r="GXS103" s="1"/>
      <c r="GXT103" s="1"/>
      <c r="GXU103" s="1"/>
      <c r="GXV103" s="1"/>
      <c r="GXW103" s="1"/>
      <c r="GXX103" s="1"/>
      <c r="GXY103" s="1"/>
      <c r="GXZ103" s="1"/>
      <c r="GYA103" s="1"/>
      <c r="GYB103" s="1"/>
      <c r="GYC103" s="1"/>
      <c r="GYD103" s="1"/>
      <c r="GYE103" s="1"/>
      <c r="GYF103" s="1"/>
      <c r="GYG103" s="1"/>
      <c r="GYH103" s="1"/>
      <c r="GYI103" s="1"/>
      <c r="GYJ103" s="1"/>
      <c r="GYK103" s="1"/>
      <c r="GYL103" s="1"/>
      <c r="GYM103" s="1"/>
      <c r="GYN103" s="1"/>
      <c r="GYO103" s="1"/>
      <c r="GYP103" s="1"/>
      <c r="GYQ103" s="1"/>
      <c r="GYR103" s="1"/>
      <c r="GYS103" s="1"/>
      <c r="GYT103" s="1"/>
      <c r="GYU103" s="1"/>
      <c r="GYV103" s="1"/>
      <c r="GYW103" s="1"/>
      <c r="GYX103" s="1"/>
      <c r="GYY103" s="1"/>
      <c r="GYZ103" s="1"/>
      <c r="GZA103" s="1"/>
      <c r="GZB103" s="1"/>
      <c r="GZC103" s="1"/>
      <c r="GZD103" s="1"/>
      <c r="GZE103" s="1"/>
      <c r="GZF103" s="1"/>
      <c r="GZG103" s="1"/>
      <c r="GZH103" s="1"/>
      <c r="GZI103" s="1"/>
      <c r="GZJ103" s="1"/>
      <c r="GZK103" s="1"/>
      <c r="GZL103" s="1"/>
      <c r="GZM103" s="1"/>
      <c r="GZN103" s="1"/>
      <c r="GZO103" s="1"/>
      <c r="GZP103" s="1"/>
      <c r="GZQ103" s="1"/>
      <c r="GZR103" s="1"/>
      <c r="GZS103" s="1"/>
      <c r="GZT103" s="1"/>
      <c r="GZU103" s="1"/>
      <c r="GZV103" s="1"/>
      <c r="GZW103" s="1"/>
      <c r="GZX103" s="1"/>
      <c r="GZY103" s="1"/>
      <c r="GZZ103" s="1"/>
      <c r="HAA103" s="1"/>
      <c r="HAB103" s="1"/>
      <c r="HAC103" s="1"/>
      <c r="HAD103" s="1"/>
      <c r="HAE103" s="1"/>
      <c r="HAF103" s="1"/>
      <c r="HAG103" s="1"/>
      <c r="HAH103" s="1"/>
      <c r="HAI103" s="1"/>
      <c r="HAJ103" s="1"/>
      <c r="HAK103" s="1"/>
      <c r="HAL103" s="1"/>
      <c r="HAM103" s="1"/>
      <c r="HAN103" s="1"/>
      <c r="HAO103" s="1"/>
      <c r="HAP103" s="1"/>
      <c r="HAQ103" s="1"/>
      <c r="HAR103" s="1"/>
      <c r="HAS103" s="1"/>
      <c r="HAT103" s="1"/>
      <c r="HAU103" s="1"/>
      <c r="HAV103" s="1"/>
      <c r="HAW103" s="1"/>
      <c r="HAX103" s="1"/>
      <c r="HAY103" s="1"/>
      <c r="HAZ103" s="1"/>
      <c r="HBA103" s="1"/>
      <c r="HBB103" s="1"/>
      <c r="HBC103" s="1"/>
      <c r="HBD103" s="1"/>
      <c r="HBE103" s="1"/>
      <c r="HBF103" s="1"/>
      <c r="HBG103" s="1"/>
      <c r="HBH103" s="1"/>
      <c r="HBI103" s="1"/>
      <c r="HBJ103" s="1"/>
      <c r="HBK103" s="1"/>
      <c r="HBL103" s="1"/>
      <c r="HBM103" s="1"/>
      <c r="HBN103" s="1"/>
      <c r="HBO103" s="1"/>
      <c r="HBP103" s="1"/>
      <c r="HBQ103" s="1"/>
      <c r="HBR103" s="1"/>
      <c r="HBS103" s="1"/>
      <c r="HBT103" s="1"/>
      <c r="HBU103" s="1"/>
      <c r="HBV103" s="1"/>
      <c r="HBW103" s="1"/>
      <c r="HBX103" s="1"/>
      <c r="HBY103" s="1"/>
      <c r="HBZ103" s="1"/>
      <c r="HCA103" s="1"/>
      <c r="HCB103" s="1"/>
      <c r="HCC103" s="1"/>
      <c r="HCD103" s="1"/>
      <c r="HCE103" s="1"/>
      <c r="HCF103" s="1"/>
      <c r="HCG103" s="1"/>
      <c r="HCH103" s="1"/>
      <c r="HCI103" s="1"/>
      <c r="HCJ103" s="1"/>
      <c r="HCK103" s="1"/>
      <c r="HCL103" s="1"/>
      <c r="HCM103" s="1"/>
      <c r="HCN103" s="1"/>
      <c r="HCO103" s="1"/>
      <c r="HCP103" s="1"/>
      <c r="HCQ103" s="1"/>
      <c r="HCR103" s="1"/>
      <c r="HCS103" s="1"/>
      <c r="HCT103" s="1"/>
      <c r="HCU103" s="1"/>
      <c r="HCV103" s="1"/>
      <c r="HCW103" s="1"/>
      <c r="HCX103" s="1"/>
      <c r="HCY103" s="1"/>
      <c r="HCZ103" s="1"/>
      <c r="HDA103" s="1"/>
      <c r="HDB103" s="1"/>
      <c r="HDC103" s="1"/>
      <c r="HDD103" s="1"/>
      <c r="HDE103" s="1"/>
      <c r="HDF103" s="1"/>
      <c r="HDG103" s="1"/>
      <c r="HDH103" s="1"/>
      <c r="HDI103" s="1"/>
      <c r="HDJ103" s="1"/>
      <c r="HDK103" s="1"/>
      <c r="HDL103" s="1"/>
      <c r="HDM103" s="1"/>
      <c r="HDN103" s="1"/>
      <c r="HDO103" s="1"/>
      <c r="HDP103" s="1"/>
      <c r="HDQ103" s="1"/>
      <c r="HDR103" s="1"/>
      <c r="HDS103" s="1"/>
      <c r="HDT103" s="1"/>
      <c r="HDU103" s="1"/>
      <c r="HDV103" s="1"/>
      <c r="HDW103" s="1"/>
      <c r="HDX103" s="1"/>
      <c r="HDY103" s="1"/>
      <c r="HDZ103" s="1"/>
      <c r="HEA103" s="1"/>
      <c r="HEB103" s="1"/>
      <c r="HEC103" s="1"/>
      <c r="HED103" s="1"/>
      <c r="HEE103" s="1"/>
      <c r="HEF103" s="1"/>
      <c r="HEG103" s="1"/>
      <c r="HEH103" s="1"/>
      <c r="HEI103" s="1"/>
      <c r="HEJ103" s="1"/>
      <c r="HEK103" s="1"/>
      <c r="HEL103" s="1"/>
      <c r="HEM103" s="1"/>
      <c r="HEN103" s="1"/>
      <c r="HEO103" s="1"/>
      <c r="HEP103" s="1"/>
      <c r="HEQ103" s="1"/>
      <c r="HER103" s="1"/>
      <c r="HES103" s="1"/>
      <c r="HET103" s="1"/>
      <c r="HEU103" s="1"/>
      <c r="HEV103" s="1"/>
      <c r="HEW103" s="1"/>
      <c r="HEX103" s="1"/>
      <c r="HEY103" s="1"/>
      <c r="HEZ103" s="1"/>
      <c r="HFA103" s="1"/>
      <c r="HFB103" s="1"/>
      <c r="HFC103" s="1"/>
      <c r="HFD103" s="1"/>
      <c r="HFE103" s="1"/>
      <c r="HFF103" s="1"/>
      <c r="HFG103" s="1"/>
      <c r="HFH103" s="1"/>
      <c r="HFI103" s="1"/>
      <c r="HFJ103" s="1"/>
      <c r="HFK103" s="1"/>
      <c r="HFL103" s="1"/>
      <c r="HFM103" s="1"/>
      <c r="HFN103" s="1"/>
      <c r="HFO103" s="1"/>
      <c r="HFP103" s="1"/>
      <c r="HFQ103" s="1"/>
      <c r="HFR103" s="1"/>
      <c r="HFS103" s="1"/>
      <c r="HFT103" s="1"/>
      <c r="HFU103" s="1"/>
      <c r="HFV103" s="1"/>
      <c r="HFW103" s="1"/>
      <c r="HFX103" s="1"/>
      <c r="HFY103" s="1"/>
      <c r="HFZ103" s="1"/>
      <c r="HGA103" s="1"/>
      <c r="HGB103" s="1"/>
      <c r="HGC103" s="1"/>
      <c r="HGD103" s="1"/>
      <c r="HGE103" s="1"/>
      <c r="HGF103" s="1"/>
      <c r="HGG103" s="1"/>
      <c r="HGH103" s="1"/>
      <c r="HGI103" s="1"/>
      <c r="HGJ103" s="1"/>
      <c r="HGK103" s="1"/>
      <c r="HGL103" s="1"/>
      <c r="HGM103" s="1"/>
      <c r="HGN103" s="1"/>
      <c r="HGO103" s="1"/>
      <c r="HGP103" s="1"/>
      <c r="HGQ103" s="1"/>
      <c r="HGR103" s="1"/>
      <c r="HGS103" s="1"/>
      <c r="HGT103" s="1"/>
      <c r="HGU103" s="1"/>
      <c r="HGV103" s="1"/>
      <c r="HGW103" s="1"/>
      <c r="HGX103" s="1"/>
      <c r="HGY103" s="1"/>
      <c r="HGZ103" s="1"/>
      <c r="HHA103" s="1"/>
      <c r="HHB103" s="1"/>
      <c r="HHC103" s="1"/>
      <c r="HHD103" s="1"/>
      <c r="HHE103" s="1"/>
      <c r="HHF103" s="1"/>
      <c r="HHG103" s="1"/>
      <c r="HHH103" s="1"/>
      <c r="HHI103" s="1"/>
      <c r="HHJ103" s="1"/>
      <c r="HHK103" s="1"/>
      <c r="HHL103" s="1"/>
      <c r="HHM103" s="1"/>
      <c r="HHN103" s="1"/>
      <c r="HHO103" s="1"/>
      <c r="HHP103" s="1"/>
      <c r="HHQ103" s="1"/>
      <c r="HHR103" s="1"/>
      <c r="HHS103" s="1"/>
      <c r="HHT103" s="1"/>
      <c r="HHU103" s="1"/>
      <c r="HHV103" s="1"/>
      <c r="HHW103" s="1"/>
      <c r="HHX103" s="1"/>
      <c r="HHY103" s="1"/>
      <c r="HHZ103" s="1"/>
      <c r="HIA103" s="1"/>
      <c r="HIB103" s="1"/>
      <c r="HIC103" s="1"/>
      <c r="HID103" s="1"/>
      <c r="HIE103" s="1"/>
      <c r="HIF103" s="1"/>
      <c r="HIG103" s="1"/>
      <c r="HIH103" s="1"/>
      <c r="HII103" s="1"/>
      <c r="HIJ103" s="1"/>
      <c r="HIK103" s="1"/>
      <c r="HIL103" s="1"/>
      <c r="HIM103" s="1"/>
      <c r="HIN103" s="1"/>
      <c r="HIO103" s="1"/>
      <c r="HIP103" s="1"/>
      <c r="HIQ103" s="1"/>
      <c r="HIR103" s="1"/>
      <c r="HIS103" s="1"/>
      <c r="HIT103" s="1"/>
      <c r="HIU103" s="1"/>
      <c r="HIV103" s="1"/>
      <c r="HIW103" s="1"/>
      <c r="HIX103" s="1"/>
      <c r="HIY103" s="1"/>
      <c r="HIZ103" s="1"/>
      <c r="HJA103" s="1"/>
      <c r="HJB103" s="1"/>
      <c r="HJC103" s="1"/>
      <c r="HJD103" s="1"/>
      <c r="HJE103" s="1"/>
      <c r="HJF103" s="1"/>
      <c r="HJG103" s="1"/>
      <c r="HJH103" s="1"/>
      <c r="HJI103" s="1"/>
      <c r="HJJ103" s="1"/>
      <c r="HJK103" s="1"/>
      <c r="HJL103" s="1"/>
      <c r="HJM103" s="1"/>
      <c r="HJN103" s="1"/>
      <c r="HJO103" s="1"/>
      <c r="HJP103" s="1"/>
      <c r="HJQ103" s="1"/>
      <c r="HJR103" s="1"/>
      <c r="HJS103" s="1"/>
      <c r="HJT103" s="1"/>
      <c r="HJU103" s="1"/>
      <c r="HJV103" s="1"/>
      <c r="HJW103" s="1"/>
      <c r="HJX103" s="1"/>
      <c r="HJY103" s="1"/>
      <c r="HJZ103" s="1"/>
      <c r="HKA103" s="1"/>
      <c r="HKB103" s="1"/>
      <c r="HKC103" s="1"/>
      <c r="HKD103" s="1"/>
      <c r="HKE103" s="1"/>
      <c r="HKF103" s="1"/>
      <c r="HKG103" s="1"/>
      <c r="HKH103" s="1"/>
      <c r="HKI103" s="1"/>
      <c r="HKJ103" s="1"/>
      <c r="HKK103" s="1"/>
      <c r="HKL103" s="1"/>
      <c r="HKM103" s="1"/>
      <c r="HKN103" s="1"/>
      <c r="HKO103" s="1"/>
      <c r="HKP103" s="1"/>
      <c r="HKQ103" s="1"/>
      <c r="HKR103" s="1"/>
      <c r="HKS103" s="1"/>
      <c r="HKT103" s="1"/>
      <c r="HKU103" s="1"/>
      <c r="HKV103" s="1"/>
      <c r="HKW103" s="1"/>
      <c r="HKX103" s="1"/>
      <c r="HKY103" s="1"/>
      <c r="HKZ103" s="1"/>
      <c r="HLA103" s="1"/>
      <c r="HLB103" s="1"/>
      <c r="HLC103" s="1"/>
      <c r="HLD103" s="1"/>
      <c r="HLE103" s="1"/>
      <c r="HLF103" s="1"/>
      <c r="HLG103" s="1"/>
      <c r="HLH103" s="1"/>
      <c r="HLI103" s="1"/>
      <c r="HLJ103" s="1"/>
      <c r="HLK103" s="1"/>
      <c r="HLL103" s="1"/>
      <c r="HLM103" s="1"/>
      <c r="HLN103" s="1"/>
      <c r="HLO103" s="1"/>
      <c r="HLP103" s="1"/>
      <c r="HLQ103" s="1"/>
      <c r="HLR103" s="1"/>
      <c r="HLS103" s="1"/>
      <c r="HLT103" s="1"/>
      <c r="HLU103" s="1"/>
      <c r="HLV103" s="1"/>
      <c r="HLW103" s="1"/>
      <c r="HLX103" s="1"/>
      <c r="HLY103" s="1"/>
      <c r="HLZ103" s="1"/>
      <c r="HMA103" s="1"/>
      <c r="HMB103" s="1"/>
      <c r="HMC103" s="1"/>
      <c r="HMD103" s="1"/>
      <c r="HME103" s="1"/>
      <c r="HMF103" s="1"/>
      <c r="HMG103" s="1"/>
      <c r="HMH103" s="1"/>
      <c r="HMI103" s="1"/>
      <c r="HMJ103" s="1"/>
      <c r="HMK103" s="1"/>
      <c r="HML103" s="1"/>
      <c r="HMM103" s="1"/>
      <c r="HMN103" s="1"/>
      <c r="HMO103" s="1"/>
      <c r="HMP103" s="1"/>
      <c r="HMQ103" s="1"/>
      <c r="HMR103" s="1"/>
      <c r="HMS103" s="1"/>
      <c r="HMT103" s="1"/>
      <c r="HMU103" s="1"/>
      <c r="HMV103" s="1"/>
      <c r="HMW103" s="1"/>
      <c r="HMX103" s="1"/>
      <c r="HMY103" s="1"/>
      <c r="HMZ103" s="1"/>
      <c r="HNA103" s="1"/>
      <c r="HNB103" s="1"/>
      <c r="HNC103" s="1"/>
      <c r="HND103" s="1"/>
      <c r="HNE103" s="1"/>
      <c r="HNF103" s="1"/>
      <c r="HNG103" s="1"/>
      <c r="HNH103" s="1"/>
      <c r="HNI103" s="1"/>
      <c r="HNJ103" s="1"/>
      <c r="HNK103" s="1"/>
      <c r="HNL103" s="1"/>
      <c r="HNM103" s="1"/>
      <c r="HNN103" s="1"/>
      <c r="HNO103" s="1"/>
      <c r="HNP103" s="1"/>
      <c r="HNQ103" s="1"/>
      <c r="HNR103" s="1"/>
      <c r="HNS103" s="1"/>
      <c r="HNT103" s="1"/>
      <c r="HNU103" s="1"/>
      <c r="HNV103" s="1"/>
      <c r="HNW103" s="1"/>
      <c r="HNX103" s="1"/>
      <c r="HNY103" s="1"/>
      <c r="HNZ103" s="1"/>
      <c r="HOA103" s="1"/>
      <c r="HOB103" s="1"/>
      <c r="HOC103" s="1"/>
      <c r="HOD103" s="1"/>
      <c r="HOE103" s="1"/>
      <c r="HOF103" s="1"/>
      <c r="HOG103" s="1"/>
      <c r="HOH103" s="1"/>
      <c r="HOI103" s="1"/>
      <c r="HOJ103" s="1"/>
      <c r="HOK103" s="1"/>
      <c r="HOL103" s="1"/>
      <c r="HOM103" s="1"/>
      <c r="HON103" s="1"/>
      <c r="HOO103" s="1"/>
      <c r="HOP103" s="1"/>
      <c r="HOQ103" s="1"/>
      <c r="HOR103" s="1"/>
      <c r="HOS103" s="1"/>
      <c r="HOT103" s="1"/>
      <c r="HOU103" s="1"/>
      <c r="HOV103" s="1"/>
      <c r="HOW103" s="1"/>
      <c r="HOX103" s="1"/>
      <c r="HOY103" s="1"/>
      <c r="HOZ103" s="1"/>
      <c r="HPA103" s="1"/>
      <c r="HPB103" s="1"/>
      <c r="HPC103" s="1"/>
      <c r="HPD103" s="1"/>
      <c r="HPE103" s="1"/>
      <c r="HPF103" s="1"/>
      <c r="HPG103" s="1"/>
      <c r="HPH103" s="1"/>
      <c r="HPI103" s="1"/>
      <c r="HPJ103" s="1"/>
      <c r="HPK103" s="1"/>
      <c r="HPL103" s="1"/>
      <c r="HPM103" s="1"/>
      <c r="HPN103" s="1"/>
      <c r="HPO103" s="1"/>
      <c r="HPP103" s="1"/>
      <c r="HPQ103" s="1"/>
      <c r="HPR103" s="1"/>
      <c r="HPS103" s="1"/>
      <c r="HPT103" s="1"/>
      <c r="HPU103" s="1"/>
      <c r="HPV103" s="1"/>
      <c r="HPW103" s="1"/>
      <c r="HPX103" s="1"/>
      <c r="HPY103" s="1"/>
      <c r="HPZ103" s="1"/>
      <c r="HQA103" s="1"/>
      <c r="HQB103" s="1"/>
      <c r="HQC103" s="1"/>
      <c r="HQD103" s="1"/>
      <c r="HQE103" s="1"/>
      <c r="HQF103" s="1"/>
      <c r="HQG103" s="1"/>
      <c r="HQH103" s="1"/>
      <c r="HQI103" s="1"/>
      <c r="HQJ103" s="1"/>
      <c r="HQK103" s="1"/>
      <c r="HQL103" s="1"/>
      <c r="HQM103" s="1"/>
      <c r="HQN103" s="1"/>
      <c r="HQO103" s="1"/>
      <c r="HQP103" s="1"/>
      <c r="HQQ103" s="1"/>
      <c r="HQR103" s="1"/>
      <c r="HQS103" s="1"/>
      <c r="HQT103" s="1"/>
      <c r="HQU103" s="1"/>
      <c r="HQV103" s="1"/>
      <c r="HQW103" s="1"/>
      <c r="HQX103" s="1"/>
      <c r="HQY103" s="1"/>
      <c r="HQZ103" s="1"/>
      <c r="HRA103" s="1"/>
      <c r="HRB103" s="1"/>
      <c r="HRC103" s="1"/>
      <c r="HRD103" s="1"/>
      <c r="HRE103" s="1"/>
      <c r="HRF103" s="1"/>
      <c r="HRG103" s="1"/>
      <c r="HRH103" s="1"/>
      <c r="HRI103" s="1"/>
      <c r="HRJ103" s="1"/>
      <c r="HRK103" s="1"/>
      <c r="HRL103" s="1"/>
      <c r="HRM103" s="1"/>
      <c r="HRN103" s="1"/>
      <c r="HRO103" s="1"/>
      <c r="HRP103" s="1"/>
      <c r="HRQ103" s="1"/>
      <c r="HRR103" s="1"/>
      <c r="HRS103" s="1"/>
      <c r="HRT103" s="1"/>
      <c r="HRU103" s="1"/>
      <c r="HRV103" s="1"/>
      <c r="HRW103" s="1"/>
      <c r="HRX103" s="1"/>
      <c r="HRY103" s="1"/>
      <c r="HRZ103" s="1"/>
      <c r="HSA103" s="1"/>
      <c r="HSB103" s="1"/>
      <c r="HSC103" s="1"/>
      <c r="HSD103" s="1"/>
      <c r="HSE103" s="1"/>
      <c r="HSF103" s="1"/>
      <c r="HSG103" s="1"/>
      <c r="HSH103" s="1"/>
      <c r="HSI103" s="1"/>
      <c r="HSJ103" s="1"/>
      <c r="HSK103" s="1"/>
      <c r="HSL103" s="1"/>
      <c r="HSM103" s="1"/>
      <c r="HSN103" s="1"/>
      <c r="HSO103" s="1"/>
      <c r="HSP103" s="1"/>
      <c r="HSQ103" s="1"/>
      <c r="HSR103" s="1"/>
      <c r="HSS103" s="1"/>
      <c r="HST103" s="1"/>
      <c r="HSU103" s="1"/>
      <c r="HSV103" s="1"/>
      <c r="HSW103" s="1"/>
      <c r="HSX103" s="1"/>
      <c r="HSY103" s="1"/>
      <c r="HSZ103" s="1"/>
      <c r="HTA103" s="1"/>
      <c r="HTB103" s="1"/>
      <c r="HTC103" s="1"/>
      <c r="HTD103" s="1"/>
      <c r="HTE103" s="1"/>
      <c r="HTF103" s="1"/>
      <c r="HTG103" s="1"/>
      <c r="HTH103" s="1"/>
      <c r="HTI103" s="1"/>
      <c r="HTJ103" s="1"/>
      <c r="HTK103" s="1"/>
      <c r="HTL103" s="1"/>
      <c r="HTM103" s="1"/>
      <c r="HTN103" s="1"/>
      <c r="HTO103" s="1"/>
      <c r="HTP103" s="1"/>
      <c r="HTQ103" s="1"/>
      <c r="HTR103" s="1"/>
      <c r="HTS103" s="1"/>
      <c r="HTT103" s="1"/>
      <c r="HTU103" s="1"/>
      <c r="HTV103" s="1"/>
      <c r="HTW103" s="1"/>
      <c r="HTX103" s="1"/>
      <c r="HTY103" s="1"/>
      <c r="HTZ103" s="1"/>
      <c r="HUA103" s="1"/>
      <c r="HUB103" s="1"/>
      <c r="HUC103" s="1"/>
      <c r="HUD103" s="1"/>
      <c r="HUE103" s="1"/>
      <c r="HUF103" s="1"/>
      <c r="HUG103" s="1"/>
      <c r="HUH103" s="1"/>
      <c r="HUI103" s="1"/>
      <c r="HUJ103" s="1"/>
      <c r="HUK103" s="1"/>
      <c r="HUL103" s="1"/>
      <c r="HUM103" s="1"/>
      <c r="HUN103" s="1"/>
      <c r="HUO103" s="1"/>
      <c r="HUP103" s="1"/>
      <c r="HUQ103" s="1"/>
      <c r="HUR103" s="1"/>
      <c r="HUS103" s="1"/>
      <c r="HUT103" s="1"/>
      <c r="HUU103" s="1"/>
      <c r="HUV103" s="1"/>
      <c r="HUW103" s="1"/>
      <c r="HUX103" s="1"/>
      <c r="HUY103" s="1"/>
      <c r="HUZ103" s="1"/>
      <c r="HVA103" s="1"/>
      <c r="HVB103" s="1"/>
      <c r="HVC103" s="1"/>
      <c r="HVD103" s="1"/>
      <c r="HVE103" s="1"/>
      <c r="HVF103" s="1"/>
      <c r="HVG103" s="1"/>
      <c r="HVH103" s="1"/>
      <c r="HVI103" s="1"/>
      <c r="HVJ103" s="1"/>
      <c r="HVK103" s="1"/>
      <c r="HVL103" s="1"/>
      <c r="HVM103" s="1"/>
      <c r="HVN103" s="1"/>
      <c r="HVO103" s="1"/>
      <c r="HVP103" s="1"/>
      <c r="HVQ103" s="1"/>
      <c r="HVR103" s="1"/>
      <c r="HVS103" s="1"/>
      <c r="HVT103" s="1"/>
      <c r="HVU103" s="1"/>
      <c r="HVV103" s="1"/>
      <c r="HVW103" s="1"/>
      <c r="HVX103" s="1"/>
      <c r="HVY103" s="1"/>
      <c r="HVZ103" s="1"/>
      <c r="HWA103" s="1"/>
      <c r="HWB103" s="1"/>
      <c r="HWC103" s="1"/>
      <c r="HWD103" s="1"/>
      <c r="HWE103" s="1"/>
      <c r="HWF103" s="1"/>
      <c r="HWG103" s="1"/>
      <c r="HWH103" s="1"/>
      <c r="HWI103" s="1"/>
      <c r="HWJ103" s="1"/>
      <c r="HWK103" s="1"/>
      <c r="HWL103" s="1"/>
      <c r="HWM103" s="1"/>
      <c r="HWN103" s="1"/>
      <c r="HWO103" s="1"/>
      <c r="HWP103" s="1"/>
      <c r="HWQ103" s="1"/>
      <c r="HWR103" s="1"/>
      <c r="HWS103" s="1"/>
      <c r="HWT103" s="1"/>
      <c r="HWU103" s="1"/>
      <c r="HWV103" s="1"/>
      <c r="HWW103" s="1"/>
      <c r="HWX103" s="1"/>
      <c r="HWY103" s="1"/>
      <c r="HWZ103" s="1"/>
      <c r="HXA103" s="1"/>
      <c r="HXB103" s="1"/>
      <c r="HXC103" s="1"/>
      <c r="HXD103" s="1"/>
      <c r="HXE103" s="1"/>
      <c r="HXF103" s="1"/>
      <c r="HXG103" s="1"/>
      <c r="HXH103" s="1"/>
      <c r="HXI103" s="1"/>
      <c r="HXJ103" s="1"/>
      <c r="HXK103" s="1"/>
      <c r="HXL103" s="1"/>
      <c r="HXM103" s="1"/>
      <c r="HXN103" s="1"/>
      <c r="HXO103" s="1"/>
      <c r="HXP103" s="1"/>
      <c r="HXQ103" s="1"/>
      <c r="HXR103" s="1"/>
      <c r="HXS103" s="1"/>
      <c r="HXT103" s="1"/>
      <c r="HXU103" s="1"/>
      <c r="HXV103" s="1"/>
      <c r="HXW103" s="1"/>
      <c r="HXX103" s="1"/>
      <c r="HXY103" s="1"/>
      <c r="HXZ103" s="1"/>
      <c r="HYA103" s="1"/>
      <c r="HYB103" s="1"/>
      <c r="HYC103" s="1"/>
      <c r="HYD103" s="1"/>
      <c r="HYE103" s="1"/>
      <c r="HYF103" s="1"/>
      <c r="HYG103" s="1"/>
      <c r="HYH103" s="1"/>
      <c r="HYI103" s="1"/>
      <c r="HYJ103" s="1"/>
      <c r="HYK103" s="1"/>
      <c r="HYL103" s="1"/>
      <c r="HYM103" s="1"/>
      <c r="HYN103" s="1"/>
      <c r="HYO103" s="1"/>
      <c r="HYP103" s="1"/>
      <c r="HYQ103" s="1"/>
      <c r="HYR103" s="1"/>
      <c r="HYS103" s="1"/>
      <c r="HYT103" s="1"/>
      <c r="HYU103" s="1"/>
      <c r="HYV103" s="1"/>
      <c r="HYW103" s="1"/>
      <c r="HYX103" s="1"/>
      <c r="HYY103" s="1"/>
      <c r="HYZ103" s="1"/>
      <c r="HZA103" s="1"/>
      <c r="HZB103" s="1"/>
      <c r="HZC103" s="1"/>
      <c r="HZD103" s="1"/>
      <c r="HZE103" s="1"/>
      <c r="HZF103" s="1"/>
      <c r="HZG103" s="1"/>
      <c r="HZH103" s="1"/>
      <c r="HZI103" s="1"/>
      <c r="HZJ103" s="1"/>
      <c r="HZK103" s="1"/>
      <c r="HZL103" s="1"/>
      <c r="HZM103" s="1"/>
      <c r="HZN103" s="1"/>
      <c r="HZO103" s="1"/>
      <c r="HZP103" s="1"/>
      <c r="HZQ103" s="1"/>
      <c r="HZR103" s="1"/>
      <c r="HZS103" s="1"/>
      <c r="HZT103" s="1"/>
      <c r="HZU103" s="1"/>
      <c r="HZV103" s="1"/>
      <c r="HZW103" s="1"/>
      <c r="HZX103" s="1"/>
      <c r="HZY103" s="1"/>
      <c r="HZZ103" s="1"/>
      <c r="IAA103" s="1"/>
      <c r="IAB103" s="1"/>
      <c r="IAC103" s="1"/>
      <c r="IAD103" s="1"/>
      <c r="IAE103" s="1"/>
      <c r="IAF103" s="1"/>
      <c r="IAG103" s="1"/>
      <c r="IAH103" s="1"/>
      <c r="IAI103" s="1"/>
      <c r="IAJ103" s="1"/>
      <c r="IAK103" s="1"/>
      <c r="IAL103" s="1"/>
      <c r="IAM103" s="1"/>
      <c r="IAN103" s="1"/>
      <c r="IAO103" s="1"/>
      <c r="IAP103" s="1"/>
      <c r="IAQ103" s="1"/>
      <c r="IAR103" s="1"/>
      <c r="IAS103" s="1"/>
      <c r="IAT103" s="1"/>
      <c r="IAU103" s="1"/>
      <c r="IAV103" s="1"/>
      <c r="IAW103" s="1"/>
      <c r="IAX103" s="1"/>
      <c r="IAY103" s="1"/>
      <c r="IAZ103" s="1"/>
      <c r="IBA103" s="1"/>
      <c r="IBB103" s="1"/>
      <c r="IBC103" s="1"/>
      <c r="IBD103" s="1"/>
      <c r="IBE103" s="1"/>
      <c r="IBF103" s="1"/>
      <c r="IBG103" s="1"/>
      <c r="IBH103" s="1"/>
      <c r="IBI103" s="1"/>
      <c r="IBJ103" s="1"/>
      <c r="IBK103" s="1"/>
      <c r="IBL103" s="1"/>
      <c r="IBM103" s="1"/>
      <c r="IBN103" s="1"/>
      <c r="IBO103" s="1"/>
      <c r="IBP103" s="1"/>
      <c r="IBQ103" s="1"/>
      <c r="IBR103" s="1"/>
      <c r="IBS103" s="1"/>
      <c r="IBT103" s="1"/>
      <c r="IBU103" s="1"/>
      <c r="IBV103" s="1"/>
      <c r="IBW103" s="1"/>
      <c r="IBX103" s="1"/>
      <c r="IBY103" s="1"/>
      <c r="IBZ103" s="1"/>
      <c r="ICA103" s="1"/>
      <c r="ICB103" s="1"/>
      <c r="ICC103" s="1"/>
      <c r="ICD103" s="1"/>
      <c r="ICE103" s="1"/>
      <c r="ICF103" s="1"/>
      <c r="ICG103" s="1"/>
      <c r="ICH103" s="1"/>
      <c r="ICI103" s="1"/>
      <c r="ICJ103" s="1"/>
      <c r="ICK103" s="1"/>
      <c r="ICL103" s="1"/>
      <c r="ICM103" s="1"/>
      <c r="ICN103" s="1"/>
      <c r="ICO103" s="1"/>
      <c r="ICP103" s="1"/>
      <c r="ICQ103" s="1"/>
      <c r="ICR103" s="1"/>
      <c r="ICS103" s="1"/>
      <c r="ICT103" s="1"/>
      <c r="ICU103" s="1"/>
      <c r="ICV103" s="1"/>
      <c r="ICW103" s="1"/>
      <c r="ICX103" s="1"/>
      <c r="ICY103" s="1"/>
      <c r="ICZ103" s="1"/>
      <c r="IDA103" s="1"/>
      <c r="IDB103" s="1"/>
      <c r="IDC103" s="1"/>
      <c r="IDD103" s="1"/>
      <c r="IDE103" s="1"/>
      <c r="IDF103" s="1"/>
      <c r="IDG103" s="1"/>
      <c r="IDH103" s="1"/>
      <c r="IDI103" s="1"/>
      <c r="IDJ103" s="1"/>
      <c r="IDK103" s="1"/>
      <c r="IDL103" s="1"/>
      <c r="IDM103" s="1"/>
      <c r="IDN103" s="1"/>
      <c r="IDO103" s="1"/>
      <c r="IDP103" s="1"/>
      <c r="IDQ103" s="1"/>
      <c r="IDR103" s="1"/>
      <c r="IDS103" s="1"/>
      <c r="IDT103" s="1"/>
      <c r="IDU103" s="1"/>
      <c r="IDV103" s="1"/>
      <c r="IDW103" s="1"/>
      <c r="IDX103" s="1"/>
      <c r="IDY103" s="1"/>
      <c r="IDZ103" s="1"/>
      <c r="IEA103" s="1"/>
      <c r="IEB103" s="1"/>
      <c r="IEC103" s="1"/>
      <c r="IED103" s="1"/>
      <c r="IEE103" s="1"/>
      <c r="IEF103" s="1"/>
      <c r="IEG103" s="1"/>
      <c r="IEH103" s="1"/>
      <c r="IEI103" s="1"/>
      <c r="IEJ103" s="1"/>
      <c r="IEK103" s="1"/>
      <c r="IEL103" s="1"/>
      <c r="IEM103" s="1"/>
      <c r="IEN103" s="1"/>
      <c r="IEO103" s="1"/>
      <c r="IEP103" s="1"/>
      <c r="IEQ103" s="1"/>
      <c r="IER103" s="1"/>
      <c r="IES103" s="1"/>
      <c r="IET103" s="1"/>
      <c r="IEU103" s="1"/>
      <c r="IEV103" s="1"/>
      <c r="IEW103" s="1"/>
      <c r="IEX103" s="1"/>
      <c r="IEY103" s="1"/>
      <c r="IEZ103" s="1"/>
      <c r="IFA103" s="1"/>
      <c r="IFB103" s="1"/>
      <c r="IFC103" s="1"/>
      <c r="IFD103" s="1"/>
      <c r="IFE103" s="1"/>
      <c r="IFF103" s="1"/>
      <c r="IFG103" s="1"/>
      <c r="IFH103" s="1"/>
      <c r="IFI103" s="1"/>
      <c r="IFJ103" s="1"/>
      <c r="IFK103" s="1"/>
      <c r="IFL103" s="1"/>
      <c r="IFM103" s="1"/>
      <c r="IFN103" s="1"/>
      <c r="IFO103" s="1"/>
      <c r="IFP103" s="1"/>
      <c r="IFQ103" s="1"/>
      <c r="IFR103" s="1"/>
      <c r="IFS103" s="1"/>
      <c r="IFT103" s="1"/>
      <c r="IFU103" s="1"/>
      <c r="IFV103" s="1"/>
      <c r="IFW103" s="1"/>
      <c r="IFX103" s="1"/>
      <c r="IFY103" s="1"/>
      <c r="IFZ103" s="1"/>
      <c r="IGA103" s="1"/>
      <c r="IGB103" s="1"/>
      <c r="IGC103" s="1"/>
      <c r="IGD103" s="1"/>
      <c r="IGE103" s="1"/>
      <c r="IGF103" s="1"/>
      <c r="IGG103" s="1"/>
      <c r="IGH103" s="1"/>
      <c r="IGI103" s="1"/>
      <c r="IGJ103" s="1"/>
      <c r="IGK103" s="1"/>
      <c r="IGL103" s="1"/>
      <c r="IGM103" s="1"/>
      <c r="IGN103" s="1"/>
      <c r="IGO103" s="1"/>
      <c r="IGP103" s="1"/>
      <c r="IGQ103" s="1"/>
      <c r="IGR103" s="1"/>
      <c r="IGS103" s="1"/>
      <c r="IGT103" s="1"/>
      <c r="IGU103" s="1"/>
      <c r="IGV103" s="1"/>
      <c r="IGW103" s="1"/>
      <c r="IGX103" s="1"/>
      <c r="IGY103" s="1"/>
      <c r="IGZ103" s="1"/>
      <c r="IHA103" s="1"/>
      <c r="IHB103" s="1"/>
      <c r="IHC103" s="1"/>
      <c r="IHD103" s="1"/>
      <c r="IHE103" s="1"/>
      <c r="IHF103" s="1"/>
      <c r="IHG103" s="1"/>
      <c r="IHH103" s="1"/>
      <c r="IHI103" s="1"/>
      <c r="IHJ103" s="1"/>
      <c r="IHK103" s="1"/>
      <c r="IHL103" s="1"/>
      <c r="IHM103" s="1"/>
      <c r="IHN103" s="1"/>
      <c r="IHO103" s="1"/>
      <c r="IHP103" s="1"/>
      <c r="IHQ103" s="1"/>
      <c r="IHR103" s="1"/>
      <c r="IHS103" s="1"/>
      <c r="IHT103" s="1"/>
      <c r="IHU103" s="1"/>
      <c r="IHV103" s="1"/>
      <c r="IHW103" s="1"/>
      <c r="IHX103" s="1"/>
      <c r="IHY103" s="1"/>
      <c r="IHZ103" s="1"/>
      <c r="IIA103" s="1"/>
      <c r="IIB103" s="1"/>
      <c r="IIC103" s="1"/>
      <c r="IID103" s="1"/>
      <c r="IIE103" s="1"/>
      <c r="IIF103" s="1"/>
      <c r="IIG103" s="1"/>
      <c r="IIH103" s="1"/>
      <c r="III103" s="1"/>
      <c r="IIJ103" s="1"/>
      <c r="IIK103" s="1"/>
      <c r="IIL103" s="1"/>
      <c r="IIM103" s="1"/>
      <c r="IIN103" s="1"/>
      <c r="IIO103" s="1"/>
      <c r="IIP103" s="1"/>
      <c r="IIQ103" s="1"/>
      <c r="IIR103" s="1"/>
      <c r="IIS103" s="1"/>
      <c r="IIT103" s="1"/>
      <c r="IIU103" s="1"/>
      <c r="IIV103" s="1"/>
      <c r="IIW103" s="1"/>
      <c r="IIX103" s="1"/>
      <c r="IIY103" s="1"/>
      <c r="IIZ103" s="1"/>
      <c r="IJA103" s="1"/>
      <c r="IJB103" s="1"/>
      <c r="IJC103" s="1"/>
      <c r="IJD103" s="1"/>
      <c r="IJE103" s="1"/>
      <c r="IJF103" s="1"/>
      <c r="IJG103" s="1"/>
      <c r="IJH103" s="1"/>
      <c r="IJI103" s="1"/>
      <c r="IJJ103" s="1"/>
      <c r="IJK103" s="1"/>
      <c r="IJL103" s="1"/>
      <c r="IJM103" s="1"/>
      <c r="IJN103" s="1"/>
      <c r="IJO103" s="1"/>
      <c r="IJP103" s="1"/>
      <c r="IJQ103" s="1"/>
      <c r="IJR103" s="1"/>
      <c r="IJS103" s="1"/>
      <c r="IJT103" s="1"/>
      <c r="IJU103" s="1"/>
      <c r="IJV103" s="1"/>
      <c r="IJW103" s="1"/>
      <c r="IJX103" s="1"/>
      <c r="IJY103" s="1"/>
      <c r="IJZ103" s="1"/>
      <c r="IKA103" s="1"/>
      <c r="IKB103" s="1"/>
      <c r="IKC103" s="1"/>
      <c r="IKD103" s="1"/>
      <c r="IKE103" s="1"/>
      <c r="IKF103" s="1"/>
      <c r="IKG103" s="1"/>
      <c r="IKH103" s="1"/>
      <c r="IKI103" s="1"/>
      <c r="IKJ103" s="1"/>
      <c r="IKK103" s="1"/>
      <c r="IKL103" s="1"/>
      <c r="IKM103" s="1"/>
      <c r="IKN103" s="1"/>
      <c r="IKO103" s="1"/>
      <c r="IKP103" s="1"/>
      <c r="IKQ103" s="1"/>
      <c r="IKR103" s="1"/>
      <c r="IKS103" s="1"/>
      <c r="IKT103" s="1"/>
      <c r="IKU103" s="1"/>
      <c r="IKV103" s="1"/>
      <c r="IKW103" s="1"/>
      <c r="IKX103" s="1"/>
      <c r="IKY103" s="1"/>
      <c r="IKZ103" s="1"/>
      <c r="ILA103" s="1"/>
      <c r="ILB103" s="1"/>
      <c r="ILC103" s="1"/>
      <c r="ILD103" s="1"/>
      <c r="ILE103" s="1"/>
      <c r="ILF103" s="1"/>
      <c r="ILG103" s="1"/>
      <c r="ILH103" s="1"/>
      <c r="ILI103" s="1"/>
      <c r="ILJ103" s="1"/>
      <c r="ILK103" s="1"/>
      <c r="ILL103" s="1"/>
      <c r="ILM103" s="1"/>
      <c r="ILN103" s="1"/>
      <c r="ILO103" s="1"/>
      <c r="ILP103" s="1"/>
      <c r="ILQ103" s="1"/>
      <c r="ILR103" s="1"/>
      <c r="ILS103" s="1"/>
      <c r="ILT103" s="1"/>
      <c r="ILU103" s="1"/>
      <c r="ILV103" s="1"/>
      <c r="ILW103" s="1"/>
      <c r="ILX103" s="1"/>
      <c r="ILY103" s="1"/>
      <c r="ILZ103" s="1"/>
      <c r="IMA103" s="1"/>
      <c r="IMB103" s="1"/>
      <c r="IMC103" s="1"/>
      <c r="IMD103" s="1"/>
      <c r="IME103" s="1"/>
      <c r="IMF103" s="1"/>
      <c r="IMG103" s="1"/>
      <c r="IMH103" s="1"/>
      <c r="IMI103" s="1"/>
      <c r="IMJ103" s="1"/>
      <c r="IMK103" s="1"/>
      <c r="IML103" s="1"/>
      <c r="IMM103" s="1"/>
      <c r="IMN103" s="1"/>
      <c r="IMO103" s="1"/>
      <c r="IMP103" s="1"/>
      <c r="IMQ103" s="1"/>
      <c r="IMR103" s="1"/>
      <c r="IMS103" s="1"/>
      <c r="IMT103" s="1"/>
      <c r="IMU103" s="1"/>
      <c r="IMV103" s="1"/>
      <c r="IMW103" s="1"/>
      <c r="IMX103" s="1"/>
      <c r="IMY103" s="1"/>
      <c r="IMZ103" s="1"/>
      <c r="INA103" s="1"/>
      <c r="INB103" s="1"/>
      <c r="INC103" s="1"/>
      <c r="IND103" s="1"/>
      <c r="INE103" s="1"/>
      <c r="INF103" s="1"/>
      <c r="ING103" s="1"/>
      <c r="INH103" s="1"/>
      <c r="INI103" s="1"/>
      <c r="INJ103" s="1"/>
      <c r="INK103" s="1"/>
      <c r="INL103" s="1"/>
      <c r="INM103" s="1"/>
      <c r="INN103" s="1"/>
      <c r="INO103" s="1"/>
      <c r="INP103" s="1"/>
      <c r="INQ103" s="1"/>
      <c r="INR103" s="1"/>
      <c r="INS103" s="1"/>
      <c r="INT103" s="1"/>
      <c r="INU103" s="1"/>
      <c r="INV103" s="1"/>
      <c r="INW103" s="1"/>
      <c r="INX103" s="1"/>
      <c r="INY103" s="1"/>
      <c r="INZ103" s="1"/>
      <c r="IOA103" s="1"/>
      <c r="IOB103" s="1"/>
      <c r="IOC103" s="1"/>
      <c r="IOD103" s="1"/>
      <c r="IOE103" s="1"/>
      <c r="IOF103" s="1"/>
      <c r="IOG103" s="1"/>
      <c r="IOH103" s="1"/>
      <c r="IOI103" s="1"/>
      <c r="IOJ103" s="1"/>
      <c r="IOK103" s="1"/>
      <c r="IOL103" s="1"/>
      <c r="IOM103" s="1"/>
      <c r="ION103" s="1"/>
      <c r="IOO103" s="1"/>
      <c r="IOP103" s="1"/>
      <c r="IOQ103" s="1"/>
      <c r="IOR103" s="1"/>
      <c r="IOS103" s="1"/>
      <c r="IOT103" s="1"/>
      <c r="IOU103" s="1"/>
      <c r="IOV103" s="1"/>
      <c r="IOW103" s="1"/>
      <c r="IOX103" s="1"/>
      <c r="IOY103" s="1"/>
      <c r="IOZ103" s="1"/>
      <c r="IPA103" s="1"/>
      <c r="IPB103" s="1"/>
      <c r="IPC103" s="1"/>
      <c r="IPD103" s="1"/>
      <c r="IPE103" s="1"/>
      <c r="IPF103" s="1"/>
      <c r="IPG103" s="1"/>
      <c r="IPH103" s="1"/>
      <c r="IPI103" s="1"/>
      <c r="IPJ103" s="1"/>
      <c r="IPK103" s="1"/>
      <c r="IPL103" s="1"/>
      <c r="IPM103" s="1"/>
      <c r="IPN103" s="1"/>
      <c r="IPO103" s="1"/>
      <c r="IPP103" s="1"/>
      <c r="IPQ103" s="1"/>
      <c r="IPR103" s="1"/>
      <c r="IPS103" s="1"/>
      <c r="IPT103" s="1"/>
      <c r="IPU103" s="1"/>
      <c r="IPV103" s="1"/>
      <c r="IPW103" s="1"/>
      <c r="IPX103" s="1"/>
      <c r="IPY103" s="1"/>
      <c r="IPZ103" s="1"/>
      <c r="IQA103" s="1"/>
      <c r="IQB103" s="1"/>
      <c r="IQC103" s="1"/>
      <c r="IQD103" s="1"/>
      <c r="IQE103" s="1"/>
      <c r="IQF103" s="1"/>
      <c r="IQG103" s="1"/>
      <c r="IQH103" s="1"/>
      <c r="IQI103" s="1"/>
      <c r="IQJ103" s="1"/>
      <c r="IQK103" s="1"/>
      <c r="IQL103" s="1"/>
      <c r="IQM103" s="1"/>
      <c r="IQN103" s="1"/>
      <c r="IQO103" s="1"/>
      <c r="IQP103" s="1"/>
      <c r="IQQ103" s="1"/>
      <c r="IQR103" s="1"/>
      <c r="IQS103" s="1"/>
      <c r="IQT103" s="1"/>
      <c r="IQU103" s="1"/>
      <c r="IQV103" s="1"/>
      <c r="IQW103" s="1"/>
      <c r="IQX103" s="1"/>
      <c r="IQY103" s="1"/>
      <c r="IQZ103" s="1"/>
      <c r="IRA103" s="1"/>
      <c r="IRB103" s="1"/>
      <c r="IRC103" s="1"/>
      <c r="IRD103" s="1"/>
      <c r="IRE103" s="1"/>
      <c r="IRF103" s="1"/>
      <c r="IRG103" s="1"/>
      <c r="IRH103" s="1"/>
      <c r="IRI103" s="1"/>
      <c r="IRJ103" s="1"/>
      <c r="IRK103" s="1"/>
      <c r="IRL103" s="1"/>
      <c r="IRM103" s="1"/>
      <c r="IRN103" s="1"/>
      <c r="IRO103" s="1"/>
      <c r="IRP103" s="1"/>
      <c r="IRQ103" s="1"/>
      <c r="IRR103" s="1"/>
      <c r="IRS103" s="1"/>
      <c r="IRT103" s="1"/>
      <c r="IRU103" s="1"/>
      <c r="IRV103" s="1"/>
      <c r="IRW103" s="1"/>
      <c r="IRX103" s="1"/>
      <c r="IRY103" s="1"/>
      <c r="IRZ103" s="1"/>
      <c r="ISA103" s="1"/>
      <c r="ISB103" s="1"/>
      <c r="ISC103" s="1"/>
      <c r="ISD103" s="1"/>
      <c r="ISE103" s="1"/>
      <c r="ISF103" s="1"/>
      <c r="ISG103" s="1"/>
      <c r="ISH103" s="1"/>
      <c r="ISI103" s="1"/>
      <c r="ISJ103" s="1"/>
      <c r="ISK103" s="1"/>
      <c r="ISL103" s="1"/>
      <c r="ISM103" s="1"/>
      <c r="ISN103" s="1"/>
      <c r="ISO103" s="1"/>
      <c r="ISP103" s="1"/>
      <c r="ISQ103" s="1"/>
      <c r="ISR103" s="1"/>
      <c r="ISS103" s="1"/>
      <c r="IST103" s="1"/>
      <c r="ISU103" s="1"/>
      <c r="ISV103" s="1"/>
      <c r="ISW103" s="1"/>
      <c r="ISX103" s="1"/>
      <c r="ISY103" s="1"/>
      <c r="ISZ103" s="1"/>
      <c r="ITA103" s="1"/>
      <c r="ITB103" s="1"/>
      <c r="ITC103" s="1"/>
      <c r="ITD103" s="1"/>
      <c r="ITE103" s="1"/>
      <c r="ITF103" s="1"/>
      <c r="ITG103" s="1"/>
      <c r="ITH103" s="1"/>
      <c r="ITI103" s="1"/>
      <c r="ITJ103" s="1"/>
      <c r="ITK103" s="1"/>
      <c r="ITL103" s="1"/>
      <c r="ITM103" s="1"/>
      <c r="ITN103" s="1"/>
      <c r="ITO103" s="1"/>
      <c r="ITP103" s="1"/>
      <c r="ITQ103" s="1"/>
      <c r="ITR103" s="1"/>
      <c r="ITS103" s="1"/>
      <c r="ITT103" s="1"/>
      <c r="ITU103" s="1"/>
      <c r="ITV103" s="1"/>
      <c r="ITW103" s="1"/>
      <c r="ITX103" s="1"/>
      <c r="ITY103" s="1"/>
      <c r="ITZ103" s="1"/>
      <c r="IUA103" s="1"/>
      <c r="IUB103" s="1"/>
      <c r="IUC103" s="1"/>
      <c r="IUD103" s="1"/>
      <c r="IUE103" s="1"/>
      <c r="IUF103" s="1"/>
      <c r="IUG103" s="1"/>
      <c r="IUH103" s="1"/>
      <c r="IUI103" s="1"/>
      <c r="IUJ103" s="1"/>
      <c r="IUK103" s="1"/>
      <c r="IUL103" s="1"/>
      <c r="IUM103" s="1"/>
      <c r="IUN103" s="1"/>
      <c r="IUO103" s="1"/>
      <c r="IUP103" s="1"/>
      <c r="IUQ103" s="1"/>
      <c r="IUR103" s="1"/>
      <c r="IUS103" s="1"/>
      <c r="IUT103" s="1"/>
      <c r="IUU103" s="1"/>
      <c r="IUV103" s="1"/>
      <c r="IUW103" s="1"/>
      <c r="IUX103" s="1"/>
      <c r="IUY103" s="1"/>
      <c r="IUZ103" s="1"/>
      <c r="IVA103" s="1"/>
      <c r="IVB103" s="1"/>
      <c r="IVC103" s="1"/>
      <c r="IVD103" s="1"/>
      <c r="IVE103" s="1"/>
      <c r="IVF103" s="1"/>
      <c r="IVG103" s="1"/>
      <c r="IVH103" s="1"/>
      <c r="IVI103" s="1"/>
      <c r="IVJ103" s="1"/>
      <c r="IVK103" s="1"/>
      <c r="IVL103" s="1"/>
      <c r="IVM103" s="1"/>
      <c r="IVN103" s="1"/>
      <c r="IVO103" s="1"/>
      <c r="IVP103" s="1"/>
      <c r="IVQ103" s="1"/>
      <c r="IVR103" s="1"/>
      <c r="IVS103" s="1"/>
      <c r="IVT103" s="1"/>
      <c r="IVU103" s="1"/>
      <c r="IVV103" s="1"/>
      <c r="IVW103" s="1"/>
      <c r="IVX103" s="1"/>
      <c r="IVY103" s="1"/>
      <c r="IVZ103" s="1"/>
      <c r="IWA103" s="1"/>
      <c r="IWB103" s="1"/>
      <c r="IWC103" s="1"/>
      <c r="IWD103" s="1"/>
      <c r="IWE103" s="1"/>
      <c r="IWF103" s="1"/>
      <c r="IWG103" s="1"/>
      <c r="IWH103" s="1"/>
      <c r="IWI103" s="1"/>
      <c r="IWJ103" s="1"/>
      <c r="IWK103" s="1"/>
      <c r="IWL103" s="1"/>
      <c r="IWM103" s="1"/>
      <c r="IWN103" s="1"/>
      <c r="IWO103" s="1"/>
      <c r="IWP103" s="1"/>
      <c r="IWQ103" s="1"/>
      <c r="IWR103" s="1"/>
      <c r="IWS103" s="1"/>
      <c r="IWT103" s="1"/>
      <c r="IWU103" s="1"/>
      <c r="IWV103" s="1"/>
      <c r="IWW103" s="1"/>
      <c r="IWX103" s="1"/>
      <c r="IWY103" s="1"/>
      <c r="IWZ103" s="1"/>
      <c r="IXA103" s="1"/>
      <c r="IXB103" s="1"/>
      <c r="IXC103" s="1"/>
      <c r="IXD103" s="1"/>
      <c r="IXE103" s="1"/>
      <c r="IXF103" s="1"/>
      <c r="IXG103" s="1"/>
      <c r="IXH103" s="1"/>
      <c r="IXI103" s="1"/>
      <c r="IXJ103" s="1"/>
      <c r="IXK103" s="1"/>
      <c r="IXL103" s="1"/>
      <c r="IXM103" s="1"/>
      <c r="IXN103" s="1"/>
      <c r="IXO103" s="1"/>
      <c r="IXP103" s="1"/>
      <c r="IXQ103" s="1"/>
      <c r="IXR103" s="1"/>
      <c r="IXS103" s="1"/>
      <c r="IXT103" s="1"/>
      <c r="IXU103" s="1"/>
      <c r="IXV103" s="1"/>
      <c r="IXW103" s="1"/>
      <c r="IXX103" s="1"/>
      <c r="IXY103" s="1"/>
      <c r="IXZ103" s="1"/>
      <c r="IYA103" s="1"/>
      <c r="IYB103" s="1"/>
      <c r="IYC103" s="1"/>
      <c r="IYD103" s="1"/>
      <c r="IYE103" s="1"/>
      <c r="IYF103" s="1"/>
      <c r="IYG103" s="1"/>
      <c r="IYH103" s="1"/>
      <c r="IYI103" s="1"/>
      <c r="IYJ103" s="1"/>
      <c r="IYK103" s="1"/>
      <c r="IYL103" s="1"/>
      <c r="IYM103" s="1"/>
      <c r="IYN103" s="1"/>
      <c r="IYO103" s="1"/>
      <c r="IYP103" s="1"/>
      <c r="IYQ103" s="1"/>
      <c r="IYR103" s="1"/>
      <c r="IYS103" s="1"/>
      <c r="IYT103" s="1"/>
      <c r="IYU103" s="1"/>
      <c r="IYV103" s="1"/>
      <c r="IYW103" s="1"/>
      <c r="IYX103" s="1"/>
      <c r="IYY103" s="1"/>
      <c r="IYZ103" s="1"/>
      <c r="IZA103" s="1"/>
      <c r="IZB103" s="1"/>
      <c r="IZC103" s="1"/>
      <c r="IZD103" s="1"/>
      <c r="IZE103" s="1"/>
      <c r="IZF103" s="1"/>
      <c r="IZG103" s="1"/>
      <c r="IZH103" s="1"/>
      <c r="IZI103" s="1"/>
      <c r="IZJ103" s="1"/>
      <c r="IZK103" s="1"/>
      <c r="IZL103" s="1"/>
      <c r="IZM103" s="1"/>
      <c r="IZN103" s="1"/>
      <c r="IZO103" s="1"/>
      <c r="IZP103" s="1"/>
      <c r="IZQ103" s="1"/>
      <c r="IZR103" s="1"/>
      <c r="IZS103" s="1"/>
      <c r="IZT103" s="1"/>
      <c r="IZU103" s="1"/>
      <c r="IZV103" s="1"/>
      <c r="IZW103" s="1"/>
      <c r="IZX103" s="1"/>
      <c r="IZY103" s="1"/>
      <c r="IZZ103" s="1"/>
      <c r="JAA103" s="1"/>
      <c r="JAB103" s="1"/>
      <c r="JAC103" s="1"/>
      <c r="JAD103" s="1"/>
      <c r="JAE103" s="1"/>
      <c r="JAF103" s="1"/>
      <c r="JAG103" s="1"/>
      <c r="JAH103" s="1"/>
      <c r="JAI103" s="1"/>
      <c r="JAJ103" s="1"/>
      <c r="JAK103" s="1"/>
      <c r="JAL103" s="1"/>
      <c r="JAM103" s="1"/>
      <c r="JAN103" s="1"/>
      <c r="JAO103" s="1"/>
      <c r="JAP103" s="1"/>
      <c r="JAQ103" s="1"/>
      <c r="JAR103" s="1"/>
      <c r="JAS103" s="1"/>
      <c r="JAT103" s="1"/>
      <c r="JAU103" s="1"/>
      <c r="JAV103" s="1"/>
      <c r="JAW103" s="1"/>
      <c r="JAX103" s="1"/>
      <c r="JAY103" s="1"/>
      <c r="JAZ103" s="1"/>
      <c r="JBA103" s="1"/>
      <c r="JBB103" s="1"/>
      <c r="JBC103" s="1"/>
      <c r="JBD103" s="1"/>
      <c r="JBE103" s="1"/>
      <c r="JBF103" s="1"/>
      <c r="JBG103" s="1"/>
      <c r="JBH103" s="1"/>
      <c r="JBI103" s="1"/>
      <c r="JBJ103" s="1"/>
      <c r="JBK103" s="1"/>
      <c r="JBL103" s="1"/>
      <c r="JBM103" s="1"/>
      <c r="JBN103" s="1"/>
      <c r="JBO103" s="1"/>
      <c r="JBP103" s="1"/>
      <c r="JBQ103" s="1"/>
      <c r="JBR103" s="1"/>
      <c r="JBS103" s="1"/>
      <c r="JBT103" s="1"/>
      <c r="JBU103" s="1"/>
      <c r="JBV103" s="1"/>
      <c r="JBW103" s="1"/>
      <c r="JBX103" s="1"/>
      <c r="JBY103" s="1"/>
      <c r="JBZ103" s="1"/>
      <c r="JCA103" s="1"/>
      <c r="JCB103" s="1"/>
      <c r="JCC103" s="1"/>
      <c r="JCD103" s="1"/>
      <c r="JCE103" s="1"/>
      <c r="JCF103" s="1"/>
      <c r="JCG103" s="1"/>
      <c r="JCH103" s="1"/>
      <c r="JCI103" s="1"/>
      <c r="JCJ103" s="1"/>
      <c r="JCK103" s="1"/>
      <c r="JCL103" s="1"/>
      <c r="JCM103" s="1"/>
      <c r="JCN103" s="1"/>
      <c r="JCO103" s="1"/>
      <c r="JCP103" s="1"/>
      <c r="JCQ103" s="1"/>
      <c r="JCR103" s="1"/>
      <c r="JCS103" s="1"/>
      <c r="JCT103" s="1"/>
      <c r="JCU103" s="1"/>
      <c r="JCV103" s="1"/>
      <c r="JCW103" s="1"/>
      <c r="JCX103" s="1"/>
      <c r="JCY103" s="1"/>
      <c r="JCZ103" s="1"/>
      <c r="JDA103" s="1"/>
      <c r="JDB103" s="1"/>
      <c r="JDC103" s="1"/>
      <c r="JDD103" s="1"/>
      <c r="JDE103" s="1"/>
      <c r="JDF103" s="1"/>
      <c r="JDG103" s="1"/>
      <c r="JDH103" s="1"/>
      <c r="JDI103" s="1"/>
      <c r="JDJ103" s="1"/>
      <c r="JDK103" s="1"/>
      <c r="JDL103" s="1"/>
      <c r="JDM103" s="1"/>
      <c r="JDN103" s="1"/>
      <c r="JDO103" s="1"/>
      <c r="JDP103" s="1"/>
      <c r="JDQ103" s="1"/>
      <c r="JDR103" s="1"/>
      <c r="JDS103" s="1"/>
      <c r="JDT103" s="1"/>
      <c r="JDU103" s="1"/>
      <c r="JDV103" s="1"/>
      <c r="JDW103" s="1"/>
      <c r="JDX103" s="1"/>
      <c r="JDY103" s="1"/>
      <c r="JDZ103" s="1"/>
      <c r="JEA103" s="1"/>
      <c r="JEB103" s="1"/>
      <c r="JEC103" s="1"/>
      <c r="JED103" s="1"/>
      <c r="JEE103" s="1"/>
      <c r="JEF103" s="1"/>
      <c r="JEG103" s="1"/>
      <c r="JEH103" s="1"/>
      <c r="JEI103" s="1"/>
      <c r="JEJ103" s="1"/>
      <c r="JEK103" s="1"/>
      <c r="JEL103" s="1"/>
      <c r="JEM103" s="1"/>
      <c r="JEN103" s="1"/>
      <c r="JEO103" s="1"/>
      <c r="JEP103" s="1"/>
      <c r="JEQ103" s="1"/>
      <c r="JER103" s="1"/>
      <c r="JES103" s="1"/>
      <c r="JET103" s="1"/>
      <c r="JEU103" s="1"/>
      <c r="JEV103" s="1"/>
      <c r="JEW103" s="1"/>
      <c r="JEX103" s="1"/>
      <c r="JEY103" s="1"/>
      <c r="JEZ103" s="1"/>
      <c r="JFA103" s="1"/>
      <c r="JFB103" s="1"/>
      <c r="JFC103" s="1"/>
      <c r="JFD103" s="1"/>
      <c r="JFE103" s="1"/>
      <c r="JFF103" s="1"/>
      <c r="JFG103" s="1"/>
      <c r="JFH103" s="1"/>
      <c r="JFI103" s="1"/>
      <c r="JFJ103" s="1"/>
      <c r="JFK103" s="1"/>
      <c r="JFL103" s="1"/>
      <c r="JFM103" s="1"/>
      <c r="JFN103" s="1"/>
      <c r="JFO103" s="1"/>
      <c r="JFP103" s="1"/>
      <c r="JFQ103" s="1"/>
      <c r="JFR103" s="1"/>
      <c r="JFS103" s="1"/>
      <c r="JFT103" s="1"/>
      <c r="JFU103" s="1"/>
      <c r="JFV103" s="1"/>
      <c r="JFW103" s="1"/>
      <c r="JFX103" s="1"/>
      <c r="JFY103" s="1"/>
      <c r="JFZ103" s="1"/>
      <c r="JGA103" s="1"/>
      <c r="JGB103" s="1"/>
      <c r="JGC103" s="1"/>
      <c r="JGD103" s="1"/>
      <c r="JGE103" s="1"/>
      <c r="JGF103" s="1"/>
      <c r="JGG103" s="1"/>
      <c r="JGH103" s="1"/>
      <c r="JGI103" s="1"/>
      <c r="JGJ103" s="1"/>
      <c r="JGK103" s="1"/>
      <c r="JGL103" s="1"/>
      <c r="JGM103" s="1"/>
      <c r="JGN103" s="1"/>
      <c r="JGO103" s="1"/>
      <c r="JGP103" s="1"/>
      <c r="JGQ103" s="1"/>
      <c r="JGR103" s="1"/>
      <c r="JGS103" s="1"/>
      <c r="JGT103" s="1"/>
      <c r="JGU103" s="1"/>
      <c r="JGV103" s="1"/>
      <c r="JGW103" s="1"/>
      <c r="JGX103" s="1"/>
      <c r="JGY103" s="1"/>
      <c r="JGZ103" s="1"/>
      <c r="JHA103" s="1"/>
      <c r="JHB103" s="1"/>
      <c r="JHC103" s="1"/>
      <c r="JHD103" s="1"/>
      <c r="JHE103" s="1"/>
      <c r="JHF103" s="1"/>
      <c r="JHG103" s="1"/>
      <c r="JHH103" s="1"/>
      <c r="JHI103" s="1"/>
      <c r="JHJ103" s="1"/>
      <c r="JHK103" s="1"/>
      <c r="JHL103" s="1"/>
      <c r="JHM103" s="1"/>
      <c r="JHN103" s="1"/>
      <c r="JHO103" s="1"/>
      <c r="JHP103" s="1"/>
      <c r="JHQ103" s="1"/>
      <c r="JHR103" s="1"/>
      <c r="JHS103" s="1"/>
      <c r="JHT103" s="1"/>
      <c r="JHU103" s="1"/>
      <c r="JHV103" s="1"/>
      <c r="JHW103" s="1"/>
      <c r="JHX103" s="1"/>
      <c r="JHY103" s="1"/>
      <c r="JHZ103" s="1"/>
      <c r="JIA103" s="1"/>
      <c r="JIB103" s="1"/>
      <c r="JIC103" s="1"/>
      <c r="JID103" s="1"/>
      <c r="JIE103" s="1"/>
      <c r="JIF103" s="1"/>
      <c r="JIG103" s="1"/>
      <c r="JIH103" s="1"/>
      <c r="JII103" s="1"/>
      <c r="JIJ103" s="1"/>
      <c r="JIK103" s="1"/>
      <c r="JIL103" s="1"/>
      <c r="JIM103" s="1"/>
      <c r="JIN103" s="1"/>
      <c r="JIO103" s="1"/>
      <c r="JIP103" s="1"/>
      <c r="JIQ103" s="1"/>
      <c r="JIR103" s="1"/>
      <c r="JIS103" s="1"/>
      <c r="JIT103" s="1"/>
      <c r="JIU103" s="1"/>
      <c r="JIV103" s="1"/>
      <c r="JIW103" s="1"/>
      <c r="JIX103" s="1"/>
      <c r="JIY103" s="1"/>
      <c r="JIZ103" s="1"/>
      <c r="JJA103" s="1"/>
      <c r="JJB103" s="1"/>
      <c r="JJC103" s="1"/>
      <c r="JJD103" s="1"/>
      <c r="JJE103" s="1"/>
      <c r="JJF103" s="1"/>
      <c r="JJG103" s="1"/>
      <c r="JJH103" s="1"/>
      <c r="JJI103" s="1"/>
      <c r="JJJ103" s="1"/>
      <c r="JJK103" s="1"/>
      <c r="JJL103" s="1"/>
      <c r="JJM103" s="1"/>
      <c r="JJN103" s="1"/>
      <c r="JJO103" s="1"/>
      <c r="JJP103" s="1"/>
      <c r="JJQ103" s="1"/>
      <c r="JJR103" s="1"/>
      <c r="JJS103" s="1"/>
      <c r="JJT103" s="1"/>
      <c r="JJU103" s="1"/>
      <c r="JJV103" s="1"/>
      <c r="JJW103" s="1"/>
      <c r="JJX103" s="1"/>
      <c r="JJY103" s="1"/>
      <c r="JJZ103" s="1"/>
      <c r="JKA103" s="1"/>
      <c r="JKB103" s="1"/>
      <c r="JKC103" s="1"/>
      <c r="JKD103" s="1"/>
      <c r="JKE103" s="1"/>
      <c r="JKF103" s="1"/>
      <c r="JKG103" s="1"/>
      <c r="JKH103" s="1"/>
      <c r="JKI103" s="1"/>
      <c r="JKJ103" s="1"/>
      <c r="JKK103" s="1"/>
      <c r="JKL103" s="1"/>
      <c r="JKM103" s="1"/>
      <c r="JKN103" s="1"/>
      <c r="JKO103" s="1"/>
      <c r="JKP103" s="1"/>
      <c r="JKQ103" s="1"/>
      <c r="JKR103" s="1"/>
      <c r="JKS103" s="1"/>
      <c r="JKT103" s="1"/>
      <c r="JKU103" s="1"/>
      <c r="JKV103" s="1"/>
      <c r="JKW103" s="1"/>
      <c r="JKX103" s="1"/>
      <c r="JKY103" s="1"/>
      <c r="JKZ103" s="1"/>
      <c r="JLA103" s="1"/>
      <c r="JLB103" s="1"/>
      <c r="JLC103" s="1"/>
      <c r="JLD103" s="1"/>
      <c r="JLE103" s="1"/>
      <c r="JLF103" s="1"/>
      <c r="JLG103" s="1"/>
      <c r="JLH103" s="1"/>
      <c r="JLI103" s="1"/>
      <c r="JLJ103" s="1"/>
      <c r="JLK103" s="1"/>
      <c r="JLL103" s="1"/>
      <c r="JLM103" s="1"/>
      <c r="JLN103" s="1"/>
      <c r="JLO103" s="1"/>
      <c r="JLP103" s="1"/>
      <c r="JLQ103" s="1"/>
      <c r="JLR103" s="1"/>
      <c r="JLS103" s="1"/>
      <c r="JLT103" s="1"/>
      <c r="JLU103" s="1"/>
      <c r="JLV103" s="1"/>
      <c r="JLW103" s="1"/>
      <c r="JLX103" s="1"/>
      <c r="JLY103" s="1"/>
      <c r="JLZ103" s="1"/>
      <c r="JMA103" s="1"/>
      <c r="JMB103" s="1"/>
      <c r="JMC103" s="1"/>
      <c r="JMD103" s="1"/>
      <c r="JME103" s="1"/>
      <c r="JMF103" s="1"/>
      <c r="JMG103" s="1"/>
      <c r="JMH103" s="1"/>
      <c r="JMI103" s="1"/>
      <c r="JMJ103" s="1"/>
      <c r="JMK103" s="1"/>
      <c r="JML103" s="1"/>
      <c r="JMM103" s="1"/>
      <c r="JMN103" s="1"/>
      <c r="JMO103" s="1"/>
      <c r="JMP103" s="1"/>
      <c r="JMQ103" s="1"/>
      <c r="JMR103" s="1"/>
      <c r="JMS103" s="1"/>
      <c r="JMT103" s="1"/>
      <c r="JMU103" s="1"/>
      <c r="JMV103" s="1"/>
      <c r="JMW103" s="1"/>
      <c r="JMX103" s="1"/>
      <c r="JMY103" s="1"/>
      <c r="JMZ103" s="1"/>
      <c r="JNA103" s="1"/>
      <c r="JNB103" s="1"/>
      <c r="JNC103" s="1"/>
      <c r="JND103" s="1"/>
      <c r="JNE103" s="1"/>
      <c r="JNF103" s="1"/>
      <c r="JNG103" s="1"/>
      <c r="JNH103" s="1"/>
      <c r="JNI103" s="1"/>
      <c r="JNJ103" s="1"/>
      <c r="JNK103" s="1"/>
      <c r="JNL103" s="1"/>
      <c r="JNM103" s="1"/>
      <c r="JNN103" s="1"/>
      <c r="JNO103" s="1"/>
      <c r="JNP103" s="1"/>
      <c r="JNQ103" s="1"/>
      <c r="JNR103" s="1"/>
      <c r="JNS103" s="1"/>
      <c r="JNT103" s="1"/>
      <c r="JNU103" s="1"/>
      <c r="JNV103" s="1"/>
      <c r="JNW103" s="1"/>
      <c r="JNX103" s="1"/>
      <c r="JNY103" s="1"/>
      <c r="JNZ103" s="1"/>
      <c r="JOA103" s="1"/>
      <c r="JOB103" s="1"/>
      <c r="JOC103" s="1"/>
      <c r="JOD103" s="1"/>
      <c r="JOE103" s="1"/>
      <c r="JOF103" s="1"/>
      <c r="JOG103" s="1"/>
      <c r="JOH103" s="1"/>
      <c r="JOI103" s="1"/>
      <c r="JOJ103" s="1"/>
      <c r="JOK103" s="1"/>
      <c r="JOL103" s="1"/>
      <c r="JOM103" s="1"/>
      <c r="JON103" s="1"/>
      <c r="JOO103" s="1"/>
      <c r="JOP103" s="1"/>
      <c r="JOQ103" s="1"/>
      <c r="JOR103" s="1"/>
      <c r="JOS103" s="1"/>
      <c r="JOT103" s="1"/>
      <c r="JOU103" s="1"/>
      <c r="JOV103" s="1"/>
      <c r="JOW103" s="1"/>
      <c r="JOX103" s="1"/>
      <c r="JOY103" s="1"/>
      <c r="JOZ103" s="1"/>
      <c r="JPA103" s="1"/>
      <c r="JPB103" s="1"/>
      <c r="JPC103" s="1"/>
      <c r="JPD103" s="1"/>
      <c r="JPE103" s="1"/>
      <c r="JPF103" s="1"/>
      <c r="JPG103" s="1"/>
      <c r="JPH103" s="1"/>
      <c r="JPI103" s="1"/>
      <c r="JPJ103" s="1"/>
      <c r="JPK103" s="1"/>
      <c r="JPL103" s="1"/>
      <c r="JPM103" s="1"/>
      <c r="JPN103" s="1"/>
      <c r="JPO103" s="1"/>
      <c r="JPP103" s="1"/>
      <c r="JPQ103" s="1"/>
      <c r="JPR103" s="1"/>
      <c r="JPS103" s="1"/>
      <c r="JPT103" s="1"/>
      <c r="JPU103" s="1"/>
      <c r="JPV103" s="1"/>
      <c r="JPW103" s="1"/>
      <c r="JPX103" s="1"/>
      <c r="JPY103" s="1"/>
      <c r="JPZ103" s="1"/>
      <c r="JQA103" s="1"/>
      <c r="JQB103" s="1"/>
      <c r="JQC103" s="1"/>
      <c r="JQD103" s="1"/>
      <c r="JQE103" s="1"/>
      <c r="JQF103" s="1"/>
      <c r="JQG103" s="1"/>
      <c r="JQH103" s="1"/>
      <c r="JQI103" s="1"/>
      <c r="JQJ103" s="1"/>
      <c r="JQK103" s="1"/>
      <c r="JQL103" s="1"/>
      <c r="JQM103" s="1"/>
      <c r="JQN103" s="1"/>
      <c r="JQO103" s="1"/>
      <c r="JQP103" s="1"/>
      <c r="JQQ103" s="1"/>
      <c r="JQR103" s="1"/>
      <c r="JQS103" s="1"/>
      <c r="JQT103" s="1"/>
      <c r="JQU103" s="1"/>
      <c r="JQV103" s="1"/>
      <c r="JQW103" s="1"/>
      <c r="JQX103" s="1"/>
      <c r="JQY103" s="1"/>
      <c r="JQZ103" s="1"/>
      <c r="JRA103" s="1"/>
      <c r="JRB103" s="1"/>
      <c r="JRC103" s="1"/>
      <c r="JRD103" s="1"/>
      <c r="JRE103" s="1"/>
      <c r="JRF103" s="1"/>
      <c r="JRG103" s="1"/>
      <c r="JRH103" s="1"/>
      <c r="JRI103" s="1"/>
      <c r="JRJ103" s="1"/>
      <c r="JRK103" s="1"/>
      <c r="JRL103" s="1"/>
      <c r="JRM103" s="1"/>
      <c r="JRN103" s="1"/>
      <c r="JRO103" s="1"/>
      <c r="JRP103" s="1"/>
      <c r="JRQ103" s="1"/>
      <c r="JRR103" s="1"/>
      <c r="JRS103" s="1"/>
      <c r="JRT103" s="1"/>
      <c r="JRU103" s="1"/>
      <c r="JRV103" s="1"/>
      <c r="JRW103" s="1"/>
      <c r="JRX103" s="1"/>
      <c r="JRY103" s="1"/>
      <c r="JRZ103" s="1"/>
      <c r="JSA103" s="1"/>
      <c r="JSB103" s="1"/>
      <c r="JSC103" s="1"/>
      <c r="JSD103" s="1"/>
      <c r="JSE103" s="1"/>
      <c r="JSF103" s="1"/>
      <c r="JSG103" s="1"/>
      <c r="JSH103" s="1"/>
      <c r="JSI103" s="1"/>
      <c r="JSJ103" s="1"/>
      <c r="JSK103" s="1"/>
      <c r="JSL103" s="1"/>
      <c r="JSM103" s="1"/>
      <c r="JSN103" s="1"/>
      <c r="JSO103" s="1"/>
      <c r="JSP103" s="1"/>
      <c r="JSQ103" s="1"/>
      <c r="JSR103" s="1"/>
      <c r="JSS103" s="1"/>
      <c r="JST103" s="1"/>
      <c r="JSU103" s="1"/>
      <c r="JSV103" s="1"/>
      <c r="JSW103" s="1"/>
      <c r="JSX103" s="1"/>
      <c r="JSY103" s="1"/>
      <c r="JSZ103" s="1"/>
      <c r="JTA103" s="1"/>
      <c r="JTB103" s="1"/>
      <c r="JTC103" s="1"/>
      <c r="JTD103" s="1"/>
      <c r="JTE103" s="1"/>
      <c r="JTF103" s="1"/>
      <c r="JTG103" s="1"/>
      <c r="JTH103" s="1"/>
      <c r="JTI103" s="1"/>
      <c r="JTJ103" s="1"/>
      <c r="JTK103" s="1"/>
      <c r="JTL103" s="1"/>
      <c r="JTM103" s="1"/>
      <c r="JTN103" s="1"/>
      <c r="JTO103" s="1"/>
      <c r="JTP103" s="1"/>
      <c r="JTQ103" s="1"/>
      <c r="JTR103" s="1"/>
      <c r="JTS103" s="1"/>
      <c r="JTT103" s="1"/>
      <c r="JTU103" s="1"/>
      <c r="JTV103" s="1"/>
      <c r="JTW103" s="1"/>
      <c r="JTX103" s="1"/>
      <c r="JTY103" s="1"/>
      <c r="JTZ103" s="1"/>
      <c r="JUA103" s="1"/>
      <c r="JUB103" s="1"/>
      <c r="JUC103" s="1"/>
      <c r="JUD103" s="1"/>
      <c r="JUE103" s="1"/>
      <c r="JUF103" s="1"/>
      <c r="JUG103" s="1"/>
      <c r="JUH103" s="1"/>
      <c r="JUI103" s="1"/>
      <c r="JUJ103" s="1"/>
      <c r="JUK103" s="1"/>
      <c r="JUL103" s="1"/>
      <c r="JUM103" s="1"/>
      <c r="JUN103" s="1"/>
      <c r="JUO103" s="1"/>
      <c r="JUP103" s="1"/>
      <c r="JUQ103" s="1"/>
      <c r="JUR103" s="1"/>
      <c r="JUS103" s="1"/>
      <c r="JUT103" s="1"/>
      <c r="JUU103" s="1"/>
      <c r="JUV103" s="1"/>
      <c r="JUW103" s="1"/>
      <c r="JUX103" s="1"/>
      <c r="JUY103" s="1"/>
      <c r="JUZ103" s="1"/>
      <c r="JVA103" s="1"/>
      <c r="JVB103" s="1"/>
      <c r="JVC103" s="1"/>
      <c r="JVD103" s="1"/>
      <c r="JVE103" s="1"/>
      <c r="JVF103" s="1"/>
      <c r="JVG103" s="1"/>
      <c r="JVH103" s="1"/>
      <c r="JVI103" s="1"/>
      <c r="JVJ103" s="1"/>
      <c r="JVK103" s="1"/>
      <c r="JVL103" s="1"/>
      <c r="JVM103" s="1"/>
      <c r="JVN103" s="1"/>
      <c r="JVO103" s="1"/>
      <c r="JVP103" s="1"/>
      <c r="JVQ103" s="1"/>
      <c r="JVR103" s="1"/>
      <c r="JVS103" s="1"/>
      <c r="JVT103" s="1"/>
      <c r="JVU103" s="1"/>
      <c r="JVV103" s="1"/>
      <c r="JVW103" s="1"/>
      <c r="JVX103" s="1"/>
      <c r="JVY103" s="1"/>
      <c r="JVZ103" s="1"/>
      <c r="JWA103" s="1"/>
      <c r="JWB103" s="1"/>
      <c r="JWC103" s="1"/>
      <c r="JWD103" s="1"/>
      <c r="JWE103" s="1"/>
      <c r="JWF103" s="1"/>
      <c r="JWG103" s="1"/>
      <c r="JWH103" s="1"/>
      <c r="JWI103" s="1"/>
      <c r="JWJ103" s="1"/>
      <c r="JWK103" s="1"/>
      <c r="JWL103" s="1"/>
      <c r="JWM103" s="1"/>
      <c r="JWN103" s="1"/>
      <c r="JWO103" s="1"/>
      <c r="JWP103" s="1"/>
      <c r="JWQ103" s="1"/>
      <c r="JWR103" s="1"/>
      <c r="JWS103" s="1"/>
      <c r="JWT103" s="1"/>
      <c r="JWU103" s="1"/>
      <c r="JWV103" s="1"/>
      <c r="JWW103" s="1"/>
      <c r="JWX103" s="1"/>
      <c r="JWY103" s="1"/>
      <c r="JWZ103" s="1"/>
      <c r="JXA103" s="1"/>
      <c r="JXB103" s="1"/>
      <c r="JXC103" s="1"/>
      <c r="JXD103" s="1"/>
      <c r="JXE103" s="1"/>
      <c r="JXF103" s="1"/>
      <c r="JXG103" s="1"/>
      <c r="JXH103" s="1"/>
      <c r="JXI103" s="1"/>
      <c r="JXJ103" s="1"/>
      <c r="JXK103" s="1"/>
      <c r="JXL103" s="1"/>
      <c r="JXM103" s="1"/>
      <c r="JXN103" s="1"/>
      <c r="JXO103" s="1"/>
      <c r="JXP103" s="1"/>
      <c r="JXQ103" s="1"/>
      <c r="JXR103" s="1"/>
      <c r="JXS103" s="1"/>
      <c r="JXT103" s="1"/>
      <c r="JXU103" s="1"/>
      <c r="JXV103" s="1"/>
      <c r="JXW103" s="1"/>
      <c r="JXX103" s="1"/>
      <c r="JXY103" s="1"/>
      <c r="JXZ103" s="1"/>
      <c r="JYA103" s="1"/>
      <c r="JYB103" s="1"/>
      <c r="JYC103" s="1"/>
      <c r="JYD103" s="1"/>
      <c r="JYE103" s="1"/>
      <c r="JYF103" s="1"/>
      <c r="JYG103" s="1"/>
      <c r="JYH103" s="1"/>
      <c r="JYI103" s="1"/>
      <c r="JYJ103" s="1"/>
      <c r="JYK103" s="1"/>
      <c r="JYL103" s="1"/>
      <c r="JYM103" s="1"/>
      <c r="JYN103" s="1"/>
      <c r="JYO103" s="1"/>
      <c r="JYP103" s="1"/>
      <c r="JYQ103" s="1"/>
      <c r="JYR103" s="1"/>
      <c r="JYS103" s="1"/>
      <c r="JYT103" s="1"/>
      <c r="JYU103" s="1"/>
      <c r="JYV103" s="1"/>
      <c r="JYW103" s="1"/>
      <c r="JYX103" s="1"/>
      <c r="JYY103" s="1"/>
      <c r="JYZ103" s="1"/>
      <c r="JZA103" s="1"/>
      <c r="JZB103" s="1"/>
      <c r="JZC103" s="1"/>
      <c r="JZD103" s="1"/>
      <c r="JZE103" s="1"/>
      <c r="JZF103" s="1"/>
      <c r="JZG103" s="1"/>
      <c r="JZH103" s="1"/>
      <c r="JZI103" s="1"/>
      <c r="JZJ103" s="1"/>
      <c r="JZK103" s="1"/>
      <c r="JZL103" s="1"/>
      <c r="JZM103" s="1"/>
      <c r="JZN103" s="1"/>
      <c r="JZO103" s="1"/>
      <c r="JZP103" s="1"/>
      <c r="JZQ103" s="1"/>
      <c r="JZR103" s="1"/>
      <c r="JZS103" s="1"/>
      <c r="JZT103" s="1"/>
      <c r="JZU103" s="1"/>
      <c r="JZV103" s="1"/>
      <c r="JZW103" s="1"/>
      <c r="JZX103" s="1"/>
      <c r="JZY103" s="1"/>
      <c r="JZZ103" s="1"/>
      <c r="KAA103" s="1"/>
      <c r="KAB103" s="1"/>
      <c r="KAC103" s="1"/>
      <c r="KAD103" s="1"/>
      <c r="KAE103" s="1"/>
      <c r="KAF103" s="1"/>
      <c r="KAG103" s="1"/>
      <c r="KAH103" s="1"/>
      <c r="KAI103" s="1"/>
      <c r="KAJ103" s="1"/>
      <c r="KAK103" s="1"/>
      <c r="KAL103" s="1"/>
      <c r="KAM103" s="1"/>
      <c r="KAN103" s="1"/>
      <c r="KAO103" s="1"/>
      <c r="KAP103" s="1"/>
      <c r="KAQ103" s="1"/>
      <c r="KAR103" s="1"/>
      <c r="KAS103" s="1"/>
      <c r="KAT103" s="1"/>
      <c r="KAU103" s="1"/>
      <c r="KAV103" s="1"/>
      <c r="KAW103" s="1"/>
      <c r="KAX103" s="1"/>
      <c r="KAY103" s="1"/>
      <c r="KAZ103" s="1"/>
      <c r="KBA103" s="1"/>
      <c r="KBB103" s="1"/>
      <c r="KBC103" s="1"/>
      <c r="KBD103" s="1"/>
      <c r="KBE103" s="1"/>
      <c r="KBF103" s="1"/>
      <c r="KBG103" s="1"/>
      <c r="KBH103" s="1"/>
      <c r="KBI103" s="1"/>
      <c r="KBJ103" s="1"/>
      <c r="KBK103" s="1"/>
      <c r="KBL103" s="1"/>
      <c r="KBM103" s="1"/>
      <c r="KBN103" s="1"/>
      <c r="KBO103" s="1"/>
      <c r="KBP103" s="1"/>
      <c r="KBQ103" s="1"/>
      <c r="KBR103" s="1"/>
      <c r="KBS103" s="1"/>
      <c r="KBT103" s="1"/>
      <c r="KBU103" s="1"/>
      <c r="KBV103" s="1"/>
      <c r="KBW103" s="1"/>
      <c r="KBX103" s="1"/>
      <c r="KBY103" s="1"/>
      <c r="KBZ103" s="1"/>
      <c r="KCA103" s="1"/>
      <c r="KCB103" s="1"/>
      <c r="KCC103" s="1"/>
      <c r="KCD103" s="1"/>
      <c r="KCE103" s="1"/>
      <c r="KCF103" s="1"/>
      <c r="KCG103" s="1"/>
      <c r="KCH103" s="1"/>
      <c r="KCI103" s="1"/>
      <c r="KCJ103" s="1"/>
      <c r="KCK103" s="1"/>
      <c r="KCL103" s="1"/>
      <c r="KCM103" s="1"/>
      <c r="KCN103" s="1"/>
      <c r="KCO103" s="1"/>
      <c r="KCP103" s="1"/>
      <c r="KCQ103" s="1"/>
      <c r="KCR103" s="1"/>
      <c r="KCS103" s="1"/>
      <c r="KCT103" s="1"/>
      <c r="KCU103" s="1"/>
      <c r="KCV103" s="1"/>
      <c r="KCW103" s="1"/>
      <c r="KCX103" s="1"/>
      <c r="KCY103" s="1"/>
      <c r="KCZ103" s="1"/>
      <c r="KDA103" s="1"/>
      <c r="KDB103" s="1"/>
      <c r="KDC103" s="1"/>
      <c r="KDD103" s="1"/>
      <c r="KDE103" s="1"/>
      <c r="KDF103" s="1"/>
      <c r="KDG103" s="1"/>
      <c r="KDH103" s="1"/>
      <c r="KDI103" s="1"/>
      <c r="KDJ103" s="1"/>
      <c r="KDK103" s="1"/>
      <c r="KDL103" s="1"/>
      <c r="KDM103" s="1"/>
      <c r="KDN103" s="1"/>
      <c r="KDO103" s="1"/>
      <c r="KDP103" s="1"/>
      <c r="KDQ103" s="1"/>
      <c r="KDR103" s="1"/>
      <c r="KDS103" s="1"/>
      <c r="KDT103" s="1"/>
      <c r="KDU103" s="1"/>
      <c r="KDV103" s="1"/>
      <c r="KDW103" s="1"/>
      <c r="KDX103" s="1"/>
      <c r="KDY103" s="1"/>
      <c r="KDZ103" s="1"/>
      <c r="KEA103" s="1"/>
      <c r="KEB103" s="1"/>
      <c r="KEC103" s="1"/>
      <c r="KED103" s="1"/>
      <c r="KEE103" s="1"/>
      <c r="KEF103" s="1"/>
      <c r="KEG103" s="1"/>
      <c r="KEH103" s="1"/>
      <c r="KEI103" s="1"/>
      <c r="KEJ103" s="1"/>
      <c r="KEK103" s="1"/>
      <c r="KEL103" s="1"/>
      <c r="KEM103" s="1"/>
      <c r="KEN103" s="1"/>
      <c r="KEO103" s="1"/>
      <c r="KEP103" s="1"/>
      <c r="KEQ103" s="1"/>
      <c r="KER103" s="1"/>
      <c r="KES103" s="1"/>
      <c r="KET103" s="1"/>
      <c r="KEU103" s="1"/>
      <c r="KEV103" s="1"/>
      <c r="KEW103" s="1"/>
      <c r="KEX103" s="1"/>
      <c r="KEY103" s="1"/>
      <c r="KEZ103" s="1"/>
      <c r="KFA103" s="1"/>
      <c r="KFB103" s="1"/>
      <c r="KFC103" s="1"/>
      <c r="KFD103" s="1"/>
      <c r="KFE103" s="1"/>
      <c r="KFF103" s="1"/>
      <c r="KFG103" s="1"/>
      <c r="KFH103" s="1"/>
      <c r="KFI103" s="1"/>
      <c r="KFJ103" s="1"/>
      <c r="KFK103" s="1"/>
      <c r="KFL103" s="1"/>
      <c r="KFM103" s="1"/>
      <c r="KFN103" s="1"/>
      <c r="KFO103" s="1"/>
      <c r="KFP103" s="1"/>
      <c r="KFQ103" s="1"/>
      <c r="KFR103" s="1"/>
      <c r="KFS103" s="1"/>
      <c r="KFT103" s="1"/>
      <c r="KFU103" s="1"/>
      <c r="KFV103" s="1"/>
      <c r="KFW103" s="1"/>
      <c r="KFX103" s="1"/>
      <c r="KFY103" s="1"/>
      <c r="KFZ103" s="1"/>
      <c r="KGA103" s="1"/>
      <c r="KGB103" s="1"/>
      <c r="KGC103" s="1"/>
      <c r="KGD103" s="1"/>
      <c r="KGE103" s="1"/>
      <c r="KGF103" s="1"/>
      <c r="KGG103" s="1"/>
      <c r="KGH103" s="1"/>
      <c r="KGI103" s="1"/>
      <c r="KGJ103" s="1"/>
      <c r="KGK103" s="1"/>
      <c r="KGL103" s="1"/>
      <c r="KGM103" s="1"/>
      <c r="KGN103" s="1"/>
      <c r="KGO103" s="1"/>
      <c r="KGP103" s="1"/>
      <c r="KGQ103" s="1"/>
      <c r="KGR103" s="1"/>
      <c r="KGS103" s="1"/>
      <c r="KGT103" s="1"/>
      <c r="KGU103" s="1"/>
      <c r="KGV103" s="1"/>
      <c r="KGW103" s="1"/>
      <c r="KGX103" s="1"/>
      <c r="KGY103" s="1"/>
      <c r="KGZ103" s="1"/>
      <c r="KHA103" s="1"/>
      <c r="KHB103" s="1"/>
      <c r="KHC103" s="1"/>
      <c r="KHD103" s="1"/>
      <c r="KHE103" s="1"/>
      <c r="KHF103" s="1"/>
      <c r="KHG103" s="1"/>
      <c r="KHH103" s="1"/>
      <c r="KHI103" s="1"/>
      <c r="KHJ103" s="1"/>
      <c r="KHK103" s="1"/>
      <c r="KHL103" s="1"/>
      <c r="KHM103" s="1"/>
      <c r="KHN103" s="1"/>
      <c r="KHO103" s="1"/>
      <c r="KHP103" s="1"/>
      <c r="KHQ103" s="1"/>
      <c r="KHR103" s="1"/>
      <c r="KHS103" s="1"/>
      <c r="KHT103" s="1"/>
      <c r="KHU103" s="1"/>
      <c r="KHV103" s="1"/>
      <c r="KHW103" s="1"/>
      <c r="KHX103" s="1"/>
      <c r="KHY103" s="1"/>
      <c r="KHZ103" s="1"/>
      <c r="KIA103" s="1"/>
      <c r="KIB103" s="1"/>
      <c r="KIC103" s="1"/>
      <c r="KID103" s="1"/>
      <c r="KIE103" s="1"/>
      <c r="KIF103" s="1"/>
      <c r="KIG103" s="1"/>
      <c r="KIH103" s="1"/>
      <c r="KII103" s="1"/>
      <c r="KIJ103" s="1"/>
      <c r="KIK103" s="1"/>
      <c r="KIL103" s="1"/>
      <c r="KIM103" s="1"/>
      <c r="KIN103" s="1"/>
      <c r="KIO103" s="1"/>
      <c r="KIP103" s="1"/>
      <c r="KIQ103" s="1"/>
      <c r="KIR103" s="1"/>
      <c r="KIS103" s="1"/>
      <c r="KIT103" s="1"/>
      <c r="KIU103" s="1"/>
      <c r="KIV103" s="1"/>
      <c r="KIW103" s="1"/>
      <c r="KIX103" s="1"/>
      <c r="KIY103" s="1"/>
      <c r="KIZ103" s="1"/>
      <c r="KJA103" s="1"/>
      <c r="KJB103" s="1"/>
      <c r="KJC103" s="1"/>
      <c r="KJD103" s="1"/>
      <c r="KJE103" s="1"/>
      <c r="KJF103" s="1"/>
      <c r="KJG103" s="1"/>
      <c r="KJH103" s="1"/>
      <c r="KJI103" s="1"/>
      <c r="KJJ103" s="1"/>
      <c r="KJK103" s="1"/>
      <c r="KJL103" s="1"/>
      <c r="KJM103" s="1"/>
      <c r="KJN103" s="1"/>
      <c r="KJO103" s="1"/>
      <c r="KJP103" s="1"/>
      <c r="KJQ103" s="1"/>
      <c r="KJR103" s="1"/>
      <c r="KJS103" s="1"/>
      <c r="KJT103" s="1"/>
      <c r="KJU103" s="1"/>
      <c r="KJV103" s="1"/>
      <c r="KJW103" s="1"/>
      <c r="KJX103" s="1"/>
      <c r="KJY103" s="1"/>
      <c r="KJZ103" s="1"/>
      <c r="KKA103" s="1"/>
      <c r="KKB103" s="1"/>
      <c r="KKC103" s="1"/>
      <c r="KKD103" s="1"/>
      <c r="KKE103" s="1"/>
      <c r="KKF103" s="1"/>
      <c r="KKG103" s="1"/>
      <c r="KKH103" s="1"/>
      <c r="KKI103" s="1"/>
      <c r="KKJ103" s="1"/>
      <c r="KKK103" s="1"/>
      <c r="KKL103" s="1"/>
      <c r="KKM103" s="1"/>
      <c r="KKN103" s="1"/>
      <c r="KKO103" s="1"/>
      <c r="KKP103" s="1"/>
      <c r="KKQ103" s="1"/>
      <c r="KKR103" s="1"/>
      <c r="KKS103" s="1"/>
      <c r="KKT103" s="1"/>
      <c r="KKU103" s="1"/>
      <c r="KKV103" s="1"/>
      <c r="KKW103" s="1"/>
      <c r="KKX103" s="1"/>
      <c r="KKY103" s="1"/>
      <c r="KKZ103" s="1"/>
      <c r="KLA103" s="1"/>
      <c r="KLB103" s="1"/>
      <c r="KLC103" s="1"/>
      <c r="KLD103" s="1"/>
      <c r="KLE103" s="1"/>
      <c r="KLF103" s="1"/>
      <c r="KLG103" s="1"/>
      <c r="KLH103" s="1"/>
      <c r="KLI103" s="1"/>
      <c r="KLJ103" s="1"/>
      <c r="KLK103" s="1"/>
      <c r="KLL103" s="1"/>
      <c r="KLM103" s="1"/>
      <c r="KLN103" s="1"/>
      <c r="KLO103" s="1"/>
      <c r="KLP103" s="1"/>
      <c r="KLQ103" s="1"/>
      <c r="KLR103" s="1"/>
      <c r="KLS103" s="1"/>
      <c r="KLT103" s="1"/>
      <c r="KLU103" s="1"/>
      <c r="KLV103" s="1"/>
      <c r="KLW103" s="1"/>
      <c r="KLX103" s="1"/>
      <c r="KLY103" s="1"/>
      <c r="KLZ103" s="1"/>
      <c r="KMA103" s="1"/>
      <c r="KMB103" s="1"/>
      <c r="KMC103" s="1"/>
      <c r="KMD103" s="1"/>
      <c r="KME103" s="1"/>
      <c r="KMF103" s="1"/>
      <c r="KMG103" s="1"/>
      <c r="KMH103" s="1"/>
      <c r="KMI103" s="1"/>
      <c r="KMJ103" s="1"/>
      <c r="KMK103" s="1"/>
      <c r="KML103" s="1"/>
      <c r="KMM103" s="1"/>
      <c r="KMN103" s="1"/>
      <c r="KMO103" s="1"/>
      <c r="KMP103" s="1"/>
      <c r="KMQ103" s="1"/>
      <c r="KMR103" s="1"/>
      <c r="KMS103" s="1"/>
      <c r="KMT103" s="1"/>
      <c r="KMU103" s="1"/>
      <c r="KMV103" s="1"/>
      <c r="KMW103" s="1"/>
      <c r="KMX103" s="1"/>
      <c r="KMY103" s="1"/>
      <c r="KMZ103" s="1"/>
      <c r="KNA103" s="1"/>
      <c r="KNB103" s="1"/>
      <c r="KNC103" s="1"/>
      <c r="KND103" s="1"/>
      <c r="KNE103" s="1"/>
      <c r="KNF103" s="1"/>
      <c r="KNG103" s="1"/>
      <c r="KNH103" s="1"/>
      <c r="KNI103" s="1"/>
      <c r="KNJ103" s="1"/>
      <c r="KNK103" s="1"/>
      <c r="KNL103" s="1"/>
      <c r="KNM103" s="1"/>
      <c r="KNN103" s="1"/>
      <c r="KNO103" s="1"/>
      <c r="KNP103" s="1"/>
      <c r="KNQ103" s="1"/>
      <c r="KNR103" s="1"/>
      <c r="KNS103" s="1"/>
      <c r="KNT103" s="1"/>
      <c r="KNU103" s="1"/>
      <c r="KNV103" s="1"/>
      <c r="KNW103" s="1"/>
      <c r="KNX103" s="1"/>
      <c r="KNY103" s="1"/>
      <c r="KNZ103" s="1"/>
      <c r="KOA103" s="1"/>
      <c r="KOB103" s="1"/>
      <c r="KOC103" s="1"/>
      <c r="KOD103" s="1"/>
      <c r="KOE103" s="1"/>
      <c r="KOF103" s="1"/>
      <c r="KOG103" s="1"/>
      <c r="KOH103" s="1"/>
      <c r="KOI103" s="1"/>
      <c r="KOJ103" s="1"/>
      <c r="KOK103" s="1"/>
      <c r="KOL103" s="1"/>
      <c r="KOM103" s="1"/>
      <c r="KON103" s="1"/>
      <c r="KOO103" s="1"/>
      <c r="KOP103" s="1"/>
      <c r="KOQ103" s="1"/>
      <c r="KOR103" s="1"/>
      <c r="KOS103" s="1"/>
      <c r="KOT103" s="1"/>
      <c r="KOU103" s="1"/>
      <c r="KOV103" s="1"/>
      <c r="KOW103" s="1"/>
      <c r="KOX103" s="1"/>
      <c r="KOY103" s="1"/>
      <c r="KOZ103" s="1"/>
      <c r="KPA103" s="1"/>
      <c r="KPB103" s="1"/>
      <c r="KPC103" s="1"/>
      <c r="KPD103" s="1"/>
      <c r="KPE103" s="1"/>
      <c r="KPF103" s="1"/>
      <c r="KPG103" s="1"/>
      <c r="KPH103" s="1"/>
      <c r="KPI103" s="1"/>
      <c r="KPJ103" s="1"/>
      <c r="KPK103" s="1"/>
      <c r="KPL103" s="1"/>
      <c r="KPM103" s="1"/>
      <c r="KPN103" s="1"/>
      <c r="KPO103" s="1"/>
      <c r="KPP103" s="1"/>
      <c r="KPQ103" s="1"/>
      <c r="KPR103" s="1"/>
      <c r="KPS103" s="1"/>
      <c r="KPT103" s="1"/>
      <c r="KPU103" s="1"/>
      <c r="KPV103" s="1"/>
      <c r="KPW103" s="1"/>
      <c r="KPX103" s="1"/>
      <c r="KPY103" s="1"/>
      <c r="KPZ103" s="1"/>
      <c r="KQA103" s="1"/>
      <c r="KQB103" s="1"/>
      <c r="KQC103" s="1"/>
      <c r="KQD103" s="1"/>
      <c r="KQE103" s="1"/>
      <c r="KQF103" s="1"/>
      <c r="KQG103" s="1"/>
      <c r="KQH103" s="1"/>
      <c r="KQI103" s="1"/>
      <c r="KQJ103" s="1"/>
      <c r="KQK103" s="1"/>
      <c r="KQL103" s="1"/>
      <c r="KQM103" s="1"/>
      <c r="KQN103" s="1"/>
      <c r="KQO103" s="1"/>
      <c r="KQP103" s="1"/>
      <c r="KQQ103" s="1"/>
      <c r="KQR103" s="1"/>
      <c r="KQS103" s="1"/>
      <c r="KQT103" s="1"/>
      <c r="KQU103" s="1"/>
      <c r="KQV103" s="1"/>
      <c r="KQW103" s="1"/>
      <c r="KQX103" s="1"/>
      <c r="KQY103" s="1"/>
      <c r="KQZ103" s="1"/>
      <c r="KRA103" s="1"/>
      <c r="KRB103" s="1"/>
      <c r="KRC103" s="1"/>
      <c r="KRD103" s="1"/>
      <c r="KRE103" s="1"/>
      <c r="KRF103" s="1"/>
      <c r="KRG103" s="1"/>
      <c r="KRH103" s="1"/>
      <c r="KRI103" s="1"/>
      <c r="KRJ103" s="1"/>
      <c r="KRK103" s="1"/>
      <c r="KRL103" s="1"/>
      <c r="KRM103" s="1"/>
      <c r="KRN103" s="1"/>
      <c r="KRO103" s="1"/>
      <c r="KRP103" s="1"/>
      <c r="KRQ103" s="1"/>
      <c r="KRR103" s="1"/>
      <c r="KRS103" s="1"/>
      <c r="KRT103" s="1"/>
      <c r="KRU103" s="1"/>
      <c r="KRV103" s="1"/>
      <c r="KRW103" s="1"/>
      <c r="KRX103" s="1"/>
      <c r="KRY103" s="1"/>
      <c r="KRZ103" s="1"/>
      <c r="KSA103" s="1"/>
      <c r="KSB103" s="1"/>
      <c r="KSC103" s="1"/>
      <c r="KSD103" s="1"/>
      <c r="KSE103" s="1"/>
      <c r="KSF103" s="1"/>
      <c r="KSG103" s="1"/>
      <c r="KSH103" s="1"/>
      <c r="KSI103" s="1"/>
      <c r="KSJ103" s="1"/>
      <c r="KSK103" s="1"/>
      <c r="KSL103" s="1"/>
      <c r="KSM103" s="1"/>
      <c r="KSN103" s="1"/>
      <c r="KSO103" s="1"/>
      <c r="KSP103" s="1"/>
      <c r="KSQ103" s="1"/>
      <c r="KSR103" s="1"/>
      <c r="KSS103" s="1"/>
      <c r="KST103" s="1"/>
      <c r="KSU103" s="1"/>
      <c r="KSV103" s="1"/>
      <c r="KSW103" s="1"/>
      <c r="KSX103" s="1"/>
      <c r="KSY103" s="1"/>
      <c r="KSZ103" s="1"/>
      <c r="KTA103" s="1"/>
      <c r="KTB103" s="1"/>
      <c r="KTC103" s="1"/>
      <c r="KTD103" s="1"/>
      <c r="KTE103" s="1"/>
      <c r="KTF103" s="1"/>
      <c r="KTG103" s="1"/>
      <c r="KTH103" s="1"/>
      <c r="KTI103" s="1"/>
      <c r="KTJ103" s="1"/>
      <c r="KTK103" s="1"/>
      <c r="KTL103" s="1"/>
      <c r="KTM103" s="1"/>
      <c r="KTN103" s="1"/>
      <c r="KTO103" s="1"/>
      <c r="KTP103" s="1"/>
      <c r="KTQ103" s="1"/>
      <c r="KTR103" s="1"/>
      <c r="KTS103" s="1"/>
      <c r="KTT103" s="1"/>
      <c r="KTU103" s="1"/>
      <c r="KTV103" s="1"/>
      <c r="KTW103" s="1"/>
      <c r="KTX103" s="1"/>
      <c r="KTY103" s="1"/>
      <c r="KTZ103" s="1"/>
      <c r="KUA103" s="1"/>
      <c r="KUB103" s="1"/>
      <c r="KUC103" s="1"/>
      <c r="KUD103" s="1"/>
      <c r="KUE103" s="1"/>
      <c r="KUF103" s="1"/>
      <c r="KUG103" s="1"/>
      <c r="KUH103" s="1"/>
      <c r="KUI103" s="1"/>
      <c r="KUJ103" s="1"/>
      <c r="KUK103" s="1"/>
      <c r="KUL103" s="1"/>
      <c r="KUM103" s="1"/>
      <c r="KUN103" s="1"/>
      <c r="KUO103" s="1"/>
      <c r="KUP103" s="1"/>
      <c r="KUQ103" s="1"/>
      <c r="KUR103" s="1"/>
      <c r="KUS103" s="1"/>
      <c r="KUT103" s="1"/>
      <c r="KUU103" s="1"/>
      <c r="KUV103" s="1"/>
      <c r="KUW103" s="1"/>
      <c r="KUX103" s="1"/>
      <c r="KUY103" s="1"/>
      <c r="KUZ103" s="1"/>
      <c r="KVA103" s="1"/>
      <c r="KVB103" s="1"/>
      <c r="KVC103" s="1"/>
      <c r="KVD103" s="1"/>
      <c r="KVE103" s="1"/>
      <c r="KVF103" s="1"/>
      <c r="KVG103" s="1"/>
      <c r="KVH103" s="1"/>
      <c r="KVI103" s="1"/>
      <c r="KVJ103" s="1"/>
      <c r="KVK103" s="1"/>
      <c r="KVL103" s="1"/>
      <c r="KVM103" s="1"/>
      <c r="KVN103" s="1"/>
      <c r="KVO103" s="1"/>
      <c r="KVP103" s="1"/>
      <c r="KVQ103" s="1"/>
      <c r="KVR103" s="1"/>
      <c r="KVS103" s="1"/>
      <c r="KVT103" s="1"/>
      <c r="KVU103" s="1"/>
      <c r="KVV103" s="1"/>
      <c r="KVW103" s="1"/>
      <c r="KVX103" s="1"/>
      <c r="KVY103" s="1"/>
      <c r="KVZ103" s="1"/>
      <c r="KWA103" s="1"/>
      <c r="KWB103" s="1"/>
      <c r="KWC103" s="1"/>
      <c r="KWD103" s="1"/>
      <c r="KWE103" s="1"/>
      <c r="KWF103" s="1"/>
      <c r="KWG103" s="1"/>
      <c r="KWH103" s="1"/>
      <c r="KWI103" s="1"/>
      <c r="KWJ103" s="1"/>
      <c r="KWK103" s="1"/>
      <c r="KWL103" s="1"/>
      <c r="KWM103" s="1"/>
      <c r="KWN103" s="1"/>
      <c r="KWO103" s="1"/>
      <c r="KWP103" s="1"/>
      <c r="KWQ103" s="1"/>
      <c r="KWR103" s="1"/>
      <c r="KWS103" s="1"/>
      <c r="KWT103" s="1"/>
      <c r="KWU103" s="1"/>
      <c r="KWV103" s="1"/>
      <c r="KWW103" s="1"/>
      <c r="KWX103" s="1"/>
      <c r="KWY103" s="1"/>
      <c r="KWZ103" s="1"/>
      <c r="KXA103" s="1"/>
      <c r="KXB103" s="1"/>
      <c r="KXC103" s="1"/>
      <c r="KXD103" s="1"/>
      <c r="KXE103" s="1"/>
      <c r="KXF103" s="1"/>
      <c r="KXG103" s="1"/>
      <c r="KXH103" s="1"/>
      <c r="KXI103" s="1"/>
      <c r="KXJ103" s="1"/>
      <c r="KXK103" s="1"/>
      <c r="KXL103" s="1"/>
      <c r="KXM103" s="1"/>
      <c r="KXN103" s="1"/>
      <c r="KXO103" s="1"/>
      <c r="KXP103" s="1"/>
      <c r="KXQ103" s="1"/>
      <c r="KXR103" s="1"/>
      <c r="KXS103" s="1"/>
      <c r="KXT103" s="1"/>
      <c r="KXU103" s="1"/>
      <c r="KXV103" s="1"/>
      <c r="KXW103" s="1"/>
      <c r="KXX103" s="1"/>
      <c r="KXY103" s="1"/>
      <c r="KXZ103" s="1"/>
      <c r="KYA103" s="1"/>
      <c r="KYB103" s="1"/>
      <c r="KYC103" s="1"/>
      <c r="KYD103" s="1"/>
      <c r="KYE103" s="1"/>
      <c r="KYF103" s="1"/>
      <c r="KYG103" s="1"/>
      <c r="KYH103" s="1"/>
      <c r="KYI103" s="1"/>
      <c r="KYJ103" s="1"/>
      <c r="KYK103" s="1"/>
      <c r="KYL103" s="1"/>
      <c r="KYM103" s="1"/>
      <c r="KYN103" s="1"/>
      <c r="KYO103" s="1"/>
      <c r="KYP103" s="1"/>
      <c r="KYQ103" s="1"/>
      <c r="KYR103" s="1"/>
      <c r="KYS103" s="1"/>
      <c r="KYT103" s="1"/>
      <c r="KYU103" s="1"/>
      <c r="KYV103" s="1"/>
      <c r="KYW103" s="1"/>
      <c r="KYX103" s="1"/>
      <c r="KYY103" s="1"/>
      <c r="KYZ103" s="1"/>
      <c r="KZA103" s="1"/>
      <c r="KZB103" s="1"/>
      <c r="KZC103" s="1"/>
      <c r="KZD103" s="1"/>
      <c r="KZE103" s="1"/>
      <c r="KZF103" s="1"/>
      <c r="KZG103" s="1"/>
      <c r="KZH103" s="1"/>
      <c r="KZI103" s="1"/>
      <c r="KZJ103" s="1"/>
      <c r="KZK103" s="1"/>
      <c r="KZL103" s="1"/>
      <c r="KZM103" s="1"/>
      <c r="KZN103" s="1"/>
      <c r="KZO103" s="1"/>
      <c r="KZP103" s="1"/>
      <c r="KZQ103" s="1"/>
      <c r="KZR103" s="1"/>
      <c r="KZS103" s="1"/>
      <c r="KZT103" s="1"/>
      <c r="KZU103" s="1"/>
      <c r="KZV103" s="1"/>
      <c r="KZW103" s="1"/>
      <c r="KZX103" s="1"/>
      <c r="KZY103" s="1"/>
      <c r="KZZ103" s="1"/>
      <c r="LAA103" s="1"/>
      <c r="LAB103" s="1"/>
      <c r="LAC103" s="1"/>
      <c r="LAD103" s="1"/>
      <c r="LAE103" s="1"/>
      <c r="LAF103" s="1"/>
      <c r="LAG103" s="1"/>
      <c r="LAH103" s="1"/>
      <c r="LAI103" s="1"/>
      <c r="LAJ103" s="1"/>
      <c r="LAK103" s="1"/>
      <c r="LAL103" s="1"/>
      <c r="LAM103" s="1"/>
      <c r="LAN103" s="1"/>
      <c r="LAO103" s="1"/>
      <c r="LAP103" s="1"/>
      <c r="LAQ103" s="1"/>
      <c r="LAR103" s="1"/>
      <c r="LAS103" s="1"/>
      <c r="LAT103" s="1"/>
      <c r="LAU103" s="1"/>
      <c r="LAV103" s="1"/>
      <c r="LAW103" s="1"/>
      <c r="LAX103" s="1"/>
      <c r="LAY103" s="1"/>
      <c r="LAZ103" s="1"/>
      <c r="LBA103" s="1"/>
      <c r="LBB103" s="1"/>
      <c r="LBC103" s="1"/>
      <c r="LBD103" s="1"/>
      <c r="LBE103" s="1"/>
      <c r="LBF103" s="1"/>
      <c r="LBG103" s="1"/>
      <c r="LBH103" s="1"/>
      <c r="LBI103" s="1"/>
      <c r="LBJ103" s="1"/>
      <c r="LBK103" s="1"/>
      <c r="LBL103" s="1"/>
      <c r="LBM103" s="1"/>
      <c r="LBN103" s="1"/>
      <c r="LBO103" s="1"/>
      <c r="LBP103" s="1"/>
      <c r="LBQ103" s="1"/>
      <c r="LBR103" s="1"/>
      <c r="LBS103" s="1"/>
      <c r="LBT103" s="1"/>
      <c r="LBU103" s="1"/>
      <c r="LBV103" s="1"/>
      <c r="LBW103" s="1"/>
      <c r="LBX103" s="1"/>
      <c r="LBY103" s="1"/>
      <c r="LBZ103" s="1"/>
      <c r="LCA103" s="1"/>
      <c r="LCB103" s="1"/>
      <c r="LCC103" s="1"/>
      <c r="LCD103" s="1"/>
      <c r="LCE103" s="1"/>
      <c r="LCF103" s="1"/>
      <c r="LCG103" s="1"/>
      <c r="LCH103" s="1"/>
      <c r="LCI103" s="1"/>
      <c r="LCJ103" s="1"/>
      <c r="LCK103" s="1"/>
      <c r="LCL103" s="1"/>
      <c r="LCM103" s="1"/>
      <c r="LCN103" s="1"/>
      <c r="LCO103" s="1"/>
      <c r="LCP103" s="1"/>
      <c r="LCQ103" s="1"/>
      <c r="LCR103" s="1"/>
      <c r="LCS103" s="1"/>
      <c r="LCT103" s="1"/>
      <c r="LCU103" s="1"/>
      <c r="LCV103" s="1"/>
      <c r="LCW103" s="1"/>
      <c r="LCX103" s="1"/>
      <c r="LCY103" s="1"/>
      <c r="LCZ103" s="1"/>
      <c r="LDA103" s="1"/>
      <c r="LDB103" s="1"/>
      <c r="LDC103" s="1"/>
      <c r="LDD103" s="1"/>
      <c r="LDE103" s="1"/>
      <c r="LDF103" s="1"/>
      <c r="LDG103" s="1"/>
      <c r="LDH103" s="1"/>
      <c r="LDI103" s="1"/>
      <c r="LDJ103" s="1"/>
      <c r="LDK103" s="1"/>
      <c r="LDL103" s="1"/>
      <c r="LDM103" s="1"/>
      <c r="LDN103" s="1"/>
      <c r="LDO103" s="1"/>
      <c r="LDP103" s="1"/>
      <c r="LDQ103" s="1"/>
      <c r="LDR103" s="1"/>
      <c r="LDS103" s="1"/>
      <c r="LDT103" s="1"/>
      <c r="LDU103" s="1"/>
      <c r="LDV103" s="1"/>
      <c r="LDW103" s="1"/>
      <c r="LDX103" s="1"/>
      <c r="LDY103" s="1"/>
      <c r="LDZ103" s="1"/>
      <c r="LEA103" s="1"/>
      <c r="LEB103" s="1"/>
      <c r="LEC103" s="1"/>
      <c r="LED103" s="1"/>
      <c r="LEE103" s="1"/>
      <c r="LEF103" s="1"/>
      <c r="LEG103" s="1"/>
      <c r="LEH103" s="1"/>
      <c r="LEI103" s="1"/>
      <c r="LEJ103" s="1"/>
      <c r="LEK103" s="1"/>
      <c r="LEL103" s="1"/>
      <c r="LEM103" s="1"/>
      <c r="LEN103" s="1"/>
      <c r="LEO103" s="1"/>
      <c r="LEP103" s="1"/>
      <c r="LEQ103" s="1"/>
      <c r="LER103" s="1"/>
      <c r="LES103" s="1"/>
      <c r="LET103" s="1"/>
      <c r="LEU103" s="1"/>
      <c r="LEV103" s="1"/>
      <c r="LEW103" s="1"/>
      <c r="LEX103" s="1"/>
      <c r="LEY103" s="1"/>
      <c r="LEZ103" s="1"/>
      <c r="LFA103" s="1"/>
      <c r="LFB103" s="1"/>
      <c r="LFC103" s="1"/>
      <c r="LFD103" s="1"/>
      <c r="LFE103" s="1"/>
      <c r="LFF103" s="1"/>
      <c r="LFG103" s="1"/>
      <c r="LFH103" s="1"/>
      <c r="LFI103" s="1"/>
      <c r="LFJ103" s="1"/>
      <c r="LFK103" s="1"/>
      <c r="LFL103" s="1"/>
      <c r="LFM103" s="1"/>
      <c r="LFN103" s="1"/>
      <c r="LFO103" s="1"/>
      <c r="LFP103" s="1"/>
      <c r="LFQ103" s="1"/>
      <c r="LFR103" s="1"/>
      <c r="LFS103" s="1"/>
      <c r="LFT103" s="1"/>
      <c r="LFU103" s="1"/>
      <c r="LFV103" s="1"/>
      <c r="LFW103" s="1"/>
      <c r="LFX103" s="1"/>
      <c r="LFY103" s="1"/>
      <c r="LFZ103" s="1"/>
      <c r="LGA103" s="1"/>
      <c r="LGB103" s="1"/>
      <c r="LGC103" s="1"/>
      <c r="LGD103" s="1"/>
      <c r="LGE103" s="1"/>
      <c r="LGF103" s="1"/>
      <c r="LGG103" s="1"/>
      <c r="LGH103" s="1"/>
      <c r="LGI103" s="1"/>
      <c r="LGJ103" s="1"/>
      <c r="LGK103" s="1"/>
      <c r="LGL103" s="1"/>
      <c r="LGM103" s="1"/>
      <c r="LGN103" s="1"/>
      <c r="LGO103" s="1"/>
      <c r="LGP103" s="1"/>
      <c r="LGQ103" s="1"/>
      <c r="LGR103" s="1"/>
      <c r="LGS103" s="1"/>
      <c r="LGT103" s="1"/>
      <c r="LGU103" s="1"/>
      <c r="LGV103" s="1"/>
      <c r="LGW103" s="1"/>
      <c r="LGX103" s="1"/>
      <c r="LGY103" s="1"/>
      <c r="LGZ103" s="1"/>
      <c r="LHA103" s="1"/>
      <c r="LHB103" s="1"/>
      <c r="LHC103" s="1"/>
      <c r="LHD103" s="1"/>
      <c r="LHE103" s="1"/>
      <c r="LHF103" s="1"/>
      <c r="LHG103" s="1"/>
      <c r="LHH103" s="1"/>
      <c r="LHI103" s="1"/>
      <c r="LHJ103" s="1"/>
      <c r="LHK103" s="1"/>
      <c r="LHL103" s="1"/>
      <c r="LHM103" s="1"/>
      <c r="LHN103" s="1"/>
      <c r="LHO103" s="1"/>
      <c r="LHP103" s="1"/>
      <c r="LHQ103" s="1"/>
      <c r="LHR103" s="1"/>
      <c r="LHS103" s="1"/>
      <c r="LHT103" s="1"/>
      <c r="LHU103" s="1"/>
      <c r="LHV103" s="1"/>
      <c r="LHW103" s="1"/>
      <c r="LHX103" s="1"/>
      <c r="LHY103" s="1"/>
      <c r="LHZ103" s="1"/>
      <c r="LIA103" s="1"/>
      <c r="LIB103" s="1"/>
      <c r="LIC103" s="1"/>
      <c r="LID103" s="1"/>
      <c r="LIE103" s="1"/>
      <c r="LIF103" s="1"/>
      <c r="LIG103" s="1"/>
      <c r="LIH103" s="1"/>
      <c r="LII103" s="1"/>
      <c r="LIJ103" s="1"/>
      <c r="LIK103" s="1"/>
      <c r="LIL103" s="1"/>
      <c r="LIM103" s="1"/>
      <c r="LIN103" s="1"/>
      <c r="LIO103" s="1"/>
      <c r="LIP103" s="1"/>
      <c r="LIQ103" s="1"/>
      <c r="LIR103" s="1"/>
      <c r="LIS103" s="1"/>
      <c r="LIT103" s="1"/>
      <c r="LIU103" s="1"/>
      <c r="LIV103" s="1"/>
      <c r="LIW103" s="1"/>
      <c r="LIX103" s="1"/>
      <c r="LIY103" s="1"/>
      <c r="LIZ103" s="1"/>
      <c r="LJA103" s="1"/>
      <c r="LJB103" s="1"/>
      <c r="LJC103" s="1"/>
      <c r="LJD103" s="1"/>
      <c r="LJE103" s="1"/>
      <c r="LJF103" s="1"/>
      <c r="LJG103" s="1"/>
      <c r="LJH103" s="1"/>
      <c r="LJI103" s="1"/>
      <c r="LJJ103" s="1"/>
      <c r="LJK103" s="1"/>
      <c r="LJL103" s="1"/>
      <c r="LJM103" s="1"/>
      <c r="LJN103" s="1"/>
      <c r="LJO103" s="1"/>
      <c r="LJP103" s="1"/>
      <c r="LJQ103" s="1"/>
      <c r="LJR103" s="1"/>
      <c r="LJS103" s="1"/>
      <c r="LJT103" s="1"/>
      <c r="LJU103" s="1"/>
      <c r="LJV103" s="1"/>
      <c r="LJW103" s="1"/>
      <c r="LJX103" s="1"/>
      <c r="LJY103" s="1"/>
      <c r="LJZ103" s="1"/>
      <c r="LKA103" s="1"/>
      <c r="LKB103" s="1"/>
      <c r="LKC103" s="1"/>
      <c r="LKD103" s="1"/>
      <c r="LKE103" s="1"/>
      <c r="LKF103" s="1"/>
      <c r="LKG103" s="1"/>
      <c r="LKH103" s="1"/>
      <c r="LKI103" s="1"/>
      <c r="LKJ103" s="1"/>
      <c r="LKK103" s="1"/>
      <c r="LKL103" s="1"/>
      <c r="LKM103" s="1"/>
      <c r="LKN103" s="1"/>
      <c r="LKO103" s="1"/>
      <c r="LKP103" s="1"/>
      <c r="LKQ103" s="1"/>
      <c r="LKR103" s="1"/>
      <c r="LKS103" s="1"/>
      <c r="LKT103" s="1"/>
      <c r="LKU103" s="1"/>
      <c r="LKV103" s="1"/>
      <c r="LKW103" s="1"/>
      <c r="LKX103" s="1"/>
      <c r="LKY103" s="1"/>
      <c r="LKZ103" s="1"/>
      <c r="LLA103" s="1"/>
      <c r="LLB103" s="1"/>
      <c r="LLC103" s="1"/>
      <c r="LLD103" s="1"/>
      <c r="LLE103" s="1"/>
      <c r="LLF103" s="1"/>
      <c r="LLG103" s="1"/>
      <c r="LLH103" s="1"/>
      <c r="LLI103" s="1"/>
      <c r="LLJ103" s="1"/>
      <c r="LLK103" s="1"/>
      <c r="LLL103" s="1"/>
      <c r="LLM103" s="1"/>
      <c r="LLN103" s="1"/>
      <c r="LLO103" s="1"/>
      <c r="LLP103" s="1"/>
      <c r="LLQ103" s="1"/>
      <c r="LLR103" s="1"/>
      <c r="LLS103" s="1"/>
      <c r="LLT103" s="1"/>
      <c r="LLU103" s="1"/>
      <c r="LLV103" s="1"/>
      <c r="LLW103" s="1"/>
      <c r="LLX103" s="1"/>
      <c r="LLY103" s="1"/>
      <c r="LLZ103" s="1"/>
      <c r="LMA103" s="1"/>
      <c r="LMB103" s="1"/>
      <c r="LMC103" s="1"/>
      <c r="LMD103" s="1"/>
      <c r="LME103" s="1"/>
      <c r="LMF103" s="1"/>
      <c r="LMG103" s="1"/>
      <c r="LMH103" s="1"/>
      <c r="LMI103" s="1"/>
      <c r="LMJ103" s="1"/>
      <c r="LMK103" s="1"/>
      <c r="LML103" s="1"/>
      <c r="LMM103" s="1"/>
      <c r="LMN103" s="1"/>
      <c r="LMO103" s="1"/>
      <c r="LMP103" s="1"/>
      <c r="LMQ103" s="1"/>
      <c r="LMR103" s="1"/>
      <c r="LMS103" s="1"/>
      <c r="LMT103" s="1"/>
      <c r="LMU103" s="1"/>
      <c r="LMV103" s="1"/>
      <c r="LMW103" s="1"/>
      <c r="LMX103" s="1"/>
      <c r="LMY103" s="1"/>
      <c r="LMZ103" s="1"/>
      <c r="LNA103" s="1"/>
      <c r="LNB103" s="1"/>
      <c r="LNC103" s="1"/>
      <c r="LND103" s="1"/>
      <c r="LNE103" s="1"/>
      <c r="LNF103" s="1"/>
      <c r="LNG103" s="1"/>
      <c r="LNH103" s="1"/>
      <c r="LNI103" s="1"/>
      <c r="LNJ103" s="1"/>
      <c r="LNK103" s="1"/>
      <c r="LNL103" s="1"/>
      <c r="LNM103" s="1"/>
      <c r="LNN103" s="1"/>
      <c r="LNO103" s="1"/>
      <c r="LNP103" s="1"/>
      <c r="LNQ103" s="1"/>
      <c r="LNR103" s="1"/>
      <c r="LNS103" s="1"/>
      <c r="LNT103" s="1"/>
      <c r="LNU103" s="1"/>
      <c r="LNV103" s="1"/>
      <c r="LNW103" s="1"/>
      <c r="LNX103" s="1"/>
      <c r="LNY103" s="1"/>
      <c r="LNZ103" s="1"/>
      <c r="LOA103" s="1"/>
      <c r="LOB103" s="1"/>
      <c r="LOC103" s="1"/>
      <c r="LOD103" s="1"/>
      <c r="LOE103" s="1"/>
      <c r="LOF103" s="1"/>
      <c r="LOG103" s="1"/>
      <c r="LOH103" s="1"/>
      <c r="LOI103" s="1"/>
      <c r="LOJ103" s="1"/>
      <c r="LOK103" s="1"/>
      <c r="LOL103" s="1"/>
      <c r="LOM103" s="1"/>
      <c r="LON103" s="1"/>
      <c r="LOO103" s="1"/>
      <c r="LOP103" s="1"/>
      <c r="LOQ103" s="1"/>
      <c r="LOR103" s="1"/>
      <c r="LOS103" s="1"/>
      <c r="LOT103" s="1"/>
      <c r="LOU103" s="1"/>
      <c r="LOV103" s="1"/>
      <c r="LOW103" s="1"/>
      <c r="LOX103" s="1"/>
      <c r="LOY103" s="1"/>
      <c r="LOZ103" s="1"/>
      <c r="LPA103" s="1"/>
      <c r="LPB103" s="1"/>
      <c r="LPC103" s="1"/>
      <c r="LPD103" s="1"/>
      <c r="LPE103" s="1"/>
      <c r="LPF103" s="1"/>
      <c r="LPG103" s="1"/>
      <c r="LPH103" s="1"/>
      <c r="LPI103" s="1"/>
      <c r="LPJ103" s="1"/>
      <c r="LPK103" s="1"/>
      <c r="LPL103" s="1"/>
      <c r="LPM103" s="1"/>
      <c r="LPN103" s="1"/>
      <c r="LPO103" s="1"/>
      <c r="LPP103" s="1"/>
      <c r="LPQ103" s="1"/>
      <c r="LPR103" s="1"/>
      <c r="LPS103" s="1"/>
      <c r="LPT103" s="1"/>
      <c r="LPU103" s="1"/>
      <c r="LPV103" s="1"/>
      <c r="LPW103" s="1"/>
      <c r="LPX103" s="1"/>
      <c r="LPY103" s="1"/>
      <c r="LPZ103" s="1"/>
      <c r="LQA103" s="1"/>
      <c r="LQB103" s="1"/>
      <c r="LQC103" s="1"/>
      <c r="LQD103" s="1"/>
      <c r="LQE103" s="1"/>
      <c r="LQF103" s="1"/>
      <c r="LQG103" s="1"/>
      <c r="LQH103" s="1"/>
      <c r="LQI103" s="1"/>
      <c r="LQJ103" s="1"/>
      <c r="LQK103" s="1"/>
      <c r="LQL103" s="1"/>
      <c r="LQM103" s="1"/>
      <c r="LQN103" s="1"/>
      <c r="LQO103" s="1"/>
      <c r="LQP103" s="1"/>
      <c r="LQQ103" s="1"/>
      <c r="LQR103" s="1"/>
      <c r="LQS103" s="1"/>
      <c r="LQT103" s="1"/>
      <c r="LQU103" s="1"/>
      <c r="LQV103" s="1"/>
      <c r="LQW103" s="1"/>
      <c r="LQX103" s="1"/>
      <c r="LQY103" s="1"/>
      <c r="LQZ103" s="1"/>
      <c r="LRA103" s="1"/>
      <c r="LRB103" s="1"/>
      <c r="LRC103" s="1"/>
      <c r="LRD103" s="1"/>
      <c r="LRE103" s="1"/>
      <c r="LRF103" s="1"/>
      <c r="LRG103" s="1"/>
      <c r="LRH103" s="1"/>
      <c r="LRI103" s="1"/>
      <c r="LRJ103" s="1"/>
      <c r="LRK103" s="1"/>
      <c r="LRL103" s="1"/>
      <c r="LRM103" s="1"/>
      <c r="LRN103" s="1"/>
      <c r="LRO103" s="1"/>
      <c r="LRP103" s="1"/>
      <c r="LRQ103" s="1"/>
      <c r="LRR103" s="1"/>
      <c r="LRS103" s="1"/>
      <c r="LRT103" s="1"/>
      <c r="LRU103" s="1"/>
      <c r="LRV103" s="1"/>
      <c r="LRW103" s="1"/>
      <c r="LRX103" s="1"/>
      <c r="LRY103" s="1"/>
      <c r="LRZ103" s="1"/>
      <c r="LSA103" s="1"/>
      <c r="LSB103" s="1"/>
      <c r="LSC103" s="1"/>
      <c r="LSD103" s="1"/>
      <c r="LSE103" s="1"/>
      <c r="LSF103" s="1"/>
      <c r="LSG103" s="1"/>
      <c r="LSH103" s="1"/>
      <c r="LSI103" s="1"/>
      <c r="LSJ103" s="1"/>
      <c r="LSK103" s="1"/>
      <c r="LSL103" s="1"/>
      <c r="LSM103" s="1"/>
      <c r="LSN103" s="1"/>
      <c r="LSO103" s="1"/>
      <c r="LSP103" s="1"/>
      <c r="LSQ103" s="1"/>
      <c r="LSR103" s="1"/>
      <c r="LSS103" s="1"/>
      <c r="LST103" s="1"/>
      <c r="LSU103" s="1"/>
      <c r="LSV103" s="1"/>
      <c r="LSW103" s="1"/>
      <c r="LSX103" s="1"/>
      <c r="LSY103" s="1"/>
      <c r="LSZ103" s="1"/>
      <c r="LTA103" s="1"/>
      <c r="LTB103" s="1"/>
      <c r="LTC103" s="1"/>
      <c r="LTD103" s="1"/>
      <c r="LTE103" s="1"/>
      <c r="LTF103" s="1"/>
      <c r="LTG103" s="1"/>
      <c r="LTH103" s="1"/>
      <c r="LTI103" s="1"/>
      <c r="LTJ103" s="1"/>
      <c r="LTK103" s="1"/>
      <c r="LTL103" s="1"/>
      <c r="LTM103" s="1"/>
      <c r="LTN103" s="1"/>
      <c r="LTO103" s="1"/>
      <c r="LTP103" s="1"/>
      <c r="LTQ103" s="1"/>
      <c r="LTR103" s="1"/>
      <c r="LTS103" s="1"/>
      <c r="LTT103" s="1"/>
      <c r="LTU103" s="1"/>
      <c r="LTV103" s="1"/>
      <c r="LTW103" s="1"/>
      <c r="LTX103" s="1"/>
      <c r="LTY103" s="1"/>
      <c r="LTZ103" s="1"/>
      <c r="LUA103" s="1"/>
      <c r="LUB103" s="1"/>
      <c r="LUC103" s="1"/>
      <c r="LUD103" s="1"/>
      <c r="LUE103" s="1"/>
      <c r="LUF103" s="1"/>
      <c r="LUG103" s="1"/>
      <c r="LUH103" s="1"/>
      <c r="LUI103" s="1"/>
      <c r="LUJ103" s="1"/>
      <c r="LUK103" s="1"/>
      <c r="LUL103" s="1"/>
      <c r="LUM103" s="1"/>
      <c r="LUN103" s="1"/>
      <c r="LUO103" s="1"/>
      <c r="LUP103" s="1"/>
      <c r="LUQ103" s="1"/>
      <c r="LUR103" s="1"/>
      <c r="LUS103" s="1"/>
      <c r="LUT103" s="1"/>
      <c r="LUU103" s="1"/>
      <c r="LUV103" s="1"/>
      <c r="LUW103" s="1"/>
      <c r="LUX103" s="1"/>
      <c r="LUY103" s="1"/>
      <c r="LUZ103" s="1"/>
      <c r="LVA103" s="1"/>
      <c r="LVB103" s="1"/>
      <c r="LVC103" s="1"/>
      <c r="LVD103" s="1"/>
      <c r="LVE103" s="1"/>
      <c r="LVF103" s="1"/>
      <c r="LVG103" s="1"/>
      <c r="LVH103" s="1"/>
      <c r="LVI103" s="1"/>
      <c r="LVJ103" s="1"/>
      <c r="LVK103" s="1"/>
      <c r="LVL103" s="1"/>
      <c r="LVM103" s="1"/>
      <c r="LVN103" s="1"/>
      <c r="LVO103" s="1"/>
      <c r="LVP103" s="1"/>
      <c r="LVQ103" s="1"/>
      <c r="LVR103" s="1"/>
      <c r="LVS103" s="1"/>
      <c r="LVT103" s="1"/>
      <c r="LVU103" s="1"/>
      <c r="LVV103" s="1"/>
      <c r="LVW103" s="1"/>
      <c r="LVX103" s="1"/>
      <c r="LVY103" s="1"/>
      <c r="LVZ103" s="1"/>
      <c r="LWA103" s="1"/>
      <c r="LWB103" s="1"/>
      <c r="LWC103" s="1"/>
      <c r="LWD103" s="1"/>
      <c r="LWE103" s="1"/>
      <c r="LWF103" s="1"/>
      <c r="LWG103" s="1"/>
      <c r="LWH103" s="1"/>
      <c r="LWI103" s="1"/>
      <c r="LWJ103" s="1"/>
      <c r="LWK103" s="1"/>
      <c r="LWL103" s="1"/>
      <c r="LWM103" s="1"/>
      <c r="LWN103" s="1"/>
      <c r="LWO103" s="1"/>
      <c r="LWP103" s="1"/>
      <c r="LWQ103" s="1"/>
      <c r="LWR103" s="1"/>
      <c r="LWS103" s="1"/>
      <c r="LWT103" s="1"/>
      <c r="LWU103" s="1"/>
      <c r="LWV103" s="1"/>
      <c r="LWW103" s="1"/>
      <c r="LWX103" s="1"/>
      <c r="LWY103" s="1"/>
      <c r="LWZ103" s="1"/>
      <c r="LXA103" s="1"/>
      <c r="LXB103" s="1"/>
      <c r="LXC103" s="1"/>
      <c r="LXD103" s="1"/>
      <c r="LXE103" s="1"/>
      <c r="LXF103" s="1"/>
      <c r="LXG103" s="1"/>
      <c r="LXH103" s="1"/>
      <c r="LXI103" s="1"/>
      <c r="LXJ103" s="1"/>
      <c r="LXK103" s="1"/>
      <c r="LXL103" s="1"/>
      <c r="LXM103" s="1"/>
      <c r="LXN103" s="1"/>
      <c r="LXO103" s="1"/>
      <c r="LXP103" s="1"/>
      <c r="LXQ103" s="1"/>
      <c r="LXR103" s="1"/>
      <c r="LXS103" s="1"/>
      <c r="LXT103" s="1"/>
      <c r="LXU103" s="1"/>
      <c r="LXV103" s="1"/>
      <c r="LXW103" s="1"/>
      <c r="LXX103" s="1"/>
      <c r="LXY103" s="1"/>
      <c r="LXZ103" s="1"/>
      <c r="LYA103" s="1"/>
      <c r="LYB103" s="1"/>
      <c r="LYC103" s="1"/>
      <c r="LYD103" s="1"/>
      <c r="LYE103" s="1"/>
      <c r="LYF103" s="1"/>
      <c r="LYG103" s="1"/>
      <c r="LYH103" s="1"/>
      <c r="LYI103" s="1"/>
      <c r="LYJ103" s="1"/>
      <c r="LYK103" s="1"/>
      <c r="LYL103" s="1"/>
      <c r="LYM103" s="1"/>
      <c r="LYN103" s="1"/>
      <c r="LYO103" s="1"/>
      <c r="LYP103" s="1"/>
      <c r="LYQ103" s="1"/>
      <c r="LYR103" s="1"/>
      <c r="LYS103" s="1"/>
      <c r="LYT103" s="1"/>
      <c r="LYU103" s="1"/>
      <c r="LYV103" s="1"/>
      <c r="LYW103" s="1"/>
      <c r="LYX103" s="1"/>
      <c r="LYY103" s="1"/>
      <c r="LYZ103" s="1"/>
      <c r="LZA103" s="1"/>
      <c r="LZB103" s="1"/>
      <c r="LZC103" s="1"/>
      <c r="LZD103" s="1"/>
      <c r="LZE103" s="1"/>
      <c r="LZF103" s="1"/>
      <c r="LZG103" s="1"/>
      <c r="LZH103" s="1"/>
      <c r="LZI103" s="1"/>
      <c r="LZJ103" s="1"/>
      <c r="LZK103" s="1"/>
      <c r="LZL103" s="1"/>
      <c r="LZM103" s="1"/>
      <c r="LZN103" s="1"/>
      <c r="LZO103" s="1"/>
      <c r="LZP103" s="1"/>
      <c r="LZQ103" s="1"/>
      <c r="LZR103" s="1"/>
      <c r="LZS103" s="1"/>
      <c r="LZT103" s="1"/>
      <c r="LZU103" s="1"/>
      <c r="LZV103" s="1"/>
      <c r="LZW103" s="1"/>
      <c r="LZX103" s="1"/>
      <c r="LZY103" s="1"/>
      <c r="LZZ103" s="1"/>
      <c r="MAA103" s="1"/>
      <c r="MAB103" s="1"/>
      <c r="MAC103" s="1"/>
      <c r="MAD103" s="1"/>
      <c r="MAE103" s="1"/>
      <c r="MAF103" s="1"/>
      <c r="MAG103" s="1"/>
      <c r="MAH103" s="1"/>
      <c r="MAI103" s="1"/>
      <c r="MAJ103" s="1"/>
      <c r="MAK103" s="1"/>
      <c r="MAL103" s="1"/>
      <c r="MAM103" s="1"/>
      <c r="MAN103" s="1"/>
      <c r="MAO103" s="1"/>
      <c r="MAP103" s="1"/>
      <c r="MAQ103" s="1"/>
      <c r="MAR103" s="1"/>
      <c r="MAS103" s="1"/>
      <c r="MAT103" s="1"/>
      <c r="MAU103" s="1"/>
      <c r="MAV103" s="1"/>
      <c r="MAW103" s="1"/>
      <c r="MAX103" s="1"/>
      <c r="MAY103" s="1"/>
      <c r="MAZ103" s="1"/>
      <c r="MBA103" s="1"/>
      <c r="MBB103" s="1"/>
      <c r="MBC103" s="1"/>
      <c r="MBD103" s="1"/>
      <c r="MBE103" s="1"/>
      <c r="MBF103" s="1"/>
      <c r="MBG103" s="1"/>
      <c r="MBH103" s="1"/>
      <c r="MBI103" s="1"/>
      <c r="MBJ103" s="1"/>
      <c r="MBK103" s="1"/>
      <c r="MBL103" s="1"/>
      <c r="MBM103" s="1"/>
      <c r="MBN103" s="1"/>
      <c r="MBO103" s="1"/>
      <c r="MBP103" s="1"/>
      <c r="MBQ103" s="1"/>
      <c r="MBR103" s="1"/>
      <c r="MBS103" s="1"/>
      <c r="MBT103" s="1"/>
      <c r="MBU103" s="1"/>
      <c r="MBV103" s="1"/>
      <c r="MBW103" s="1"/>
      <c r="MBX103" s="1"/>
      <c r="MBY103" s="1"/>
      <c r="MBZ103" s="1"/>
      <c r="MCA103" s="1"/>
      <c r="MCB103" s="1"/>
      <c r="MCC103" s="1"/>
      <c r="MCD103" s="1"/>
      <c r="MCE103" s="1"/>
      <c r="MCF103" s="1"/>
      <c r="MCG103" s="1"/>
      <c r="MCH103" s="1"/>
      <c r="MCI103" s="1"/>
      <c r="MCJ103" s="1"/>
      <c r="MCK103" s="1"/>
      <c r="MCL103" s="1"/>
      <c r="MCM103" s="1"/>
      <c r="MCN103" s="1"/>
      <c r="MCO103" s="1"/>
      <c r="MCP103" s="1"/>
      <c r="MCQ103" s="1"/>
      <c r="MCR103" s="1"/>
      <c r="MCS103" s="1"/>
      <c r="MCT103" s="1"/>
      <c r="MCU103" s="1"/>
      <c r="MCV103" s="1"/>
      <c r="MCW103" s="1"/>
      <c r="MCX103" s="1"/>
      <c r="MCY103" s="1"/>
      <c r="MCZ103" s="1"/>
      <c r="MDA103" s="1"/>
      <c r="MDB103" s="1"/>
      <c r="MDC103" s="1"/>
      <c r="MDD103" s="1"/>
      <c r="MDE103" s="1"/>
      <c r="MDF103" s="1"/>
      <c r="MDG103" s="1"/>
      <c r="MDH103" s="1"/>
      <c r="MDI103" s="1"/>
      <c r="MDJ103" s="1"/>
      <c r="MDK103" s="1"/>
      <c r="MDL103" s="1"/>
      <c r="MDM103" s="1"/>
      <c r="MDN103" s="1"/>
      <c r="MDO103" s="1"/>
      <c r="MDP103" s="1"/>
      <c r="MDQ103" s="1"/>
      <c r="MDR103" s="1"/>
      <c r="MDS103" s="1"/>
      <c r="MDT103" s="1"/>
      <c r="MDU103" s="1"/>
      <c r="MDV103" s="1"/>
      <c r="MDW103" s="1"/>
      <c r="MDX103" s="1"/>
      <c r="MDY103" s="1"/>
      <c r="MDZ103" s="1"/>
      <c r="MEA103" s="1"/>
      <c r="MEB103" s="1"/>
      <c r="MEC103" s="1"/>
      <c r="MED103" s="1"/>
      <c r="MEE103" s="1"/>
      <c r="MEF103" s="1"/>
      <c r="MEG103" s="1"/>
      <c r="MEH103" s="1"/>
      <c r="MEI103" s="1"/>
      <c r="MEJ103" s="1"/>
      <c r="MEK103" s="1"/>
      <c r="MEL103" s="1"/>
      <c r="MEM103" s="1"/>
      <c r="MEN103" s="1"/>
      <c r="MEO103" s="1"/>
      <c r="MEP103" s="1"/>
      <c r="MEQ103" s="1"/>
      <c r="MER103" s="1"/>
      <c r="MES103" s="1"/>
      <c r="MET103" s="1"/>
      <c r="MEU103" s="1"/>
      <c r="MEV103" s="1"/>
      <c r="MEW103" s="1"/>
      <c r="MEX103" s="1"/>
      <c r="MEY103" s="1"/>
      <c r="MEZ103" s="1"/>
      <c r="MFA103" s="1"/>
      <c r="MFB103" s="1"/>
      <c r="MFC103" s="1"/>
      <c r="MFD103" s="1"/>
      <c r="MFE103" s="1"/>
      <c r="MFF103" s="1"/>
      <c r="MFG103" s="1"/>
      <c r="MFH103" s="1"/>
      <c r="MFI103" s="1"/>
      <c r="MFJ103" s="1"/>
      <c r="MFK103" s="1"/>
      <c r="MFL103" s="1"/>
      <c r="MFM103" s="1"/>
      <c r="MFN103" s="1"/>
      <c r="MFO103" s="1"/>
      <c r="MFP103" s="1"/>
      <c r="MFQ103" s="1"/>
      <c r="MFR103" s="1"/>
      <c r="MFS103" s="1"/>
      <c r="MFT103" s="1"/>
      <c r="MFU103" s="1"/>
      <c r="MFV103" s="1"/>
      <c r="MFW103" s="1"/>
      <c r="MFX103" s="1"/>
      <c r="MFY103" s="1"/>
      <c r="MFZ103" s="1"/>
      <c r="MGA103" s="1"/>
      <c r="MGB103" s="1"/>
      <c r="MGC103" s="1"/>
      <c r="MGD103" s="1"/>
      <c r="MGE103" s="1"/>
      <c r="MGF103" s="1"/>
      <c r="MGG103" s="1"/>
      <c r="MGH103" s="1"/>
      <c r="MGI103" s="1"/>
      <c r="MGJ103" s="1"/>
      <c r="MGK103" s="1"/>
      <c r="MGL103" s="1"/>
      <c r="MGM103" s="1"/>
      <c r="MGN103" s="1"/>
      <c r="MGO103" s="1"/>
      <c r="MGP103" s="1"/>
      <c r="MGQ103" s="1"/>
      <c r="MGR103" s="1"/>
      <c r="MGS103" s="1"/>
      <c r="MGT103" s="1"/>
      <c r="MGU103" s="1"/>
      <c r="MGV103" s="1"/>
      <c r="MGW103" s="1"/>
      <c r="MGX103" s="1"/>
      <c r="MGY103" s="1"/>
      <c r="MGZ103" s="1"/>
      <c r="MHA103" s="1"/>
      <c r="MHB103" s="1"/>
      <c r="MHC103" s="1"/>
      <c r="MHD103" s="1"/>
      <c r="MHE103" s="1"/>
      <c r="MHF103" s="1"/>
      <c r="MHG103" s="1"/>
      <c r="MHH103" s="1"/>
      <c r="MHI103" s="1"/>
      <c r="MHJ103" s="1"/>
      <c r="MHK103" s="1"/>
      <c r="MHL103" s="1"/>
      <c r="MHM103" s="1"/>
      <c r="MHN103" s="1"/>
      <c r="MHO103" s="1"/>
      <c r="MHP103" s="1"/>
      <c r="MHQ103" s="1"/>
      <c r="MHR103" s="1"/>
      <c r="MHS103" s="1"/>
      <c r="MHT103" s="1"/>
      <c r="MHU103" s="1"/>
      <c r="MHV103" s="1"/>
      <c r="MHW103" s="1"/>
      <c r="MHX103" s="1"/>
      <c r="MHY103" s="1"/>
      <c r="MHZ103" s="1"/>
      <c r="MIA103" s="1"/>
      <c r="MIB103" s="1"/>
      <c r="MIC103" s="1"/>
      <c r="MID103" s="1"/>
      <c r="MIE103" s="1"/>
      <c r="MIF103" s="1"/>
      <c r="MIG103" s="1"/>
      <c r="MIH103" s="1"/>
      <c r="MII103" s="1"/>
      <c r="MIJ103" s="1"/>
      <c r="MIK103" s="1"/>
      <c r="MIL103" s="1"/>
      <c r="MIM103" s="1"/>
      <c r="MIN103" s="1"/>
      <c r="MIO103" s="1"/>
      <c r="MIP103" s="1"/>
      <c r="MIQ103" s="1"/>
      <c r="MIR103" s="1"/>
      <c r="MIS103" s="1"/>
      <c r="MIT103" s="1"/>
      <c r="MIU103" s="1"/>
      <c r="MIV103" s="1"/>
      <c r="MIW103" s="1"/>
      <c r="MIX103" s="1"/>
      <c r="MIY103" s="1"/>
      <c r="MIZ103" s="1"/>
      <c r="MJA103" s="1"/>
      <c r="MJB103" s="1"/>
      <c r="MJC103" s="1"/>
      <c r="MJD103" s="1"/>
      <c r="MJE103" s="1"/>
      <c r="MJF103" s="1"/>
      <c r="MJG103" s="1"/>
      <c r="MJH103" s="1"/>
      <c r="MJI103" s="1"/>
      <c r="MJJ103" s="1"/>
      <c r="MJK103" s="1"/>
      <c r="MJL103" s="1"/>
      <c r="MJM103" s="1"/>
      <c r="MJN103" s="1"/>
      <c r="MJO103" s="1"/>
      <c r="MJP103" s="1"/>
      <c r="MJQ103" s="1"/>
      <c r="MJR103" s="1"/>
      <c r="MJS103" s="1"/>
      <c r="MJT103" s="1"/>
      <c r="MJU103" s="1"/>
      <c r="MJV103" s="1"/>
      <c r="MJW103" s="1"/>
      <c r="MJX103" s="1"/>
      <c r="MJY103" s="1"/>
      <c r="MJZ103" s="1"/>
      <c r="MKA103" s="1"/>
      <c r="MKB103" s="1"/>
      <c r="MKC103" s="1"/>
      <c r="MKD103" s="1"/>
      <c r="MKE103" s="1"/>
      <c r="MKF103" s="1"/>
      <c r="MKG103" s="1"/>
      <c r="MKH103" s="1"/>
      <c r="MKI103" s="1"/>
      <c r="MKJ103" s="1"/>
      <c r="MKK103" s="1"/>
      <c r="MKL103" s="1"/>
      <c r="MKM103" s="1"/>
      <c r="MKN103" s="1"/>
      <c r="MKO103" s="1"/>
      <c r="MKP103" s="1"/>
      <c r="MKQ103" s="1"/>
      <c r="MKR103" s="1"/>
      <c r="MKS103" s="1"/>
      <c r="MKT103" s="1"/>
      <c r="MKU103" s="1"/>
      <c r="MKV103" s="1"/>
      <c r="MKW103" s="1"/>
      <c r="MKX103" s="1"/>
      <c r="MKY103" s="1"/>
      <c r="MKZ103" s="1"/>
      <c r="MLA103" s="1"/>
      <c r="MLB103" s="1"/>
      <c r="MLC103" s="1"/>
      <c r="MLD103" s="1"/>
      <c r="MLE103" s="1"/>
      <c r="MLF103" s="1"/>
      <c r="MLG103" s="1"/>
      <c r="MLH103" s="1"/>
      <c r="MLI103" s="1"/>
      <c r="MLJ103" s="1"/>
      <c r="MLK103" s="1"/>
      <c r="MLL103" s="1"/>
      <c r="MLM103" s="1"/>
      <c r="MLN103" s="1"/>
      <c r="MLO103" s="1"/>
      <c r="MLP103" s="1"/>
      <c r="MLQ103" s="1"/>
      <c r="MLR103" s="1"/>
      <c r="MLS103" s="1"/>
      <c r="MLT103" s="1"/>
      <c r="MLU103" s="1"/>
      <c r="MLV103" s="1"/>
      <c r="MLW103" s="1"/>
      <c r="MLX103" s="1"/>
      <c r="MLY103" s="1"/>
      <c r="MLZ103" s="1"/>
      <c r="MMA103" s="1"/>
      <c r="MMB103" s="1"/>
      <c r="MMC103" s="1"/>
      <c r="MMD103" s="1"/>
      <c r="MME103" s="1"/>
      <c r="MMF103" s="1"/>
      <c r="MMG103" s="1"/>
      <c r="MMH103" s="1"/>
      <c r="MMI103" s="1"/>
      <c r="MMJ103" s="1"/>
      <c r="MMK103" s="1"/>
      <c r="MML103" s="1"/>
      <c r="MMM103" s="1"/>
      <c r="MMN103" s="1"/>
      <c r="MMO103" s="1"/>
      <c r="MMP103" s="1"/>
      <c r="MMQ103" s="1"/>
      <c r="MMR103" s="1"/>
      <c r="MMS103" s="1"/>
      <c r="MMT103" s="1"/>
      <c r="MMU103" s="1"/>
      <c r="MMV103" s="1"/>
      <c r="MMW103" s="1"/>
      <c r="MMX103" s="1"/>
      <c r="MMY103" s="1"/>
      <c r="MMZ103" s="1"/>
      <c r="MNA103" s="1"/>
      <c r="MNB103" s="1"/>
      <c r="MNC103" s="1"/>
      <c r="MND103" s="1"/>
      <c r="MNE103" s="1"/>
      <c r="MNF103" s="1"/>
      <c r="MNG103" s="1"/>
      <c r="MNH103" s="1"/>
      <c r="MNI103" s="1"/>
      <c r="MNJ103" s="1"/>
      <c r="MNK103" s="1"/>
      <c r="MNL103" s="1"/>
      <c r="MNM103" s="1"/>
      <c r="MNN103" s="1"/>
      <c r="MNO103" s="1"/>
      <c r="MNP103" s="1"/>
      <c r="MNQ103" s="1"/>
      <c r="MNR103" s="1"/>
      <c r="MNS103" s="1"/>
      <c r="MNT103" s="1"/>
      <c r="MNU103" s="1"/>
      <c r="MNV103" s="1"/>
      <c r="MNW103" s="1"/>
      <c r="MNX103" s="1"/>
      <c r="MNY103" s="1"/>
      <c r="MNZ103" s="1"/>
      <c r="MOA103" s="1"/>
      <c r="MOB103" s="1"/>
      <c r="MOC103" s="1"/>
      <c r="MOD103" s="1"/>
      <c r="MOE103" s="1"/>
      <c r="MOF103" s="1"/>
      <c r="MOG103" s="1"/>
      <c r="MOH103" s="1"/>
      <c r="MOI103" s="1"/>
      <c r="MOJ103" s="1"/>
      <c r="MOK103" s="1"/>
      <c r="MOL103" s="1"/>
      <c r="MOM103" s="1"/>
      <c r="MON103" s="1"/>
      <c r="MOO103" s="1"/>
      <c r="MOP103" s="1"/>
      <c r="MOQ103" s="1"/>
      <c r="MOR103" s="1"/>
      <c r="MOS103" s="1"/>
      <c r="MOT103" s="1"/>
      <c r="MOU103" s="1"/>
      <c r="MOV103" s="1"/>
      <c r="MOW103" s="1"/>
      <c r="MOX103" s="1"/>
      <c r="MOY103" s="1"/>
      <c r="MOZ103" s="1"/>
      <c r="MPA103" s="1"/>
      <c r="MPB103" s="1"/>
      <c r="MPC103" s="1"/>
      <c r="MPD103" s="1"/>
      <c r="MPE103" s="1"/>
      <c r="MPF103" s="1"/>
      <c r="MPG103" s="1"/>
      <c r="MPH103" s="1"/>
      <c r="MPI103" s="1"/>
      <c r="MPJ103" s="1"/>
      <c r="MPK103" s="1"/>
      <c r="MPL103" s="1"/>
      <c r="MPM103" s="1"/>
      <c r="MPN103" s="1"/>
      <c r="MPO103" s="1"/>
      <c r="MPP103" s="1"/>
      <c r="MPQ103" s="1"/>
      <c r="MPR103" s="1"/>
      <c r="MPS103" s="1"/>
      <c r="MPT103" s="1"/>
      <c r="MPU103" s="1"/>
      <c r="MPV103" s="1"/>
      <c r="MPW103" s="1"/>
      <c r="MPX103" s="1"/>
      <c r="MPY103" s="1"/>
      <c r="MPZ103" s="1"/>
      <c r="MQA103" s="1"/>
      <c r="MQB103" s="1"/>
      <c r="MQC103" s="1"/>
      <c r="MQD103" s="1"/>
      <c r="MQE103" s="1"/>
      <c r="MQF103" s="1"/>
      <c r="MQG103" s="1"/>
      <c r="MQH103" s="1"/>
      <c r="MQI103" s="1"/>
      <c r="MQJ103" s="1"/>
      <c r="MQK103" s="1"/>
      <c r="MQL103" s="1"/>
      <c r="MQM103" s="1"/>
      <c r="MQN103" s="1"/>
      <c r="MQO103" s="1"/>
      <c r="MQP103" s="1"/>
      <c r="MQQ103" s="1"/>
      <c r="MQR103" s="1"/>
      <c r="MQS103" s="1"/>
      <c r="MQT103" s="1"/>
      <c r="MQU103" s="1"/>
      <c r="MQV103" s="1"/>
      <c r="MQW103" s="1"/>
      <c r="MQX103" s="1"/>
      <c r="MQY103" s="1"/>
      <c r="MQZ103" s="1"/>
      <c r="MRA103" s="1"/>
      <c r="MRB103" s="1"/>
      <c r="MRC103" s="1"/>
      <c r="MRD103" s="1"/>
      <c r="MRE103" s="1"/>
      <c r="MRF103" s="1"/>
      <c r="MRG103" s="1"/>
      <c r="MRH103" s="1"/>
      <c r="MRI103" s="1"/>
      <c r="MRJ103" s="1"/>
      <c r="MRK103" s="1"/>
      <c r="MRL103" s="1"/>
      <c r="MRM103" s="1"/>
      <c r="MRN103" s="1"/>
      <c r="MRO103" s="1"/>
      <c r="MRP103" s="1"/>
      <c r="MRQ103" s="1"/>
      <c r="MRR103" s="1"/>
      <c r="MRS103" s="1"/>
      <c r="MRT103" s="1"/>
      <c r="MRU103" s="1"/>
      <c r="MRV103" s="1"/>
      <c r="MRW103" s="1"/>
      <c r="MRX103" s="1"/>
      <c r="MRY103" s="1"/>
      <c r="MRZ103" s="1"/>
      <c r="MSA103" s="1"/>
      <c r="MSB103" s="1"/>
      <c r="MSC103" s="1"/>
      <c r="MSD103" s="1"/>
      <c r="MSE103" s="1"/>
      <c r="MSF103" s="1"/>
      <c r="MSG103" s="1"/>
      <c r="MSH103" s="1"/>
      <c r="MSI103" s="1"/>
      <c r="MSJ103" s="1"/>
      <c r="MSK103" s="1"/>
      <c r="MSL103" s="1"/>
      <c r="MSM103" s="1"/>
      <c r="MSN103" s="1"/>
      <c r="MSO103" s="1"/>
      <c r="MSP103" s="1"/>
      <c r="MSQ103" s="1"/>
      <c r="MSR103" s="1"/>
      <c r="MSS103" s="1"/>
      <c r="MST103" s="1"/>
      <c r="MSU103" s="1"/>
      <c r="MSV103" s="1"/>
      <c r="MSW103" s="1"/>
      <c r="MSX103" s="1"/>
      <c r="MSY103" s="1"/>
      <c r="MSZ103" s="1"/>
      <c r="MTA103" s="1"/>
      <c r="MTB103" s="1"/>
      <c r="MTC103" s="1"/>
      <c r="MTD103" s="1"/>
      <c r="MTE103" s="1"/>
      <c r="MTF103" s="1"/>
      <c r="MTG103" s="1"/>
      <c r="MTH103" s="1"/>
      <c r="MTI103" s="1"/>
      <c r="MTJ103" s="1"/>
      <c r="MTK103" s="1"/>
      <c r="MTL103" s="1"/>
      <c r="MTM103" s="1"/>
      <c r="MTN103" s="1"/>
      <c r="MTO103" s="1"/>
      <c r="MTP103" s="1"/>
      <c r="MTQ103" s="1"/>
      <c r="MTR103" s="1"/>
      <c r="MTS103" s="1"/>
      <c r="MTT103" s="1"/>
      <c r="MTU103" s="1"/>
      <c r="MTV103" s="1"/>
      <c r="MTW103" s="1"/>
      <c r="MTX103" s="1"/>
      <c r="MTY103" s="1"/>
      <c r="MTZ103" s="1"/>
      <c r="MUA103" s="1"/>
      <c r="MUB103" s="1"/>
      <c r="MUC103" s="1"/>
      <c r="MUD103" s="1"/>
      <c r="MUE103" s="1"/>
      <c r="MUF103" s="1"/>
      <c r="MUG103" s="1"/>
      <c r="MUH103" s="1"/>
      <c r="MUI103" s="1"/>
      <c r="MUJ103" s="1"/>
      <c r="MUK103" s="1"/>
      <c r="MUL103" s="1"/>
      <c r="MUM103" s="1"/>
      <c r="MUN103" s="1"/>
      <c r="MUO103" s="1"/>
      <c r="MUP103" s="1"/>
      <c r="MUQ103" s="1"/>
      <c r="MUR103" s="1"/>
      <c r="MUS103" s="1"/>
      <c r="MUT103" s="1"/>
      <c r="MUU103" s="1"/>
      <c r="MUV103" s="1"/>
      <c r="MUW103" s="1"/>
      <c r="MUX103" s="1"/>
      <c r="MUY103" s="1"/>
      <c r="MUZ103" s="1"/>
      <c r="MVA103" s="1"/>
      <c r="MVB103" s="1"/>
      <c r="MVC103" s="1"/>
      <c r="MVD103" s="1"/>
      <c r="MVE103" s="1"/>
      <c r="MVF103" s="1"/>
      <c r="MVG103" s="1"/>
      <c r="MVH103" s="1"/>
      <c r="MVI103" s="1"/>
      <c r="MVJ103" s="1"/>
      <c r="MVK103" s="1"/>
      <c r="MVL103" s="1"/>
      <c r="MVM103" s="1"/>
      <c r="MVN103" s="1"/>
      <c r="MVO103" s="1"/>
      <c r="MVP103" s="1"/>
      <c r="MVQ103" s="1"/>
      <c r="MVR103" s="1"/>
      <c r="MVS103" s="1"/>
      <c r="MVT103" s="1"/>
      <c r="MVU103" s="1"/>
      <c r="MVV103" s="1"/>
      <c r="MVW103" s="1"/>
      <c r="MVX103" s="1"/>
      <c r="MVY103" s="1"/>
      <c r="MVZ103" s="1"/>
      <c r="MWA103" s="1"/>
      <c r="MWB103" s="1"/>
      <c r="MWC103" s="1"/>
      <c r="MWD103" s="1"/>
      <c r="MWE103" s="1"/>
      <c r="MWF103" s="1"/>
      <c r="MWG103" s="1"/>
      <c r="MWH103" s="1"/>
      <c r="MWI103" s="1"/>
      <c r="MWJ103" s="1"/>
      <c r="MWK103" s="1"/>
      <c r="MWL103" s="1"/>
      <c r="MWM103" s="1"/>
      <c r="MWN103" s="1"/>
      <c r="MWO103" s="1"/>
      <c r="MWP103" s="1"/>
      <c r="MWQ103" s="1"/>
      <c r="MWR103" s="1"/>
      <c r="MWS103" s="1"/>
      <c r="MWT103" s="1"/>
      <c r="MWU103" s="1"/>
      <c r="MWV103" s="1"/>
      <c r="MWW103" s="1"/>
      <c r="MWX103" s="1"/>
      <c r="MWY103" s="1"/>
      <c r="MWZ103" s="1"/>
      <c r="MXA103" s="1"/>
      <c r="MXB103" s="1"/>
      <c r="MXC103" s="1"/>
      <c r="MXD103" s="1"/>
      <c r="MXE103" s="1"/>
      <c r="MXF103" s="1"/>
      <c r="MXG103" s="1"/>
      <c r="MXH103" s="1"/>
      <c r="MXI103" s="1"/>
      <c r="MXJ103" s="1"/>
      <c r="MXK103" s="1"/>
      <c r="MXL103" s="1"/>
      <c r="MXM103" s="1"/>
      <c r="MXN103" s="1"/>
      <c r="MXO103" s="1"/>
      <c r="MXP103" s="1"/>
      <c r="MXQ103" s="1"/>
      <c r="MXR103" s="1"/>
      <c r="MXS103" s="1"/>
      <c r="MXT103" s="1"/>
      <c r="MXU103" s="1"/>
      <c r="MXV103" s="1"/>
      <c r="MXW103" s="1"/>
      <c r="MXX103" s="1"/>
      <c r="MXY103" s="1"/>
      <c r="MXZ103" s="1"/>
      <c r="MYA103" s="1"/>
      <c r="MYB103" s="1"/>
      <c r="MYC103" s="1"/>
      <c r="MYD103" s="1"/>
      <c r="MYE103" s="1"/>
      <c r="MYF103" s="1"/>
      <c r="MYG103" s="1"/>
      <c r="MYH103" s="1"/>
      <c r="MYI103" s="1"/>
      <c r="MYJ103" s="1"/>
      <c r="MYK103" s="1"/>
      <c r="MYL103" s="1"/>
      <c r="MYM103" s="1"/>
      <c r="MYN103" s="1"/>
      <c r="MYO103" s="1"/>
      <c r="MYP103" s="1"/>
      <c r="MYQ103" s="1"/>
      <c r="MYR103" s="1"/>
      <c r="MYS103" s="1"/>
      <c r="MYT103" s="1"/>
      <c r="MYU103" s="1"/>
      <c r="MYV103" s="1"/>
      <c r="MYW103" s="1"/>
      <c r="MYX103" s="1"/>
      <c r="MYY103" s="1"/>
      <c r="MYZ103" s="1"/>
      <c r="MZA103" s="1"/>
      <c r="MZB103" s="1"/>
      <c r="MZC103" s="1"/>
      <c r="MZD103" s="1"/>
      <c r="MZE103" s="1"/>
      <c r="MZF103" s="1"/>
      <c r="MZG103" s="1"/>
      <c r="MZH103" s="1"/>
      <c r="MZI103" s="1"/>
      <c r="MZJ103" s="1"/>
      <c r="MZK103" s="1"/>
      <c r="MZL103" s="1"/>
      <c r="MZM103" s="1"/>
      <c r="MZN103" s="1"/>
      <c r="MZO103" s="1"/>
      <c r="MZP103" s="1"/>
      <c r="MZQ103" s="1"/>
      <c r="MZR103" s="1"/>
      <c r="MZS103" s="1"/>
      <c r="MZT103" s="1"/>
      <c r="MZU103" s="1"/>
      <c r="MZV103" s="1"/>
      <c r="MZW103" s="1"/>
      <c r="MZX103" s="1"/>
      <c r="MZY103" s="1"/>
      <c r="MZZ103" s="1"/>
      <c r="NAA103" s="1"/>
      <c r="NAB103" s="1"/>
      <c r="NAC103" s="1"/>
      <c r="NAD103" s="1"/>
      <c r="NAE103" s="1"/>
      <c r="NAF103" s="1"/>
      <c r="NAG103" s="1"/>
      <c r="NAH103" s="1"/>
      <c r="NAI103" s="1"/>
      <c r="NAJ103" s="1"/>
      <c r="NAK103" s="1"/>
      <c r="NAL103" s="1"/>
      <c r="NAM103" s="1"/>
      <c r="NAN103" s="1"/>
      <c r="NAO103" s="1"/>
      <c r="NAP103" s="1"/>
      <c r="NAQ103" s="1"/>
      <c r="NAR103" s="1"/>
      <c r="NAS103" s="1"/>
      <c r="NAT103" s="1"/>
      <c r="NAU103" s="1"/>
      <c r="NAV103" s="1"/>
      <c r="NAW103" s="1"/>
      <c r="NAX103" s="1"/>
      <c r="NAY103" s="1"/>
      <c r="NAZ103" s="1"/>
      <c r="NBA103" s="1"/>
      <c r="NBB103" s="1"/>
      <c r="NBC103" s="1"/>
      <c r="NBD103" s="1"/>
      <c r="NBE103" s="1"/>
      <c r="NBF103" s="1"/>
      <c r="NBG103" s="1"/>
      <c r="NBH103" s="1"/>
      <c r="NBI103" s="1"/>
      <c r="NBJ103" s="1"/>
      <c r="NBK103" s="1"/>
      <c r="NBL103" s="1"/>
      <c r="NBM103" s="1"/>
      <c r="NBN103" s="1"/>
      <c r="NBO103" s="1"/>
      <c r="NBP103" s="1"/>
      <c r="NBQ103" s="1"/>
      <c r="NBR103" s="1"/>
      <c r="NBS103" s="1"/>
      <c r="NBT103" s="1"/>
      <c r="NBU103" s="1"/>
      <c r="NBV103" s="1"/>
      <c r="NBW103" s="1"/>
      <c r="NBX103" s="1"/>
      <c r="NBY103" s="1"/>
      <c r="NBZ103" s="1"/>
      <c r="NCA103" s="1"/>
      <c r="NCB103" s="1"/>
      <c r="NCC103" s="1"/>
      <c r="NCD103" s="1"/>
      <c r="NCE103" s="1"/>
      <c r="NCF103" s="1"/>
      <c r="NCG103" s="1"/>
      <c r="NCH103" s="1"/>
      <c r="NCI103" s="1"/>
      <c r="NCJ103" s="1"/>
      <c r="NCK103" s="1"/>
      <c r="NCL103" s="1"/>
      <c r="NCM103" s="1"/>
      <c r="NCN103" s="1"/>
      <c r="NCO103" s="1"/>
      <c r="NCP103" s="1"/>
      <c r="NCQ103" s="1"/>
      <c r="NCR103" s="1"/>
      <c r="NCS103" s="1"/>
      <c r="NCT103" s="1"/>
      <c r="NCU103" s="1"/>
      <c r="NCV103" s="1"/>
      <c r="NCW103" s="1"/>
      <c r="NCX103" s="1"/>
      <c r="NCY103" s="1"/>
      <c r="NCZ103" s="1"/>
      <c r="NDA103" s="1"/>
      <c r="NDB103" s="1"/>
      <c r="NDC103" s="1"/>
      <c r="NDD103" s="1"/>
      <c r="NDE103" s="1"/>
      <c r="NDF103" s="1"/>
      <c r="NDG103" s="1"/>
      <c r="NDH103" s="1"/>
      <c r="NDI103" s="1"/>
      <c r="NDJ103" s="1"/>
      <c r="NDK103" s="1"/>
      <c r="NDL103" s="1"/>
      <c r="NDM103" s="1"/>
      <c r="NDN103" s="1"/>
      <c r="NDO103" s="1"/>
      <c r="NDP103" s="1"/>
      <c r="NDQ103" s="1"/>
      <c r="NDR103" s="1"/>
      <c r="NDS103" s="1"/>
      <c r="NDT103" s="1"/>
      <c r="NDU103" s="1"/>
      <c r="NDV103" s="1"/>
      <c r="NDW103" s="1"/>
      <c r="NDX103" s="1"/>
      <c r="NDY103" s="1"/>
      <c r="NDZ103" s="1"/>
      <c r="NEA103" s="1"/>
      <c r="NEB103" s="1"/>
      <c r="NEC103" s="1"/>
      <c r="NED103" s="1"/>
      <c r="NEE103" s="1"/>
      <c r="NEF103" s="1"/>
      <c r="NEG103" s="1"/>
      <c r="NEH103" s="1"/>
      <c r="NEI103" s="1"/>
      <c r="NEJ103" s="1"/>
      <c r="NEK103" s="1"/>
      <c r="NEL103" s="1"/>
      <c r="NEM103" s="1"/>
      <c r="NEN103" s="1"/>
      <c r="NEO103" s="1"/>
      <c r="NEP103" s="1"/>
      <c r="NEQ103" s="1"/>
      <c r="NER103" s="1"/>
      <c r="NES103" s="1"/>
      <c r="NET103" s="1"/>
      <c r="NEU103" s="1"/>
      <c r="NEV103" s="1"/>
      <c r="NEW103" s="1"/>
      <c r="NEX103" s="1"/>
      <c r="NEY103" s="1"/>
      <c r="NEZ103" s="1"/>
      <c r="NFA103" s="1"/>
      <c r="NFB103" s="1"/>
      <c r="NFC103" s="1"/>
      <c r="NFD103" s="1"/>
      <c r="NFE103" s="1"/>
      <c r="NFF103" s="1"/>
      <c r="NFG103" s="1"/>
      <c r="NFH103" s="1"/>
      <c r="NFI103" s="1"/>
      <c r="NFJ103" s="1"/>
      <c r="NFK103" s="1"/>
      <c r="NFL103" s="1"/>
      <c r="NFM103" s="1"/>
      <c r="NFN103" s="1"/>
      <c r="NFO103" s="1"/>
      <c r="NFP103" s="1"/>
      <c r="NFQ103" s="1"/>
      <c r="NFR103" s="1"/>
      <c r="NFS103" s="1"/>
      <c r="NFT103" s="1"/>
      <c r="NFU103" s="1"/>
      <c r="NFV103" s="1"/>
      <c r="NFW103" s="1"/>
      <c r="NFX103" s="1"/>
      <c r="NFY103" s="1"/>
      <c r="NFZ103" s="1"/>
      <c r="NGA103" s="1"/>
      <c r="NGB103" s="1"/>
      <c r="NGC103" s="1"/>
      <c r="NGD103" s="1"/>
      <c r="NGE103" s="1"/>
      <c r="NGF103" s="1"/>
      <c r="NGG103" s="1"/>
      <c r="NGH103" s="1"/>
      <c r="NGI103" s="1"/>
      <c r="NGJ103" s="1"/>
      <c r="NGK103" s="1"/>
      <c r="NGL103" s="1"/>
      <c r="NGM103" s="1"/>
      <c r="NGN103" s="1"/>
      <c r="NGO103" s="1"/>
      <c r="NGP103" s="1"/>
      <c r="NGQ103" s="1"/>
      <c r="NGR103" s="1"/>
      <c r="NGS103" s="1"/>
      <c r="NGT103" s="1"/>
      <c r="NGU103" s="1"/>
      <c r="NGV103" s="1"/>
      <c r="NGW103" s="1"/>
      <c r="NGX103" s="1"/>
      <c r="NGY103" s="1"/>
      <c r="NGZ103" s="1"/>
      <c r="NHA103" s="1"/>
      <c r="NHB103" s="1"/>
      <c r="NHC103" s="1"/>
      <c r="NHD103" s="1"/>
      <c r="NHE103" s="1"/>
      <c r="NHF103" s="1"/>
      <c r="NHG103" s="1"/>
      <c r="NHH103" s="1"/>
      <c r="NHI103" s="1"/>
      <c r="NHJ103" s="1"/>
      <c r="NHK103" s="1"/>
      <c r="NHL103" s="1"/>
      <c r="NHM103" s="1"/>
      <c r="NHN103" s="1"/>
      <c r="NHO103" s="1"/>
      <c r="NHP103" s="1"/>
      <c r="NHQ103" s="1"/>
      <c r="NHR103" s="1"/>
      <c r="NHS103" s="1"/>
      <c r="NHT103" s="1"/>
      <c r="NHU103" s="1"/>
      <c r="NHV103" s="1"/>
      <c r="NHW103" s="1"/>
      <c r="NHX103" s="1"/>
      <c r="NHY103" s="1"/>
      <c r="NHZ103" s="1"/>
      <c r="NIA103" s="1"/>
      <c r="NIB103" s="1"/>
      <c r="NIC103" s="1"/>
      <c r="NID103" s="1"/>
      <c r="NIE103" s="1"/>
      <c r="NIF103" s="1"/>
      <c r="NIG103" s="1"/>
      <c r="NIH103" s="1"/>
      <c r="NII103" s="1"/>
      <c r="NIJ103" s="1"/>
      <c r="NIK103" s="1"/>
      <c r="NIL103" s="1"/>
      <c r="NIM103" s="1"/>
      <c r="NIN103" s="1"/>
      <c r="NIO103" s="1"/>
      <c r="NIP103" s="1"/>
      <c r="NIQ103" s="1"/>
      <c r="NIR103" s="1"/>
      <c r="NIS103" s="1"/>
      <c r="NIT103" s="1"/>
      <c r="NIU103" s="1"/>
      <c r="NIV103" s="1"/>
      <c r="NIW103" s="1"/>
      <c r="NIX103" s="1"/>
      <c r="NIY103" s="1"/>
      <c r="NIZ103" s="1"/>
      <c r="NJA103" s="1"/>
      <c r="NJB103" s="1"/>
      <c r="NJC103" s="1"/>
      <c r="NJD103" s="1"/>
      <c r="NJE103" s="1"/>
      <c r="NJF103" s="1"/>
      <c r="NJG103" s="1"/>
      <c r="NJH103" s="1"/>
      <c r="NJI103" s="1"/>
      <c r="NJJ103" s="1"/>
      <c r="NJK103" s="1"/>
      <c r="NJL103" s="1"/>
      <c r="NJM103" s="1"/>
      <c r="NJN103" s="1"/>
      <c r="NJO103" s="1"/>
      <c r="NJP103" s="1"/>
      <c r="NJQ103" s="1"/>
      <c r="NJR103" s="1"/>
      <c r="NJS103" s="1"/>
      <c r="NJT103" s="1"/>
      <c r="NJU103" s="1"/>
      <c r="NJV103" s="1"/>
      <c r="NJW103" s="1"/>
      <c r="NJX103" s="1"/>
      <c r="NJY103" s="1"/>
      <c r="NJZ103" s="1"/>
      <c r="NKA103" s="1"/>
      <c r="NKB103" s="1"/>
      <c r="NKC103" s="1"/>
      <c r="NKD103" s="1"/>
      <c r="NKE103" s="1"/>
      <c r="NKF103" s="1"/>
      <c r="NKG103" s="1"/>
      <c r="NKH103" s="1"/>
      <c r="NKI103" s="1"/>
      <c r="NKJ103" s="1"/>
      <c r="NKK103" s="1"/>
      <c r="NKL103" s="1"/>
      <c r="NKM103" s="1"/>
      <c r="NKN103" s="1"/>
      <c r="NKO103" s="1"/>
      <c r="NKP103" s="1"/>
      <c r="NKQ103" s="1"/>
      <c r="NKR103" s="1"/>
      <c r="NKS103" s="1"/>
      <c r="NKT103" s="1"/>
      <c r="NKU103" s="1"/>
      <c r="NKV103" s="1"/>
      <c r="NKW103" s="1"/>
      <c r="NKX103" s="1"/>
      <c r="NKY103" s="1"/>
      <c r="NKZ103" s="1"/>
      <c r="NLA103" s="1"/>
      <c r="NLB103" s="1"/>
      <c r="NLC103" s="1"/>
      <c r="NLD103" s="1"/>
      <c r="NLE103" s="1"/>
      <c r="NLF103" s="1"/>
      <c r="NLG103" s="1"/>
      <c r="NLH103" s="1"/>
      <c r="NLI103" s="1"/>
      <c r="NLJ103" s="1"/>
      <c r="NLK103" s="1"/>
      <c r="NLL103" s="1"/>
      <c r="NLM103" s="1"/>
      <c r="NLN103" s="1"/>
      <c r="NLO103" s="1"/>
      <c r="NLP103" s="1"/>
      <c r="NLQ103" s="1"/>
      <c r="NLR103" s="1"/>
      <c r="NLS103" s="1"/>
      <c r="NLT103" s="1"/>
      <c r="NLU103" s="1"/>
      <c r="NLV103" s="1"/>
      <c r="NLW103" s="1"/>
      <c r="NLX103" s="1"/>
      <c r="NLY103" s="1"/>
      <c r="NLZ103" s="1"/>
      <c r="NMA103" s="1"/>
      <c r="NMB103" s="1"/>
      <c r="NMC103" s="1"/>
      <c r="NMD103" s="1"/>
      <c r="NME103" s="1"/>
      <c r="NMF103" s="1"/>
      <c r="NMG103" s="1"/>
      <c r="NMH103" s="1"/>
      <c r="NMI103" s="1"/>
      <c r="NMJ103" s="1"/>
      <c r="NMK103" s="1"/>
      <c r="NML103" s="1"/>
      <c r="NMM103" s="1"/>
      <c r="NMN103" s="1"/>
      <c r="NMO103" s="1"/>
      <c r="NMP103" s="1"/>
      <c r="NMQ103" s="1"/>
      <c r="NMR103" s="1"/>
      <c r="NMS103" s="1"/>
      <c r="NMT103" s="1"/>
      <c r="NMU103" s="1"/>
      <c r="NMV103" s="1"/>
      <c r="NMW103" s="1"/>
      <c r="NMX103" s="1"/>
      <c r="NMY103" s="1"/>
      <c r="NMZ103" s="1"/>
      <c r="NNA103" s="1"/>
      <c r="NNB103" s="1"/>
      <c r="NNC103" s="1"/>
      <c r="NND103" s="1"/>
      <c r="NNE103" s="1"/>
      <c r="NNF103" s="1"/>
      <c r="NNG103" s="1"/>
      <c r="NNH103" s="1"/>
      <c r="NNI103" s="1"/>
      <c r="NNJ103" s="1"/>
      <c r="NNK103" s="1"/>
      <c r="NNL103" s="1"/>
      <c r="NNM103" s="1"/>
      <c r="NNN103" s="1"/>
      <c r="NNO103" s="1"/>
      <c r="NNP103" s="1"/>
      <c r="NNQ103" s="1"/>
      <c r="NNR103" s="1"/>
      <c r="NNS103" s="1"/>
      <c r="NNT103" s="1"/>
      <c r="NNU103" s="1"/>
      <c r="NNV103" s="1"/>
      <c r="NNW103" s="1"/>
      <c r="NNX103" s="1"/>
      <c r="NNY103" s="1"/>
      <c r="NNZ103" s="1"/>
      <c r="NOA103" s="1"/>
      <c r="NOB103" s="1"/>
      <c r="NOC103" s="1"/>
      <c r="NOD103" s="1"/>
      <c r="NOE103" s="1"/>
      <c r="NOF103" s="1"/>
      <c r="NOG103" s="1"/>
      <c r="NOH103" s="1"/>
      <c r="NOI103" s="1"/>
      <c r="NOJ103" s="1"/>
      <c r="NOK103" s="1"/>
      <c r="NOL103" s="1"/>
      <c r="NOM103" s="1"/>
      <c r="NON103" s="1"/>
      <c r="NOO103" s="1"/>
      <c r="NOP103" s="1"/>
      <c r="NOQ103" s="1"/>
      <c r="NOR103" s="1"/>
      <c r="NOS103" s="1"/>
      <c r="NOT103" s="1"/>
      <c r="NOU103" s="1"/>
      <c r="NOV103" s="1"/>
      <c r="NOW103" s="1"/>
      <c r="NOX103" s="1"/>
      <c r="NOY103" s="1"/>
      <c r="NOZ103" s="1"/>
      <c r="NPA103" s="1"/>
      <c r="NPB103" s="1"/>
      <c r="NPC103" s="1"/>
      <c r="NPD103" s="1"/>
      <c r="NPE103" s="1"/>
      <c r="NPF103" s="1"/>
      <c r="NPG103" s="1"/>
      <c r="NPH103" s="1"/>
      <c r="NPI103" s="1"/>
      <c r="NPJ103" s="1"/>
      <c r="NPK103" s="1"/>
      <c r="NPL103" s="1"/>
      <c r="NPM103" s="1"/>
      <c r="NPN103" s="1"/>
      <c r="NPO103" s="1"/>
      <c r="NPP103" s="1"/>
      <c r="NPQ103" s="1"/>
      <c r="NPR103" s="1"/>
      <c r="NPS103" s="1"/>
      <c r="NPT103" s="1"/>
      <c r="NPU103" s="1"/>
      <c r="NPV103" s="1"/>
      <c r="NPW103" s="1"/>
      <c r="NPX103" s="1"/>
      <c r="NPY103" s="1"/>
      <c r="NPZ103" s="1"/>
      <c r="NQA103" s="1"/>
      <c r="NQB103" s="1"/>
      <c r="NQC103" s="1"/>
      <c r="NQD103" s="1"/>
      <c r="NQE103" s="1"/>
      <c r="NQF103" s="1"/>
      <c r="NQG103" s="1"/>
      <c r="NQH103" s="1"/>
      <c r="NQI103" s="1"/>
      <c r="NQJ103" s="1"/>
      <c r="NQK103" s="1"/>
      <c r="NQL103" s="1"/>
      <c r="NQM103" s="1"/>
      <c r="NQN103" s="1"/>
      <c r="NQO103" s="1"/>
      <c r="NQP103" s="1"/>
      <c r="NQQ103" s="1"/>
      <c r="NQR103" s="1"/>
      <c r="NQS103" s="1"/>
      <c r="NQT103" s="1"/>
      <c r="NQU103" s="1"/>
      <c r="NQV103" s="1"/>
      <c r="NQW103" s="1"/>
      <c r="NQX103" s="1"/>
      <c r="NQY103" s="1"/>
      <c r="NQZ103" s="1"/>
      <c r="NRA103" s="1"/>
      <c r="NRB103" s="1"/>
      <c r="NRC103" s="1"/>
      <c r="NRD103" s="1"/>
      <c r="NRE103" s="1"/>
      <c r="NRF103" s="1"/>
      <c r="NRG103" s="1"/>
      <c r="NRH103" s="1"/>
      <c r="NRI103" s="1"/>
      <c r="NRJ103" s="1"/>
      <c r="NRK103" s="1"/>
      <c r="NRL103" s="1"/>
      <c r="NRM103" s="1"/>
      <c r="NRN103" s="1"/>
      <c r="NRO103" s="1"/>
      <c r="NRP103" s="1"/>
      <c r="NRQ103" s="1"/>
      <c r="NRR103" s="1"/>
      <c r="NRS103" s="1"/>
      <c r="NRT103" s="1"/>
      <c r="NRU103" s="1"/>
      <c r="NRV103" s="1"/>
      <c r="NRW103" s="1"/>
      <c r="NRX103" s="1"/>
      <c r="NRY103" s="1"/>
      <c r="NRZ103" s="1"/>
      <c r="NSA103" s="1"/>
      <c r="NSB103" s="1"/>
      <c r="NSC103" s="1"/>
      <c r="NSD103" s="1"/>
      <c r="NSE103" s="1"/>
      <c r="NSF103" s="1"/>
      <c r="NSG103" s="1"/>
      <c r="NSH103" s="1"/>
      <c r="NSI103" s="1"/>
      <c r="NSJ103" s="1"/>
      <c r="NSK103" s="1"/>
      <c r="NSL103" s="1"/>
      <c r="NSM103" s="1"/>
      <c r="NSN103" s="1"/>
      <c r="NSO103" s="1"/>
      <c r="NSP103" s="1"/>
      <c r="NSQ103" s="1"/>
      <c r="NSR103" s="1"/>
      <c r="NSS103" s="1"/>
      <c r="NST103" s="1"/>
      <c r="NSU103" s="1"/>
      <c r="NSV103" s="1"/>
      <c r="NSW103" s="1"/>
      <c r="NSX103" s="1"/>
      <c r="NSY103" s="1"/>
      <c r="NSZ103" s="1"/>
      <c r="NTA103" s="1"/>
      <c r="NTB103" s="1"/>
      <c r="NTC103" s="1"/>
      <c r="NTD103" s="1"/>
      <c r="NTE103" s="1"/>
      <c r="NTF103" s="1"/>
      <c r="NTG103" s="1"/>
      <c r="NTH103" s="1"/>
      <c r="NTI103" s="1"/>
      <c r="NTJ103" s="1"/>
      <c r="NTK103" s="1"/>
      <c r="NTL103" s="1"/>
      <c r="NTM103" s="1"/>
      <c r="NTN103" s="1"/>
      <c r="NTO103" s="1"/>
      <c r="NTP103" s="1"/>
      <c r="NTQ103" s="1"/>
      <c r="NTR103" s="1"/>
      <c r="NTS103" s="1"/>
      <c r="NTT103" s="1"/>
      <c r="NTU103" s="1"/>
      <c r="NTV103" s="1"/>
      <c r="NTW103" s="1"/>
      <c r="NTX103" s="1"/>
      <c r="NTY103" s="1"/>
      <c r="NTZ103" s="1"/>
      <c r="NUA103" s="1"/>
      <c r="NUB103" s="1"/>
      <c r="NUC103" s="1"/>
      <c r="NUD103" s="1"/>
      <c r="NUE103" s="1"/>
      <c r="NUF103" s="1"/>
      <c r="NUG103" s="1"/>
      <c r="NUH103" s="1"/>
      <c r="NUI103" s="1"/>
      <c r="NUJ103" s="1"/>
      <c r="NUK103" s="1"/>
      <c r="NUL103" s="1"/>
      <c r="NUM103" s="1"/>
      <c r="NUN103" s="1"/>
      <c r="NUO103" s="1"/>
      <c r="NUP103" s="1"/>
      <c r="NUQ103" s="1"/>
      <c r="NUR103" s="1"/>
      <c r="NUS103" s="1"/>
      <c r="NUT103" s="1"/>
      <c r="NUU103" s="1"/>
      <c r="NUV103" s="1"/>
      <c r="NUW103" s="1"/>
      <c r="NUX103" s="1"/>
      <c r="NUY103" s="1"/>
      <c r="NUZ103" s="1"/>
      <c r="NVA103" s="1"/>
      <c r="NVB103" s="1"/>
      <c r="NVC103" s="1"/>
      <c r="NVD103" s="1"/>
      <c r="NVE103" s="1"/>
      <c r="NVF103" s="1"/>
      <c r="NVG103" s="1"/>
      <c r="NVH103" s="1"/>
      <c r="NVI103" s="1"/>
      <c r="NVJ103" s="1"/>
      <c r="NVK103" s="1"/>
      <c r="NVL103" s="1"/>
      <c r="NVM103" s="1"/>
      <c r="NVN103" s="1"/>
      <c r="NVO103" s="1"/>
      <c r="NVP103" s="1"/>
      <c r="NVQ103" s="1"/>
      <c r="NVR103" s="1"/>
      <c r="NVS103" s="1"/>
      <c r="NVT103" s="1"/>
      <c r="NVU103" s="1"/>
      <c r="NVV103" s="1"/>
      <c r="NVW103" s="1"/>
      <c r="NVX103" s="1"/>
      <c r="NVY103" s="1"/>
      <c r="NVZ103" s="1"/>
      <c r="NWA103" s="1"/>
      <c r="NWB103" s="1"/>
      <c r="NWC103" s="1"/>
      <c r="NWD103" s="1"/>
      <c r="NWE103" s="1"/>
      <c r="NWF103" s="1"/>
      <c r="NWG103" s="1"/>
      <c r="NWH103" s="1"/>
      <c r="NWI103" s="1"/>
      <c r="NWJ103" s="1"/>
      <c r="NWK103" s="1"/>
      <c r="NWL103" s="1"/>
      <c r="NWM103" s="1"/>
      <c r="NWN103" s="1"/>
      <c r="NWO103" s="1"/>
      <c r="NWP103" s="1"/>
      <c r="NWQ103" s="1"/>
      <c r="NWR103" s="1"/>
      <c r="NWS103" s="1"/>
      <c r="NWT103" s="1"/>
      <c r="NWU103" s="1"/>
      <c r="NWV103" s="1"/>
      <c r="NWW103" s="1"/>
      <c r="NWX103" s="1"/>
      <c r="NWY103" s="1"/>
      <c r="NWZ103" s="1"/>
      <c r="NXA103" s="1"/>
      <c r="NXB103" s="1"/>
      <c r="NXC103" s="1"/>
      <c r="NXD103" s="1"/>
      <c r="NXE103" s="1"/>
      <c r="NXF103" s="1"/>
      <c r="NXG103" s="1"/>
      <c r="NXH103" s="1"/>
      <c r="NXI103" s="1"/>
      <c r="NXJ103" s="1"/>
      <c r="NXK103" s="1"/>
      <c r="NXL103" s="1"/>
      <c r="NXM103" s="1"/>
      <c r="NXN103" s="1"/>
      <c r="NXO103" s="1"/>
      <c r="NXP103" s="1"/>
      <c r="NXQ103" s="1"/>
      <c r="NXR103" s="1"/>
      <c r="NXS103" s="1"/>
      <c r="NXT103" s="1"/>
      <c r="NXU103" s="1"/>
      <c r="NXV103" s="1"/>
      <c r="NXW103" s="1"/>
      <c r="NXX103" s="1"/>
      <c r="NXY103" s="1"/>
      <c r="NXZ103" s="1"/>
      <c r="NYA103" s="1"/>
      <c r="NYB103" s="1"/>
      <c r="NYC103" s="1"/>
      <c r="NYD103" s="1"/>
      <c r="NYE103" s="1"/>
      <c r="NYF103" s="1"/>
      <c r="NYG103" s="1"/>
      <c r="NYH103" s="1"/>
      <c r="NYI103" s="1"/>
      <c r="NYJ103" s="1"/>
      <c r="NYK103" s="1"/>
      <c r="NYL103" s="1"/>
      <c r="NYM103" s="1"/>
      <c r="NYN103" s="1"/>
      <c r="NYO103" s="1"/>
      <c r="NYP103" s="1"/>
      <c r="NYQ103" s="1"/>
      <c r="NYR103" s="1"/>
      <c r="NYS103" s="1"/>
      <c r="NYT103" s="1"/>
      <c r="NYU103" s="1"/>
      <c r="NYV103" s="1"/>
      <c r="NYW103" s="1"/>
      <c r="NYX103" s="1"/>
      <c r="NYY103" s="1"/>
      <c r="NYZ103" s="1"/>
      <c r="NZA103" s="1"/>
      <c r="NZB103" s="1"/>
      <c r="NZC103" s="1"/>
      <c r="NZD103" s="1"/>
      <c r="NZE103" s="1"/>
      <c r="NZF103" s="1"/>
      <c r="NZG103" s="1"/>
      <c r="NZH103" s="1"/>
      <c r="NZI103" s="1"/>
      <c r="NZJ103" s="1"/>
      <c r="NZK103" s="1"/>
      <c r="NZL103" s="1"/>
      <c r="NZM103" s="1"/>
      <c r="NZN103" s="1"/>
      <c r="NZO103" s="1"/>
      <c r="NZP103" s="1"/>
      <c r="NZQ103" s="1"/>
      <c r="NZR103" s="1"/>
      <c r="NZS103" s="1"/>
      <c r="NZT103" s="1"/>
      <c r="NZU103" s="1"/>
      <c r="NZV103" s="1"/>
      <c r="NZW103" s="1"/>
      <c r="NZX103" s="1"/>
      <c r="NZY103" s="1"/>
      <c r="NZZ103" s="1"/>
      <c r="OAA103" s="1"/>
      <c r="OAB103" s="1"/>
      <c r="OAC103" s="1"/>
      <c r="OAD103" s="1"/>
      <c r="OAE103" s="1"/>
      <c r="OAF103" s="1"/>
      <c r="OAG103" s="1"/>
      <c r="OAH103" s="1"/>
      <c r="OAI103" s="1"/>
      <c r="OAJ103" s="1"/>
      <c r="OAK103" s="1"/>
      <c r="OAL103" s="1"/>
      <c r="OAM103" s="1"/>
      <c r="OAN103" s="1"/>
      <c r="OAO103" s="1"/>
      <c r="OAP103" s="1"/>
      <c r="OAQ103" s="1"/>
      <c r="OAR103" s="1"/>
      <c r="OAS103" s="1"/>
      <c r="OAT103" s="1"/>
      <c r="OAU103" s="1"/>
      <c r="OAV103" s="1"/>
      <c r="OAW103" s="1"/>
      <c r="OAX103" s="1"/>
      <c r="OAY103" s="1"/>
      <c r="OAZ103" s="1"/>
      <c r="OBA103" s="1"/>
      <c r="OBB103" s="1"/>
      <c r="OBC103" s="1"/>
      <c r="OBD103" s="1"/>
      <c r="OBE103" s="1"/>
      <c r="OBF103" s="1"/>
      <c r="OBG103" s="1"/>
      <c r="OBH103" s="1"/>
      <c r="OBI103" s="1"/>
      <c r="OBJ103" s="1"/>
      <c r="OBK103" s="1"/>
      <c r="OBL103" s="1"/>
      <c r="OBM103" s="1"/>
      <c r="OBN103" s="1"/>
      <c r="OBO103" s="1"/>
      <c r="OBP103" s="1"/>
      <c r="OBQ103" s="1"/>
      <c r="OBR103" s="1"/>
      <c r="OBS103" s="1"/>
      <c r="OBT103" s="1"/>
      <c r="OBU103" s="1"/>
      <c r="OBV103" s="1"/>
      <c r="OBW103" s="1"/>
      <c r="OBX103" s="1"/>
      <c r="OBY103" s="1"/>
      <c r="OBZ103" s="1"/>
      <c r="OCA103" s="1"/>
      <c r="OCB103" s="1"/>
      <c r="OCC103" s="1"/>
      <c r="OCD103" s="1"/>
      <c r="OCE103" s="1"/>
      <c r="OCF103" s="1"/>
      <c r="OCG103" s="1"/>
      <c r="OCH103" s="1"/>
      <c r="OCI103" s="1"/>
      <c r="OCJ103" s="1"/>
      <c r="OCK103" s="1"/>
      <c r="OCL103" s="1"/>
      <c r="OCM103" s="1"/>
      <c r="OCN103" s="1"/>
      <c r="OCO103" s="1"/>
      <c r="OCP103" s="1"/>
      <c r="OCQ103" s="1"/>
      <c r="OCR103" s="1"/>
      <c r="OCS103" s="1"/>
      <c r="OCT103" s="1"/>
      <c r="OCU103" s="1"/>
      <c r="OCV103" s="1"/>
      <c r="OCW103" s="1"/>
      <c r="OCX103" s="1"/>
      <c r="OCY103" s="1"/>
      <c r="OCZ103" s="1"/>
      <c r="ODA103" s="1"/>
      <c r="ODB103" s="1"/>
      <c r="ODC103" s="1"/>
      <c r="ODD103" s="1"/>
      <c r="ODE103" s="1"/>
      <c r="ODF103" s="1"/>
      <c r="ODG103" s="1"/>
      <c r="ODH103" s="1"/>
      <c r="ODI103" s="1"/>
      <c r="ODJ103" s="1"/>
      <c r="ODK103" s="1"/>
      <c r="ODL103" s="1"/>
      <c r="ODM103" s="1"/>
      <c r="ODN103" s="1"/>
      <c r="ODO103" s="1"/>
      <c r="ODP103" s="1"/>
      <c r="ODQ103" s="1"/>
      <c r="ODR103" s="1"/>
      <c r="ODS103" s="1"/>
      <c r="ODT103" s="1"/>
      <c r="ODU103" s="1"/>
      <c r="ODV103" s="1"/>
      <c r="ODW103" s="1"/>
      <c r="ODX103" s="1"/>
      <c r="ODY103" s="1"/>
      <c r="ODZ103" s="1"/>
      <c r="OEA103" s="1"/>
      <c r="OEB103" s="1"/>
      <c r="OEC103" s="1"/>
      <c r="OED103" s="1"/>
      <c r="OEE103" s="1"/>
      <c r="OEF103" s="1"/>
      <c r="OEG103" s="1"/>
      <c r="OEH103" s="1"/>
      <c r="OEI103" s="1"/>
      <c r="OEJ103" s="1"/>
      <c r="OEK103" s="1"/>
      <c r="OEL103" s="1"/>
      <c r="OEM103" s="1"/>
      <c r="OEN103" s="1"/>
      <c r="OEO103" s="1"/>
      <c r="OEP103" s="1"/>
      <c r="OEQ103" s="1"/>
      <c r="OER103" s="1"/>
      <c r="OES103" s="1"/>
      <c r="OET103" s="1"/>
      <c r="OEU103" s="1"/>
      <c r="OEV103" s="1"/>
      <c r="OEW103" s="1"/>
      <c r="OEX103" s="1"/>
      <c r="OEY103" s="1"/>
      <c r="OEZ103" s="1"/>
      <c r="OFA103" s="1"/>
      <c r="OFB103" s="1"/>
      <c r="OFC103" s="1"/>
      <c r="OFD103" s="1"/>
      <c r="OFE103" s="1"/>
      <c r="OFF103" s="1"/>
      <c r="OFG103" s="1"/>
      <c r="OFH103" s="1"/>
      <c r="OFI103" s="1"/>
      <c r="OFJ103" s="1"/>
      <c r="OFK103" s="1"/>
      <c r="OFL103" s="1"/>
      <c r="OFM103" s="1"/>
      <c r="OFN103" s="1"/>
      <c r="OFO103" s="1"/>
      <c r="OFP103" s="1"/>
      <c r="OFQ103" s="1"/>
      <c r="OFR103" s="1"/>
      <c r="OFS103" s="1"/>
      <c r="OFT103" s="1"/>
      <c r="OFU103" s="1"/>
      <c r="OFV103" s="1"/>
      <c r="OFW103" s="1"/>
      <c r="OFX103" s="1"/>
      <c r="OFY103" s="1"/>
      <c r="OFZ103" s="1"/>
      <c r="OGA103" s="1"/>
      <c r="OGB103" s="1"/>
      <c r="OGC103" s="1"/>
      <c r="OGD103" s="1"/>
      <c r="OGE103" s="1"/>
      <c r="OGF103" s="1"/>
      <c r="OGG103" s="1"/>
      <c r="OGH103" s="1"/>
      <c r="OGI103" s="1"/>
      <c r="OGJ103" s="1"/>
      <c r="OGK103" s="1"/>
      <c r="OGL103" s="1"/>
      <c r="OGM103" s="1"/>
      <c r="OGN103" s="1"/>
      <c r="OGO103" s="1"/>
      <c r="OGP103" s="1"/>
      <c r="OGQ103" s="1"/>
      <c r="OGR103" s="1"/>
      <c r="OGS103" s="1"/>
      <c r="OGT103" s="1"/>
      <c r="OGU103" s="1"/>
      <c r="OGV103" s="1"/>
      <c r="OGW103" s="1"/>
      <c r="OGX103" s="1"/>
      <c r="OGY103" s="1"/>
      <c r="OGZ103" s="1"/>
      <c r="OHA103" s="1"/>
      <c r="OHB103" s="1"/>
      <c r="OHC103" s="1"/>
      <c r="OHD103" s="1"/>
      <c r="OHE103" s="1"/>
      <c r="OHF103" s="1"/>
      <c r="OHG103" s="1"/>
      <c r="OHH103" s="1"/>
      <c r="OHI103" s="1"/>
      <c r="OHJ103" s="1"/>
      <c r="OHK103" s="1"/>
      <c r="OHL103" s="1"/>
      <c r="OHM103" s="1"/>
      <c r="OHN103" s="1"/>
      <c r="OHO103" s="1"/>
      <c r="OHP103" s="1"/>
      <c r="OHQ103" s="1"/>
      <c r="OHR103" s="1"/>
      <c r="OHS103" s="1"/>
      <c r="OHT103" s="1"/>
      <c r="OHU103" s="1"/>
      <c r="OHV103" s="1"/>
      <c r="OHW103" s="1"/>
      <c r="OHX103" s="1"/>
      <c r="OHY103" s="1"/>
      <c r="OHZ103" s="1"/>
      <c r="OIA103" s="1"/>
      <c r="OIB103" s="1"/>
      <c r="OIC103" s="1"/>
      <c r="OID103" s="1"/>
      <c r="OIE103" s="1"/>
      <c r="OIF103" s="1"/>
      <c r="OIG103" s="1"/>
      <c r="OIH103" s="1"/>
      <c r="OII103" s="1"/>
      <c r="OIJ103" s="1"/>
      <c r="OIK103" s="1"/>
      <c r="OIL103" s="1"/>
      <c r="OIM103" s="1"/>
      <c r="OIN103" s="1"/>
      <c r="OIO103" s="1"/>
      <c r="OIP103" s="1"/>
      <c r="OIQ103" s="1"/>
      <c r="OIR103" s="1"/>
      <c r="OIS103" s="1"/>
      <c r="OIT103" s="1"/>
      <c r="OIU103" s="1"/>
      <c r="OIV103" s="1"/>
      <c r="OIW103" s="1"/>
      <c r="OIX103" s="1"/>
      <c r="OIY103" s="1"/>
      <c r="OIZ103" s="1"/>
      <c r="OJA103" s="1"/>
      <c r="OJB103" s="1"/>
      <c r="OJC103" s="1"/>
      <c r="OJD103" s="1"/>
      <c r="OJE103" s="1"/>
      <c r="OJF103" s="1"/>
      <c r="OJG103" s="1"/>
      <c r="OJH103" s="1"/>
      <c r="OJI103" s="1"/>
      <c r="OJJ103" s="1"/>
      <c r="OJK103" s="1"/>
      <c r="OJL103" s="1"/>
      <c r="OJM103" s="1"/>
      <c r="OJN103" s="1"/>
      <c r="OJO103" s="1"/>
      <c r="OJP103" s="1"/>
      <c r="OJQ103" s="1"/>
      <c r="OJR103" s="1"/>
      <c r="OJS103" s="1"/>
      <c r="OJT103" s="1"/>
      <c r="OJU103" s="1"/>
      <c r="OJV103" s="1"/>
      <c r="OJW103" s="1"/>
      <c r="OJX103" s="1"/>
      <c r="OJY103" s="1"/>
      <c r="OJZ103" s="1"/>
      <c r="OKA103" s="1"/>
      <c r="OKB103" s="1"/>
      <c r="OKC103" s="1"/>
      <c r="OKD103" s="1"/>
      <c r="OKE103" s="1"/>
      <c r="OKF103" s="1"/>
      <c r="OKG103" s="1"/>
      <c r="OKH103" s="1"/>
      <c r="OKI103" s="1"/>
      <c r="OKJ103" s="1"/>
      <c r="OKK103" s="1"/>
      <c r="OKL103" s="1"/>
      <c r="OKM103" s="1"/>
      <c r="OKN103" s="1"/>
      <c r="OKO103" s="1"/>
      <c r="OKP103" s="1"/>
      <c r="OKQ103" s="1"/>
      <c r="OKR103" s="1"/>
      <c r="OKS103" s="1"/>
      <c r="OKT103" s="1"/>
      <c r="OKU103" s="1"/>
      <c r="OKV103" s="1"/>
      <c r="OKW103" s="1"/>
      <c r="OKX103" s="1"/>
      <c r="OKY103" s="1"/>
      <c r="OKZ103" s="1"/>
      <c r="OLA103" s="1"/>
      <c r="OLB103" s="1"/>
      <c r="OLC103" s="1"/>
      <c r="OLD103" s="1"/>
      <c r="OLE103" s="1"/>
      <c r="OLF103" s="1"/>
      <c r="OLG103" s="1"/>
      <c r="OLH103" s="1"/>
      <c r="OLI103" s="1"/>
      <c r="OLJ103" s="1"/>
      <c r="OLK103" s="1"/>
      <c r="OLL103" s="1"/>
      <c r="OLM103" s="1"/>
      <c r="OLN103" s="1"/>
      <c r="OLO103" s="1"/>
      <c r="OLP103" s="1"/>
      <c r="OLQ103" s="1"/>
      <c r="OLR103" s="1"/>
      <c r="OLS103" s="1"/>
      <c r="OLT103" s="1"/>
      <c r="OLU103" s="1"/>
      <c r="OLV103" s="1"/>
      <c r="OLW103" s="1"/>
      <c r="OLX103" s="1"/>
      <c r="OLY103" s="1"/>
      <c r="OLZ103" s="1"/>
      <c r="OMA103" s="1"/>
      <c r="OMB103" s="1"/>
      <c r="OMC103" s="1"/>
      <c r="OMD103" s="1"/>
      <c r="OME103" s="1"/>
      <c r="OMF103" s="1"/>
      <c r="OMG103" s="1"/>
      <c r="OMH103" s="1"/>
      <c r="OMI103" s="1"/>
      <c r="OMJ103" s="1"/>
      <c r="OMK103" s="1"/>
      <c r="OML103" s="1"/>
      <c r="OMM103" s="1"/>
      <c r="OMN103" s="1"/>
      <c r="OMO103" s="1"/>
      <c r="OMP103" s="1"/>
      <c r="OMQ103" s="1"/>
      <c r="OMR103" s="1"/>
      <c r="OMS103" s="1"/>
      <c r="OMT103" s="1"/>
      <c r="OMU103" s="1"/>
      <c r="OMV103" s="1"/>
      <c r="OMW103" s="1"/>
      <c r="OMX103" s="1"/>
      <c r="OMY103" s="1"/>
      <c r="OMZ103" s="1"/>
      <c r="ONA103" s="1"/>
      <c r="ONB103" s="1"/>
      <c r="ONC103" s="1"/>
      <c r="OND103" s="1"/>
      <c r="ONE103" s="1"/>
      <c r="ONF103" s="1"/>
      <c r="ONG103" s="1"/>
      <c r="ONH103" s="1"/>
      <c r="ONI103" s="1"/>
      <c r="ONJ103" s="1"/>
      <c r="ONK103" s="1"/>
      <c r="ONL103" s="1"/>
      <c r="ONM103" s="1"/>
      <c r="ONN103" s="1"/>
      <c r="ONO103" s="1"/>
      <c r="ONP103" s="1"/>
      <c r="ONQ103" s="1"/>
      <c r="ONR103" s="1"/>
      <c r="ONS103" s="1"/>
      <c r="ONT103" s="1"/>
      <c r="ONU103" s="1"/>
      <c r="ONV103" s="1"/>
      <c r="ONW103" s="1"/>
      <c r="ONX103" s="1"/>
      <c r="ONY103" s="1"/>
      <c r="ONZ103" s="1"/>
      <c r="OOA103" s="1"/>
      <c r="OOB103" s="1"/>
      <c r="OOC103" s="1"/>
      <c r="OOD103" s="1"/>
      <c r="OOE103" s="1"/>
      <c r="OOF103" s="1"/>
      <c r="OOG103" s="1"/>
      <c r="OOH103" s="1"/>
      <c r="OOI103" s="1"/>
      <c r="OOJ103" s="1"/>
      <c r="OOK103" s="1"/>
      <c r="OOL103" s="1"/>
      <c r="OOM103" s="1"/>
      <c r="OON103" s="1"/>
      <c r="OOO103" s="1"/>
      <c r="OOP103" s="1"/>
      <c r="OOQ103" s="1"/>
      <c r="OOR103" s="1"/>
      <c r="OOS103" s="1"/>
      <c r="OOT103" s="1"/>
      <c r="OOU103" s="1"/>
      <c r="OOV103" s="1"/>
      <c r="OOW103" s="1"/>
      <c r="OOX103" s="1"/>
      <c r="OOY103" s="1"/>
      <c r="OOZ103" s="1"/>
      <c r="OPA103" s="1"/>
      <c r="OPB103" s="1"/>
      <c r="OPC103" s="1"/>
      <c r="OPD103" s="1"/>
      <c r="OPE103" s="1"/>
      <c r="OPF103" s="1"/>
      <c r="OPG103" s="1"/>
      <c r="OPH103" s="1"/>
      <c r="OPI103" s="1"/>
      <c r="OPJ103" s="1"/>
      <c r="OPK103" s="1"/>
      <c r="OPL103" s="1"/>
      <c r="OPM103" s="1"/>
      <c r="OPN103" s="1"/>
      <c r="OPO103" s="1"/>
      <c r="OPP103" s="1"/>
      <c r="OPQ103" s="1"/>
      <c r="OPR103" s="1"/>
      <c r="OPS103" s="1"/>
      <c r="OPT103" s="1"/>
      <c r="OPU103" s="1"/>
      <c r="OPV103" s="1"/>
      <c r="OPW103" s="1"/>
      <c r="OPX103" s="1"/>
      <c r="OPY103" s="1"/>
      <c r="OPZ103" s="1"/>
      <c r="OQA103" s="1"/>
      <c r="OQB103" s="1"/>
      <c r="OQC103" s="1"/>
      <c r="OQD103" s="1"/>
      <c r="OQE103" s="1"/>
      <c r="OQF103" s="1"/>
      <c r="OQG103" s="1"/>
      <c r="OQH103" s="1"/>
      <c r="OQI103" s="1"/>
      <c r="OQJ103" s="1"/>
      <c r="OQK103" s="1"/>
      <c r="OQL103" s="1"/>
      <c r="OQM103" s="1"/>
      <c r="OQN103" s="1"/>
      <c r="OQO103" s="1"/>
      <c r="OQP103" s="1"/>
      <c r="OQQ103" s="1"/>
      <c r="OQR103" s="1"/>
      <c r="OQS103" s="1"/>
      <c r="OQT103" s="1"/>
      <c r="OQU103" s="1"/>
      <c r="OQV103" s="1"/>
      <c r="OQW103" s="1"/>
      <c r="OQX103" s="1"/>
      <c r="OQY103" s="1"/>
      <c r="OQZ103" s="1"/>
      <c r="ORA103" s="1"/>
      <c r="ORB103" s="1"/>
      <c r="ORC103" s="1"/>
      <c r="ORD103" s="1"/>
      <c r="ORE103" s="1"/>
      <c r="ORF103" s="1"/>
      <c r="ORG103" s="1"/>
      <c r="ORH103" s="1"/>
      <c r="ORI103" s="1"/>
      <c r="ORJ103" s="1"/>
      <c r="ORK103" s="1"/>
      <c r="ORL103" s="1"/>
      <c r="ORM103" s="1"/>
      <c r="ORN103" s="1"/>
      <c r="ORO103" s="1"/>
      <c r="ORP103" s="1"/>
      <c r="ORQ103" s="1"/>
      <c r="ORR103" s="1"/>
      <c r="ORS103" s="1"/>
      <c r="ORT103" s="1"/>
      <c r="ORU103" s="1"/>
      <c r="ORV103" s="1"/>
      <c r="ORW103" s="1"/>
      <c r="ORX103" s="1"/>
      <c r="ORY103" s="1"/>
      <c r="ORZ103" s="1"/>
      <c r="OSA103" s="1"/>
      <c r="OSB103" s="1"/>
      <c r="OSC103" s="1"/>
      <c r="OSD103" s="1"/>
      <c r="OSE103" s="1"/>
      <c r="OSF103" s="1"/>
      <c r="OSG103" s="1"/>
      <c r="OSH103" s="1"/>
      <c r="OSI103" s="1"/>
      <c r="OSJ103" s="1"/>
      <c r="OSK103" s="1"/>
      <c r="OSL103" s="1"/>
      <c r="OSM103" s="1"/>
      <c r="OSN103" s="1"/>
      <c r="OSO103" s="1"/>
      <c r="OSP103" s="1"/>
      <c r="OSQ103" s="1"/>
      <c r="OSR103" s="1"/>
      <c r="OSS103" s="1"/>
      <c r="OST103" s="1"/>
      <c r="OSU103" s="1"/>
      <c r="OSV103" s="1"/>
      <c r="OSW103" s="1"/>
      <c r="OSX103" s="1"/>
      <c r="OSY103" s="1"/>
      <c r="OSZ103" s="1"/>
      <c r="OTA103" s="1"/>
      <c r="OTB103" s="1"/>
      <c r="OTC103" s="1"/>
      <c r="OTD103" s="1"/>
      <c r="OTE103" s="1"/>
      <c r="OTF103" s="1"/>
      <c r="OTG103" s="1"/>
      <c r="OTH103" s="1"/>
      <c r="OTI103" s="1"/>
      <c r="OTJ103" s="1"/>
      <c r="OTK103" s="1"/>
      <c r="OTL103" s="1"/>
      <c r="OTM103" s="1"/>
      <c r="OTN103" s="1"/>
      <c r="OTO103" s="1"/>
      <c r="OTP103" s="1"/>
      <c r="OTQ103" s="1"/>
      <c r="OTR103" s="1"/>
      <c r="OTS103" s="1"/>
      <c r="OTT103" s="1"/>
      <c r="OTU103" s="1"/>
      <c r="OTV103" s="1"/>
      <c r="OTW103" s="1"/>
      <c r="OTX103" s="1"/>
      <c r="OTY103" s="1"/>
      <c r="OTZ103" s="1"/>
      <c r="OUA103" s="1"/>
      <c r="OUB103" s="1"/>
      <c r="OUC103" s="1"/>
      <c r="OUD103" s="1"/>
      <c r="OUE103" s="1"/>
      <c r="OUF103" s="1"/>
      <c r="OUG103" s="1"/>
      <c r="OUH103" s="1"/>
      <c r="OUI103" s="1"/>
      <c r="OUJ103" s="1"/>
      <c r="OUK103" s="1"/>
      <c r="OUL103" s="1"/>
      <c r="OUM103" s="1"/>
      <c r="OUN103" s="1"/>
      <c r="OUO103" s="1"/>
      <c r="OUP103" s="1"/>
      <c r="OUQ103" s="1"/>
      <c r="OUR103" s="1"/>
      <c r="OUS103" s="1"/>
      <c r="OUT103" s="1"/>
      <c r="OUU103" s="1"/>
      <c r="OUV103" s="1"/>
      <c r="OUW103" s="1"/>
      <c r="OUX103" s="1"/>
      <c r="OUY103" s="1"/>
      <c r="OUZ103" s="1"/>
      <c r="OVA103" s="1"/>
      <c r="OVB103" s="1"/>
      <c r="OVC103" s="1"/>
      <c r="OVD103" s="1"/>
      <c r="OVE103" s="1"/>
      <c r="OVF103" s="1"/>
      <c r="OVG103" s="1"/>
      <c r="OVH103" s="1"/>
      <c r="OVI103" s="1"/>
      <c r="OVJ103" s="1"/>
      <c r="OVK103" s="1"/>
      <c r="OVL103" s="1"/>
      <c r="OVM103" s="1"/>
      <c r="OVN103" s="1"/>
      <c r="OVO103" s="1"/>
      <c r="OVP103" s="1"/>
      <c r="OVQ103" s="1"/>
      <c r="OVR103" s="1"/>
      <c r="OVS103" s="1"/>
      <c r="OVT103" s="1"/>
      <c r="OVU103" s="1"/>
      <c r="OVV103" s="1"/>
      <c r="OVW103" s="1"/>
      <c r="OVX103" s="1"/>
      <c r="OVY103" s="1"/>
      <c r="OVZ103" s="1"/>
      <c r="OWA103" s="1"/>
      <c r="OWB103" s="1"/>
      <c r="OWC103" s="1"/>
      <c r="OWD103" s="1"/>
      <c r="OWE103" s="1"/>
      <c r="OWF103" s="1"/>
      <c r="OWG103" s="1"/>
      <c r="OWH103" s="1"/>
      <c r="OWI103" s="1"/>
      <c r="OWJ103" s="1"/>
      <c r="OWK103" s="1"/>
      <c r="OWL103" s="1"/>
      <c r="OWM103" s="1"/>
      <c r="OWN103" s="1"/>
      <c r="OWO103" s="1"/>
      <c r="OWP103" s="1"/>
      <c r="OWQ103" s="1"/>
      <c r="OWR103" s="1"/>
      <c r="OWS103" s="1"/>
      <c r="OWT103" s="1"/>
      <c r="OWU103" s="1"/>
      <c r="OWV103" s="1"/>
      <c r="OWW103" s="1"/>
      <c r="OWX103" s="1"/>
      <c r="OWY103" s="1"/>
      <c r="OWZ103" s="1"/>
      <c r="OXA103" s="1"/>
      <c r="OXB103" s="1"/>
      <c r="OXC103" s="1"/>
      <c r="OXD103" s="1"/>
      <c r="OXE103" s="1"/>
      <c r="OXF103" s="1"/>
      <c r="OXG103" s="1"/>
      <c r="OXH103" s="1"/>
      <c r="OXI103" s="1"/>
      <c r="OXJ103" s="1"/>
      <c r="OXK103" s="1"/>
      <c r="OXL103" s="1"/>
      <c r="OXM103" s="1"/>
      <c r="OXN103" s="1"/>
      <c r="OXO103" s="1"/>
      <c r="OXP103" s="1"/>
      <c r="OXQ103" s="1"/>
      <c r="OXR103" s="1"/>
      <c r="OXS103" s="1"/>
      <c r="OXT103" s="1"/>
      <c r="OXU103" s="1"/>
      <c r="OXV103" s="1"/>
      <c r="OXW103" s="1"/>
      <c r="OXX103" s="1"/>
      <c r="OXY103" s="1"/>
      <c r="OXZ103" s="1"/>
      <c r="OYA103" s="1"/>
      <c r="OYB103" s="1"/>
      <c r="OYC103" s="1"/>
      <c r="OYD103" s="1"/>
      <c r="OYE103" s="1"/>
      <c r="OYF103" s="1"/>
      <c r="OYG103" s="1"/>
      <c r="OYH103" s="1"/>
      <c r="OYI103" s="1"/>
      <c r="OYJ103" s="1"/>
      <c r="OYK103" s="1"/>
      <c r="OYL103" s="1"/>
      <c r="OYM103" s="1"/>
      <c r="OYN103" s="1"/>
      <c r="OYO103" s="1"/>
      <c r="OYP103" s="1"/>
      <c r="OYQ103" s="1"/>
      <c r="OYR103" s="1"/>
      <c r="OYS103" s="1"/>
      <c r="OYT103" s="1"/>
      <c r="OYU103" s="1"/>
      <c r="OYV103" s="1"/>
      <c r="OYW103" s="1"/>
      <c r="OYX103" s="1"/>
      <c r="OYY103" s="1"/>
      <c r="OYZ103" s="1"/>
      <c r="OZA103" s="1"/>
      <c r="OZB103" s="1"/>
      <c r="OZC103" s="1"/>
      <c r="OZD103" s="1"/>
      <c r="OZE103" s="1"/>
      <c r="OZF103" s="1"/>
      <c r="OZG103" s="1"/>
      <c r="OZH103" s="1"/>
      <c r="OZI103" s="1"/>
      <c r="OZJ103" s="1"/>
      <c r="OZK103" s="1"/>
      <c r="OZL103" s="1"/>
      <c r="OZM103" s="1"/>
      <c r="OZN103" s="1"/>
      <c r="OZO103" s="1"/>
      <c r="OZP103" s="1"/>
      <c r="OZQ103" s="1"/>
      <c r="OZR103" s="1"/>
      <c r="OZS103" s="1"/>
      <c r="OZT103" s="1"/>
      <c r="OZU103" s="1"/>
      <c r="OZV103" s="1"/>
      <c r="OZW103" s="1"/>
      <c r="OZX103" s="1"/>
      <c r="OZY103" s="1"/>
      <c r="OZZ103" s="1"/>
      <c r="PAA103" s="1"/>
      <c r="PAB103" s="1"/>
      <c r="PAC103" s="1"/>
      <c r="PAD103" s="1"/>
      <c r="PAE103" s="1"/>
      <c r="PAF103" s="1"/>
      <c r="PAG103" s="1"/>
      <c r="PAH103" s="1"/>
      <c r="PAI103" s="1"/>
      <c r="PAJ103" s="1"/>
      <c r="PAK103" s="1"/>
      <c r="PAL103" s="1"/>
      <c r="PAM103" s="1"/>
      <c r="PAN103" s="1"/>
      <c r="PAO103" s="1"/>
      <c r="PAP103" s="1"/>
      <c r="PAQ103" s="1"/>
      <c r="PAR103" s="1"/>
      <c r="PAS103" s="1"/>
      <c r="PAT103" s="1"/>
      <c r="PAU103" s="1"/>
      <c r="PAV103" s="1"/>
      <c r="PAW103" s="1"/>
      <c r="PAX103" s="1"/>
      <c r="PAY103" s="1"/>
      <c r="PAZ103" s="1"/>
      <c r="PBA103" s="1"/>
      <c r="PBB103" s="1"/>
      <c r="PBC103" s="1"/>
      <c r="PBD103" s="1"/>
      <c r="PBE103" s="1"/>
      <c r="PBF103" s="1"/>
      <c r="PBG103" s="1"/>
      <c r="PBH103" s="1"/>
      <c r="PBI103" s="1"/>
      <c r="PBJ103" s="1"/>
      <c r="PBK103" s="1"/>
      <c r="PBL103" s="1"/>
      <c r="PBM103" s="1"/>
      <c r="PBN103" s="1"/>
      <c r="PBO103" s="1"/>
      <c r="PBP103" s="1"/>
      <c r="PBQ103" s="1"/>
      <c r="PBR103" s="1"/>
      <c r="PBS103" s="1"/>
      <c r="PBT103" s="1"/>
      <c r="PBU103" s="1"/>
      <c r="PBV103" s="1"/>
      <c r="PBW103" s="1"/>
      <c r="PBX103" s="1"/>
      <c r="PBY103" s="1"/>
      <c r="PBZ103" s="1"/>
      <c r="PCA103" s="1"/>
      <c r="PCB103" s="1"/>
      <c r="PCC103" s="1"/>
      <c r="PCD103" s="1"/>
      <c r="PCE103" s="1"/>
      <c r="PCF103" s="1"/>
      <c r="PCG103" s="1"/>
      <c r="PCH103" s="1"/>
      <c r="PCI103" s="1"/>
      <c r="PCJ103" s="1"/>
      <c r="PCK103" s="1"/>
      <c r="PCL103" s="1"/>
      <c r="PCM103" s="1"/>
      <c r="PCN103" s="1"/>
      <c r="PCO103" s="1"/>
      <c r="PCP103" s="1"/>
      <c r="PCQ103" s="1"/>
      <c r="PCR103" s="1"/>
      <c r="PCS103" s="1"/>
      <c r="PCT103" s="1"/>
      <c r="PCU103" s="1"/>
      <c r="PCV103" s="1"/>
      <c r="PCW103" s="1"/>
      <c r="PCX103" s="1"/>
      <c r="PCY103" s="1"/>
      <c r="PCZ103" s="1"/>
      <c r="PDA103" s="1"/>
      <c r="PDB103" s="1"/>
      <c r="PDC103" s="1"/>
      <c r="PDD103" s="1"/>
      <c r="PDE103" s="1"/>
      <c r="PDF103" s="1"/>
      <c r="PDG103" s="1"/>
      <c r="PDH103" s="1"/>
      <c r="PDI103" s="1"/>
      <c r="PDJ103" s="1"/>
      <c r="PDK103" s="1"/>
      <c r="PDL103" s="1"/>
      <c r="PDM103" s="1"/>
      <c r="PDN103" s="1"/>
      <c r="PDO103" s="1"/>
      <c r="PDP103" s="1"/>
      <c r="PDQ103" s="1"/>
      <c r="PDR103" s="1"/>
      <c r="PDS103" s="1"/>
      <c r="PDT103" s="1"/>
      <c r="PDU103" s="1"/>
      <c r="PDV103" s="1"/>
      <c r="PDW103" s="1"/>
      <c r="PDX103" s="1"/>
      <c r="PDY103" s="1"/>
      <c r="PDZ103" s="1"/>
      <c r="PEA103" s="1"/>
      <c r="PEB103" s="1"/>
      <c r="PEC103" s="1"/>
      <c r="PED103" s="1"/>
      <c r="PEE103" s="1"/>
      <c r="PEF103" s="1"/>
      <c r="PEG103" s="1"/>
      <c r="PEH103" s="1"/>
      <c r="PEI103" s="1"/>
      <c r="PEJ103" s="1"/>
      <c r="PEK103" s="1"/>
      <c r="PEL103" s="1"/>
      <c r="PEM103" s="1"/>
      <c r="PEN103" s="1"/>
      <c r="PEO103" s="1"/>
      <c r="PEP103" s="1"/>
      <c r="PEQ103" s="1"/>
      <c r="PER103" s="1"/>
      <c r="PES103" s="1"/>
      <c r="PET103" s="1"/>
      <c r="PEU103" s="1"/>
      <c r="PEV103" s="1"/>
      <c r="PEW103" s="1"/>
      <c r="PEX103" s="1"/>
      <c r="PEY103" s="1"/>
      <c r="PEZ103" s="1"/>
      <c r="PFA103" s="1"/>
      <c r="PFB103" s="1"/>
      <c r="PFC103" s="1"/>
      <c r="PFD103" s="1"/>
      <c r="PFE103" s="1"/>
      <c r="PFF103" s="1"/>
      <c r="PFG103" s="1"/>
      <c r="PFH103" s="1"/>
      <c r="PFI103" s="1"/>
      <c r="PFJ103" s="1"/>
      <c r="PFK103" s="1"/>
      <c r="PFL103" s="1"/>
      <c r="PFM103" s="1"/>
      <c r="PFN103" s="1"/>
      <c r="PFO103" s="1"/>
      <c r="PFP103" s="1"/>
      <c r="PFQ103" s="1"/>
      <c r="PFR103" s="1"/>
      <c r="PFS103" s="1"/>
      <c r="PFT103" s="1"/>
      <c r="PFU103" s="1"/>
      <c r="PFV103" s="1"/>
      <c r="PFW103" s="1"/>
      <c r="PFX103" s="1"/>
      <c r="PFY103" s="1"/>
      <c r="PFZ103" s="1"/>
      <c r="PGA103" s="1"/>
      <c r="PGB103" s="1"/>
      <c r="PGC103" s="1"/>
      <c r="PGD103" s="1"/>
      <c r="PGE103" s="1"/>
      <c r="PGF103" s="1"/>
      <c r="PGG103" s="1"/>
      <c r="PGH103" s="1"/>
      <c r="PGI103" s="1"/>
      <c r="PGJ103" s="1"/>
      <c r="PGK103" s="1"/>
      <c r="PGL103" s="1"/>
      <c r="PGM103" s="1"/>
      <c r="PGN103" s="1"/>
      <c r="PGO103" s="1"/>
      <c r="PGP103" s="1"/>
      <c r="PGQ103" s="1"/>
      <c r="PGR103" s="1"/>
      <c r="PGS103" s="1"/>
      <c r="PGT103" s="1"/>
      <c r="PGU103" s="1"/>
      <c r="PGV103" s="1"/>
      <c r="PGW103" s="1"/>
      <c r="PGX103" s="1"/>
      <c r="PGY103" s="1"/>
      <c r="PGZ103" s="1"/>
      <c r="PHA103" s="1"/>
      <c r="PHB103" s="1"/>
      <c r="PHC103" s="1"/>
      <c r="PHD103" s="1"/>
      <c r="PHE103" s="1"/>
      <c r="PHF103" s="1"/>
      <c r="PHG103" s="1"/>
      <c r="PHH103" s="1"/>
      <c r="PHI103" s="1"/>
      <c r="PHJ103" s="1"/>
      <c r="PHK103" s="1"/>
      <c r="PHL103" s="1"/>
      <c r="PHM103" s="1"/>
      <c r="PHN103" s="1"/>
      <c r="PHO103" s="1"/>
      <c r="PHP103" s="1"/>
      <c r="PHQ103" s="1"/>
      <c r="PHR103" s="1"/>
      <c r="PHS103" s="1"/>
      <c r="PHT103" s="1"/>
      <c r="PHU103" s="1"/>
      <c r="PHV103" s="1"/>
      <c r="PHW103" s="1"/>
      <c r="PHX103" s="1"/>
      <c r="PHY103" s="1"/>
      <c r="PHZ103" s="1"/>
      <c r="PIA103" s="1"/>
      <c r="PIB103" s="1"/>
      <c r="PIC103" s="1"/>
      <c r="PID103" s="1"/>
      <c r="PIE103" s="1"/>
      <c r="PIF103" s="1"/>
      <c r="PIG103" s="1"/>
      <c r="PIH103" s="1"/>
      <c r="PII103" s="1"/>
      <c r="PIJ103" s="1"/>
      <c r="PIK103" s="1"/>
      <c r="PIL103" s="1"/>
      <c r="PIM103" s="1"/>
      <c r="PIN103" s="1"/>
      <c r="PIO103" s="1"/>
      <c r="PIP103" s="1"/>
      <c r="PIQ103" s="1"/>
      <c r="PIR103" s="1"/>
      <c r="PIS103" s="1"/>
      <c r="PIT103" s="1"/>
      <c r="PIU103" s="1"/>
      <c r="PIV103" s="1"/>
      <c r="PIW103" s="1"/>
      <c r="PIX103" s="1"/>
      <c r="PIY103" s="1"/>
      <c r="PIZ103" s="1"/>
      <c r="PJA103" s="1"/>
      <c r="PJB103" s="1"/>
      <c r="PJC103" s="1"/>
      <c r="PJD103" s="1"/>
      <c r="PJE103" s="1"/>
      <c r="PJF103" s="1"/>
      <c r="PJG103" s="1"/>
      <c r="PJH103" s="1"/>
      <c r="PJI103" s="1"/>
      <c r="PJJ103" s="1"/>
      <c r="PJK103" s="1"/>
      <c r="PJL103" s="1"/>
      <c r="PJM103" s="1"/>
      <c r="PJN103" s="1"/>
      <c r="PJO103" s="1"/>
      <c r="PJP103" s="1"/>
      <c r="PJQ103" s="1"/>
      <c r="PJR103" s="1"/>
      <c r="PJS103" s="1"/>
      <c r="PJT103" s="1"/>
      <c r="PJU103" s="1"/>
      <c r="PJV103" s="1"/>
      <c r="PJW103" s="1"/>
      <c r="PJX103" s="1"/>
      <c r="PJY103" s="1"/>
      <c r="PJZ103" s="1"/>
      <c r="PKA103" s="1"/>
      <c r="PKB103" s="1"/>
      <c r="PKC103" s="1"/>
      <c r="PKD103" s="1"/>
      <c r="PKE103" s="1"/>
      <c r="PKF103" s="1"/>
      <c r="PKG103" s="1"/>
      <c r="PKH103" s="1"/>
      <c r="PKI103" s="1"/>
      <c r="PKJ103" s="1"/>
      <c r="PKK103" s="1"/>
      <c r="PKL103" s="1"/>
      <c r="PKM103" s="1"/>
      <c r="PKN103" s="1"/>
      <c r="PKO103" s="1"/>
      <c r="PKP103" s="1"/>
      <c r="PKQ103" s="1"/>
      <c r="PKR103" s="1"/>
      <c r="PKS103" s="1"/>
      <c r="PKT103" s="1"/>
      <c r="PKU103" s="1"/>
      <c r="PKV103" s="1"/>
      <c r="PKW103" s="1"/>
      <c r="PKX103" s="1"/>
      <c r="PKY103" s="1"/>
      <c r="PKZ103" s="1"/>
      <c r="PLA103" s="1"/>
      <c r="PLB103" s="1"/>
      <c r="PLC103" s="1"/>
      <c r="PLD103" s="1"/>
      <c r="PLE103" s="1"/>
      <c r="PLF103" s="1"/>
      <c r="PLG103" s="1"/>
      <c r="PLH103" s="1"/>
      <c r="PLI103" s="1"/>
      <c r="PLJ103" s="1"/>
      <c r="PLK103" s="1"/>
      <c r="PLL103" s="1"/>
      <c r="PLM103" s="1"/>
      <c r="PLN103" s="1"/>
      <c r="PLO103" s="1"/>
      <c r="PLP103" s="1"/>
      <c r="PLQ103" s="1"/>
      <c r="PLR103" s="1"/>
      <c r="PLS103" s="1"/>
      <c r="PLT103" s="1"/>
      <c r="PLU103" s="1"/>
      <c r="PLV103" s="1"/>
      <c r="PLW103" s="1"/>
      <c r="PLX103" s="1"/>
      <c r="PLY103" s="1"/>
      <c r="PLZ103" s="1"/>
      <c r="PMA103" s="1"/>
      <c r="PMB103" s="1"/>
      <c r="PMC103" s="1"/>
      <c r="PMD103" s="1"/>
      <c r="PME103" s="1"/>
      <c r="PMF103" s="1"/>
      <c r="PMG103" s="1"/>
      <c r="PMH103" s="1"/>
      <c r="PMI103" s="1"/>
      <c r="PMJ103" s="1"/>
      <c r="PMK103" s="1"/>
      <c r="PML103" s="1"/>
      <c r="PMM103" s="1"/>
      <c r="PMN103" s="1"/>
      <c r="PMO103" s="1"/>
      <c r="PMP103" s="1"/>
      <c r="PMQ103" s="1"/>
      <c r="PMR103" s="1"/>
      <c r="PMS103" s="1"/>
      <c r="PMT103" s="1"/>
      <c r="PMU103" s="1"/>
      <c r="PMV103" s="1"/>
      <c r="PMW103" s="1"/>
      <c r="PMX103" s="1"/>
      <c r="PMY103" s="1"/>
      <c r="PMZ103" s="1"/>
      <c r="PNA103" s="1"/>
      <c r="PNB103" s="1"/>
      <c r="PNC103" s="1"/>
      <c r="PND103" s="1"/>
      <c r="PNE103" s="1"/>
      <c r="PNF103" s="1"/>
      <c r="PNG103" s="1"/>
      <c r="PNH103" s="1"/>
      <c r="PNI103" s="1"/>
      <c r="PNJ103" s="1"/>
      <c r="PNK103" s="1"/>
      <c r="PNL103" s="1"/>
      <c r="PNM103" s="1"/>
      <c r="PNN103" s="1"/>
      <c r="PNO103" s="1"/>
      <c r="PNP103" s="1"/>
      <c r="PNQ103" s="1"/>
      <c r="PNR103" s="1"/>
      <c r="PNS103" s="1"/>
      <c r="PNT103" s="1"/>
      <c r="PNU103" s="1"/>
      <c r="PNV103" s="1"/>
      <c r="PNW103" s="1"/>
      <c r="PNX103" s="1"/>
      <c r="PNY103" s="1"/>
      <c r="PNZ103" s="1"/>
      <c r="POA103" s="1"/>
      <c r="POB103" s="1"/>
      <c r="POC103" s="1"/>
      <c r="POD103" s="1"/>
      <c r="POE103" s="1"/>
      <c r="POF103" s="1"/>
      <c r="POG103" s="1"/>
      <c r="POH103" s="1"/>
      <c r="POI103" s="1"/>
      <c r="POJ103" s="1"/>
      <c r="POK103" s="1"/>
      <c r="POL103" s="1"/>
      <c r="POM103" s="1"/>
      <c r="PON103" s="1"/>
      <c r="POO103" s="1"/>
      <c r="POP103" s="1"/>
      <c r="POQ103" s="1"/>
      <c r="POR103" s="1"/>
      <c r="POS103" s="1"/>
      <c r="POT103" s="1"/>
      <c r="POU103" s="1"/>
      <c r="POV103" s="1"/>
      <c r="POW103" s="1"/>
      <c r="POX103" s="1"/>
      <c r="POY103" s="1"/>
      <c r="POZ103" s="1"/>
      <c r="PPA103" s="1"/>
      <c r="PPB103" s="1"/>
      <c r="PPC103" s="1"/>
      <c r="PPD103" s="1"/>
      <c r="PPE103" s="1"/>
      <c r="PPF103" s="1"/>
      <c r="PPG103" s="1"/>
      <c r="PPH103" s="1"/>
      <c r="PPI103" s="1"/>
      <c r="PPJ103" s="1"/>
      <c r="PPK103" s="1"/>
      <c r="PPL103" s="1"/>
      <c r="PPM103" s="1"/>
      <c r="PPN103" s="1"/>
      <c r="PPO103" s="1"/>
      <c r="PPP103" s="1"/>
      <c r="PPQ103" s="1"/>
      <c r="PPR103" s="1"/>
      <c r="PPS103" s="1"/>
      <c r="PPT103" s="1"/>
      <c r="PPU103" s="1"/>
      <c r="PPV103" s="1"/>
      <c r="PPW103" s="1"/>
      <c r="PPX103" s="1"/>
      <c r="PPY103" s="1"/>
      <c r="PPZ103" s="1"/>
      <c r="PQA103" s="1"/>
      <c r="PQB103" s="1"/>
      <c r="PQC103" s="1"/>
      <c r="PQD103" s="1"/>
      <c r="PQE103" s="1"/>
      <c r="PQF103" s="1"/>
      <c r="PQG103" s="1"/>
      <c r="PQH103" s="1"/>
      <c r="PQI103" s="1"/>
      <c r="PQJ103" s="1"/>
      <c r="PQK103" s="1"/>
      <c r="PQL103" s="1"/>
      <c r="PQM103" s="1"/>
      <c r="PQN103" s="1"/>
      <c r="PQO103" s="1"/>
      <c r="PQP103" s="1"/>
      <c r="PQQ103" s="1"/>
      <c r="PQR103" s="1"/>
      <c r="PQS103" s="1"/>
      <c r="PQT103" s="1"/>
      <c r="PQU103" s="1"/>
      <c r="PQV103" s="1"/>
      <c r="PQW103" s="1"/>
      <c r="PQX103" s="1"/>
      <c r="PQY103" s="1"/>
      <c r="PQZ103" s="1"/>
      <c r="PRA103" s="1"/>
      <c r="PRB103" s="1"/>
      <c r="PRC103" s="1"/>
      <c r="PRD103" s="1"/>
      <c r="PRE103" s="1"/>
      <c r="PRF103" s="1"/>
      <c r="PRG103" s="1"/>
      <c r="PRH103" s="1"/>
      <c r="PRI103" s="1"/>
      <c r="PRJ103" s="1"/>
      <c r="PRK103" s="1"/>
      <c r="PRL103" s="1"/>
      <c r="PRM103" s="1"/>
      <c r="PRN103" s="1"/>
      <c r="PRO103" s="1"/>
      <c r="PRP103" s="1"/>
      <c r="PRQ103" s="1"/>
      <c r="PRR103" s="1"/>
      <c r="PRS103" s="1"/>
      <c r="PRT103" s="1"/>
      <c r="PRU103" s="1"/>
      <c r="PRV103" s="1"/>
      <c r="PRW103" s="1"/>
      <c r="PRX103" s="1"/>
      <c r="PRY103" s="1"/>
      <c r="PRZ103" s="1"/>
      <c r="PSA103" s="1"/>
      <c r="PSB103" s="1"/>
      <c r="PSC103" s="1"/>
      <c r="PSD103" s="1"/>
      <c r="PSE103" s="1"/>
      <c r="PSF103" s="1"/>
      <c r="PSG103" s="1"/>
      <c r="PSH103" s="1"/>
      <c r="PSI103" s="1"/>
      <c r="PSJ103" s="1"/>
      <c r="PSK103" s="1"/>
      <c r="PSL103" s="1"/>
      <c r="PSM103" s="1"/>
      <c r="PSN103" s="1"/>
      <c r="PSO103" s="1"/>
      <c r="PSP103" s="1"/>
      <c r="PSQ103" s="1"/>
      <c r="PSR103" s="1"/>
      <c r="PSS103" s="1"/>
      <c r="PST103" s="1"/>
      <c r="PSU103" s="1"/>
      <c r="PSV103" s="1"/>
      <c r="PSW103" s="1"/>
      <c r="PSX103" s="1"/>
      <c r="PSY103" s="1"/>
      <c r="PSZ103" s="1"/>
      <c r="PTA103" s="1"/>
      <c r="PTB103" s="1"/>
      <c r="PTC103" s="1"/>
      <c r="PTD103" s="1"/>
      <c r="PTE103" s="1"/>
      <c r="PTF103" s="1"/>
      <c r="PTG103" s="1"/>
      <c r="PTH103" s="1"/>
      <c r="PTI103" s="1"/>
      <c r="PTJ103" s="1"/>
      <c r="PTK103" s="1"/>
      <c r="PTL103" s="1"/>
      <c r="PTM103" s="1"/>
      <c r="PTN103" s="1"/>
      <c r="PTO103" s="1"/>
      <c r="PTP103" s="1"/>
      <c r="PTQ103" s="1"/>
      <c r="PTR103" s="1"/>
      <c r="PTS103" s="1"/>
      <c r="PTT103" s="1"/>
      <c r="PTU103" s="1"/>
      <c r="PTV103" s="1"/>
      <c r="PTW103" s="1"/>
      <c r="PTX103" s="1"/>
      <c r="PTY103" s="1"/>
      <c r="PTZ103" s="1"/>
      <c r="PUA103" s="1"/>
      <c r="PUB103" s="1"/>
      <c r="PUC103" s="1"/>
      <c r="PUD103" s="1"/>
      <c r="PUE103" s="1"/>
      <c r="PUF103" s="1"/>
      <c r="PUG103" s="1"/>
      <c r="PUH103" s="1"/>
      <c r="PUI103" s="1"/>
      <c r="PUJ103" s="1"/>
      <c r="PUK103" s="1"/>
      <c r="PUL103" s="1"/>
      <c r="PUM103" s="1"/>
      <c r="PUN103" s="1"/>
      <c r="PUO103" s="1"/>
      <c r="PUP103" s="1"/>
      <c r="PUQ103" s="1"/>
      <c r="PUR103" s="1"/>
      <c r="PUS103" s="1"/>
      <c r="PUT103" s="1"/>
      <c r="PUU103" s="1"/>
      <c r="PUV103" s="1"/>
      <c r="PUW103" s="1"/>
      <c r="PUX103" s="1"/>
      <c r="PUY103" s="1"/>
      <c r="PUZ103" s="1"/>
      <c r="PVA103" s="1"/>
      <c r="PVB103" s="1"/>
      <c r="PVC103" s="1"/>
      <c r="PVD103" s="1"/>
      <c r="PVE103" s="1"/>
      <c r="PVF103" s="1"/>
      <c r="PVG103" s="1"/>
      <c r="PVH103" s="1"/>
      <c r="PVI103" s="1"/>
      <c r="PVJ103" s="1"/>
      <c r="PVK103" s="1"/>
      <c r="PVL103" s="1"/>
      <c r="PVM103" s="1"/>
      <c r="PVN103" s="1"/>
      <c r="PVO103" s="1"/>
      <c r="PVP103" s="1"/>
      <c r="PVQ103" s="1"/>
      <c r="PVR103" s="1"/>
      <c r="PVS103" s="1"/>
      <c r="PVT103" s="1"/>
      <c r="PVU103" s="1"/>
      <c r="PVV103" s="1"/>
      <c r="PVW103" s="1"/>
      <c r="PVX103" s="1"/>
      <c r="PVY103" s="1"/>
      <c r="PVZ103" s="1"/>
      <c r="PWA103" s="1"/>
      <c r="PWB103" s="1"/>
      <c r="PWC103" s="1"/>
      <c r="PWD103" s="1"/>
      <c r="PWE103" s="1"/>
      <c r="PWF103" s="1"/>
      <c r="PWG103" s="1"/>
      <c r="PWH103" s="1"/>
      <c r="PWI103" s="1"/>
      <c r="PWJ103" s="1"/>
      <c r="PWK103" s="1"/>
      <c r="PWL103" s="1"/>
      <c r="PWM103" s="1"/>
      <c r="PWN103" s="1"/>
      <c r="PWO103" s="1"/>
      <c r="PWP103" s="1"/>
      <c r="PWQ103" s="1"/>
      <c r="PWR103" s="1"/>
      <c r="PWS103" s="1"/>
      <c r="PWT103" s="1"/>
      <c r="PWU103" s="1"/>
      <c r="PWV103" s="1"/>
      <c r="PWW103" s="1"/>
      <c r="PWX103" s="1"/>
      <c r="PWY103" s="1"/>
      <c r="PWZ103" s="1"/>
      <c r="PXA103" s="1"/>
      <c r="PXB103" s="1"/>
      <c r="PXC103" s="1"/>
      <c r="PXD103" s="1"/>
      <c r="PXE103" s="1"/>
      <c r="PXF103" s="1"/>
      <c r="PXG103" s="1"/>
      <c r="PXH103" s="1"/>
      <c r="PXI103" s="1"/>
      <c r="PXJ103" s="1"/>
      <c r="PXK103" s="1"/>
      <c r="PXL103" s="1"/>
      <c r="PXM103" s="1"/>
      <c r="PXN103" s="1"/>
      <c r="PXO103" s="1"/>
      <c r="PXP103" s="1"/>
      <c r="PXQ103" s="1"/>
      <c r="PXR103" s="1"/>
      <c r="PXS103" s="1"/>
      <c r="PXT103" s="1"/>
      <c r="PXU103" s="1"/>
      <c r="PXV103" s="1"/>
      <c r="PXW103" s="1"/>
      <c r="PXX103" s="1"/>
      <c r="PXY103" s="1"/>
      <c r="PXZ103" s="1"/>
      <c r="PYA103" s="1"/>
      <c r="PYB103" s="1"/>
      <c r="PYC103" s="1"/>
      <c r="PYD103" s="1"/>
      <c r="PYE103" s="1"/>
      <c r="PYF103" s="1"/>
      <c r="PYG103" s="1"/>
      <c r="PYH103" s="1"/>
      <c r="PYI103" s="1"/>
      <c r="PYJ103" s="1"/>
      <c r="PYK103" s="1"/>
      <c r="PYL103" s="1"/>
      <c r="PYM103" s="1"/>
      <c r="PYN103" s="1"/>
      <c r="PYO103" s="1"/>
      <c r="PYP103" s="1"/>
      <c r="PYQ103" s="1"/>
      <c r="PYR103" s="1"/>
      <c r="PYS103" s="1"/>
      <c r="PYT103" s="1"/>
      <c r="PYU103" s="1"/>
      <c r="PYV103" s="1"/>
      <c r="PYW103" s="1"/>
      <c r="PYX103" s="1"/>
      <c r="PYY103" s="1"/>
      <c r="PYZ103" s="1"/>
      <c r="PZA103" s="1"/>
      <c r="PZB103" s="1"/>
      <c r="PZC103" s="1"/>
      <c r="PZD103" s="1"/>
      <c r="PZE103" s="1"/>
      <c r="PZF103" s="1"/>
      <c r="PZG103" s="1"/>
      <c r="PZH103" s="1"/>
      <c r="PZI103" s="1"/>
      <c r="PZJ103" s="1"/>
      <c r="PZK103" s="1"/>
      <c r="PZL103" s="1"/>
      <c r="PZM103" s="1"/>
      <c r="PZN103" s="1"/>
      <c r="PZO103" s="1"/>
      <c r="PZP103" s="1"/>
      <c r="PZQ103" s="1"/>
      <c r="PZR103" s="1"/>
      <c r="PZS103" s="1"/>
      <c r="PZT103" s="1"/>
      <c r="PZU103" s="1"/>
      <c r="PZV103" s="1"/>
      <c r="PZW103" s="1"/>
      <c r="PZX103" s="1"/>
      <c r="PZY103" s="1"/>
      <c r="PZZ103" s="1"/>
      <c r="QAA103" s="1"/>
      <c r="QAB103" s="1"/>
      <c r="QAC103" s="1"/>
      <c r="QAD103" s="1"/>
      <c r="QAE103" s="1"/>
      <c r="QAF103" s="1"/>
      <c r="QAG103" s="1"/>
      <c r="QAH103" s="1"/>
      <c r="QAI103" s="1"/>
      <c r="QAJ103" s="1"/>
      <c r="QAK103" s="1"/>
      <c r="QAL103" s="1"/>
      <c r="QAM103" s="1"/>
      <c r="QAN103" s="1"/>
      <c r="QAO103" s="1"/>
      <c r="QAP103" s="1"/>
      <c r="QAQ103" s="1"/>
      <c r="QAR103" s="1"/>
      <c r="QAS103" s="1"/>
      <c r="QAT103" s="1"/>
      <c r="QAU103" s="1"/>
      <c r="QAV103" s="1"/>
      <c r="QAW103" s="1"/>
      <c r="QAX103" s="1"/>
      <c r="QAY103" s="1"/>
      <c r="QAZ103" s="1"/>
      <c r="QBA103" s="1"/>
      <c r="QBB103" s="1"/>
      <c r="QBC103" s="1"/>
      <c r="QBD103" s="1"/>
      <c r="QBE103" s="1"/>
      <c r="QBF103" s="1"/>
      <c r="QBG103" s="1"/>
      <c r="QBH103" s="1"/>
      <c r="QBI103" s="1"/>
      <c r="QBJ103" s="1"/>
      <c r="QBK103" s="1"/>
      <c r="QBL103" s="1"/>
      <c r="QBM103" s="1"/>
      <c r="QBN103" s="1"/>
      <c r="QBO103" s="1"/>
      <c r="QBP103" s="1"/>
      <c r="QBQ103" s="1"/>
      <c r="QBR103" s="1"/>
      <c r="QBS103" s="1"/>
      <c r="QBT103" s="1"/>
      <c r="QBU103" s="1"/>
      <c r="QBV103" s="1"/>
      <c r="QBW103" s="1"/>
      <c r="QBX103" s="1"/>
      <c r="QBY103" s="1"/>
      <c r="QBZ103" s="1"/>
      <c r="QCA103" s="1"/>
      <c r="QCB103" s="1"/>
      <c r="QCC103" s="1"/>
      <c r="QCD103" s="1"/>
      <c r="QCE103" s="1"/>
      <c r="QCF103" s="1"/>
      <c r="QCG103" s="1"/>
      <c r="QCH103" s="1"/>
      <c r="QCI103" s="1"/>
      <c r="QCJ103" s="1"/>
      <c r="QCK103" s="1"/>
      <c r="QCL103" s="1"/>
      <c r="QCM103" s="1"/>
      <c r="QCN103" s="1"/>
      <c r="QCO103" s="1"/>
      <c r="QCP103" s="1"/>
      <c r="QCQ103" s="1"/>
      <c r="QCR103" s="1"/>
      <c r="QCS103" s="1"/>
      <c r="QCT103" s="1"/>
      <c r="QCU103" s="1"/>
      <c r="QCV103" s="1"/>
      <c r="QCW103" s="1"/>
      <c r="QCX103" s="1"/>
      <c r="QCY103" s="1"/>
      <c r="QCZ103" s="1"/>
      <c r="QDA103" s="1"/>
      <c r="QDB103" s="1"/>
      <c r="QDC103" s="1"/>
      <c r="QDD103" s="1"/>
      <c r="QDE103" s="1"/>
      <c r="QDF103" s="1"/>
      <c r="QDG103" s="1"/>
      <c r="QDH103" s="1"/>
      <c r="QDI103" s="1"/>
      <c r="QDJ103" s="1"/>
      <c r="QDK103" s="1"/>
      <c r="QDL103" s="1"/>
      <c r="QDM103" s="1"/>
      <c r="QDN103" s="1"/>
      <c r="QDO103" s="1"/>
      <c r="QDP103" s="1"/>
      <c r="QDQ103" s="1"/>
      <c r="QDR103" s="1"/>
      <c r="QDS103" s="1"/>
      <c r="QDT103" s="1"/>
      <c r="QDU103" s="1"/>
      <c r="QDV103" s="1"/>
      <c r="QDW103" s="1"/>
      <c r="QDX103" s="1"/>
      <c r="QDY103" s="1"/>
      <c r="QDZ103" s="1"/>
      <c r="QEA103" s="1"/>
      <c r="QEB103" s="1"/>
      <c r="QEC103" s="1"/>
      <c r="QED103" s="1"/>
      <c r="QEE103" s="1"/>
      <c r="QEF103" s="1"/>
      <c r="QEG103" s="1"/>
      <c r="QEH103" s="1"/>
      <c r="QEI103" s="1"/>
      <c r="QEJ103" s="1"/>
      <c r="QEK103" s="1"/>
      <c r="QEL103" s="1"/>
      <c r="QEM103" s="1"/>
      <c r="QEN103" s="1"/>
      <c r="QEO103" s="1"/>
      <c r="QEP103" s="1"/>
      <c r="QEQ103" s="1"/>
      <c r="QER103" s="1"/>
      <c r="QES103" s="1"/>
      <c r="QET103" s="1"/>
      <c r="QEU103" s="1"/>
      <c r="QEV103" s="1"/>
      <c r="QEW103" s="1"/>
      <c r="QEX103" s="1"/>
      <c r="QEY103" s="1"/>
      <c r="QEZ103" s="1"/>
      <c r="QFA103" s="1"/>
      <c r="QFB103" s="1"/>
      <c r="QFC103" s="1"/>
      <c r="QFD103" s="1"/>
      <c r="QFE103" s="1"/>
      <c r="QFF103" s="1"/>
      <c r="QFG103" s="1"/>
      <c r="QFH103" s="1"/>
      <c r="QFI103" s="1"/>
      <c r="QFJ103" s="1"/>
      <c r="QFK103" s="1"/>
      <c r="QFL103" s="1"/>
      <c r="QFM103" s="1"/>
      <c r="QFN103" s="1"/>
      <c r="QFO103" s="1"/>
      <c r="QFP103" s="1"/>
      <c r="QFQ103" s="1"/>
      <c r="QFR103" s="1"/>
      <c r="QFS103" s="1"/>
      <c r="QFT103" s="1"/>
      <c r="QFU103" s="1"/>
      <c r="QFV103" s="1"/>
      <c r="QFW103" s="1"/>
      <c r="QFX103" s="1"/>
      <c r="QFY103" s="1"/>
      <c r="QFZ103" s="1"/>
      <c r="QGA103" s="1"/>
      <c r="QGB103" s="1"/>
      <c r="QGC103" s="1"/>
      <c r="QGD103" s="1"/>
      <c r="QGE103" s="1"/>
      <c r="QGF103" s="1"/>
      <c r="QGG103" s="1"/>
      <c r="QGH103" s="1"/>
      <c r="QGI103" s="1"/>
      <c r="QGJ103" s="1"/>
      <c r="QGK103" s="1"/>
      <c r="QGL103" s="1"/>
      <c r="QGM103" s="1"/>
      <c r="QGN103" s="1"/>
      <c r="QGO103" s="1"/>
      <c r="QGP103" s="1"/>
      <c r="QGQ103" s="1"/>
      <c r="QGR103" s="1"/>
      <c r="QGS103" s="1"/>
      <c r="QGT103" s="1"/>
      <c r="QGU103" s="1"/>
      <c r="QGV103" s="1"/>
      <c r="QGW103" s="1"/>
      <c r="QGX103" s="1"/>
      <c r="QGY103" s="1"/>
      <c r="QGZ103" s="1"/>
      <c r="QHA103" s="1"/>
      <c r="QHB103" s="1"/>
      <c r="QHC103" s="1"/>
      <c r="QHD103" s="1"/>
      <c r="QHE103" s="1"/>
      <c r="QHF103" s="1"/>
      <c r="QHG103" s="1"/>
      <c r="QHH103" s="1"/>
      <c r="QHI103" s="1"/>
      <c r="QHJ103" s="1"/>
      <c r="QHK103" s="1"/>
      <c r="QHL103" s="1"/>
      <c r="QHM103" s="1"/>
      <c r="QHN103" s="1"/>
      <c r="QHO103" s="1"/>
      <c r="QHP103" s="1"/>
      <c r="QHQ103" s="1"/>
      <c r="QHR103" s="1"/>
      <c r="QHS103" s="1"/>
      <c r="QHT103" s="1"/>
      <c r="QHU103" s="1"/>
      <c r="QHV103" s="1"/>
      <c r="QHW103" s="1"/>
      <c r="QHX103" s="1"/>
      <c r="QHY103" s="1"/>
      <c r="QHZ103" s="1"/>
      <c r="QIA103" s="1"/>
      <c r="QIB103" s="1"/>
      <c r="QIC103" s="1"/>
      <c r="QID103" s="1"/>
      <c r="QIE103" s="1"/>
      <c r="QIF103" s="1"/>
      <c r="QIG103" s="1"/>
      <c r="QIH103" s="1"/>
      <c r="QII103" s="1"/>
      <c r="QIJ103" s="1"/>
      <c r="QIK103" s="1"/>
      <c r="QIL103" s="1"/>
      <c r="QIM103" s="1"/>
      <c r="QIN103" s="1"/>
      <c r="QIO103" s="1"/>
      <c r="QIP103" s="1"/>
      <c r="QIQ103" s="1"/>
      <c r="QIR103" s="1"/>
      <c r="QIS103" s="1"/>
      <c r="QIT103" s="1"/>
      <c r="QIU103" s="1"/>
      <c r="QIV103" s="1"/>
      <c r="QIW103" s="1"/>
      <c r="QIX103" s="1"/>
      <c r="QIY103" s="1"/>
      <c r="QIZ103" s="1"/>
      <c r="QJA103" s="1"/>
      <c r="QJB103" s="1"/>
      <c r="QJC103" s="1"/>
      <c r="QJD103" s="1"/>
      <c r="QJE103" s="1"/>
      <c r="QJF103" s="1"/>
      <c r="QJG103" s="1"/>
      <c r="QJH103" s="1"/>
      <c r="QJI103" s="1"/>
      <c r="QJJ103" s="1"/>
      <c r="QJK103" s="1"/>
      <c r="QJL103" s="1"/>
      <c r="QJM103" s="1"/>
      <c r="QJN103" s="1"/>
      <c r="QJO103" s="1"/>
      <c r="QJP103" s="1"/>
      <c r="QJQ103" s="1"/>
      <c r="QJR103" s="1"/>
      <c r="QJS103" s="1"/>
      <c r="QJT103" s="1"/>
      <c r="QJU103" s="1"/>
      <c r="QJV103" s="1"/>
      <c r="QJW103" s="1"/>
      <c r="QJX103" s="1"/>
      <c r="QJY103" s="1"/>
      <c r="QJZ103" s="1"/>
      <c r="QKA103" s="1"/>
      <c r="QKB103" s="1"/>
      <c r="QKC103" s="1"/>
      <c r="QKD103" s="1"/>
      <c r="QKE103" s="1"/>
      <c r="QKF103" s="1"/>
      <c r="QKG103" s="1"/>
      <c r="QKH103" s="1"/>
      <c r="QKI103" s="1"/>
      <c r="QKJ103" s="1"/>
      <c r="QKK103" s="1"/>
      <c r="QKL103" s="1"/>
      <c r="QKM103" s="1"/>
      <c r="QKN103" s="1"/>
      <c r="QKO103" s="1"/>
      <c r="QKP103" s="1"/>
      <c r="QKQ103" s="1"/>
      <c r="QKR103" s="1"/>
      <c r="QKS103" s="1"/>
      <c r="QKT103" s="1"/>
      <c r="QKU103" s="1"/>
      <c r="QKV103" s="1"/>
      <c r="QKW103" s="1"/>
      <c r="QKX103" s="1"/>
      <c r="QKY103" s="1"/>
      <c r="QKZ103" s="1"/>
      <c r="QLA103" s="1"/>
      <c r="QLB103" s="1"/>
      <c r="QLC103" s="1"/>
      <c r="QLD103" s="1"/>
      <c r="QLE103" s="1"/>
      <c r="QLF103" s="1"/>
      <c r="QLG103" s="1"/>
      <c r="QLH103" s="1"/>
      <c r="QLI103" s="1"/>
      <c r="QLJ103" s="1"/>
      <c r="QLK103" s="1"/>
      <c r="QLL103" s="1"/>
      <c r="QLM103" s="1"/>
      <c r="QLN103" s="1"/>
      <c r="QLO103" s="1"/>
      <c r="QLP103" s="1"/>
      <c r="QLQ103" s="1"/>
      <c r="QLR103" s="1"/>
      <c r="QLS103" s="1"/>
      <c r="QLT103" s="1"/>
      <c r="QLU103" s="1"/>
      <c r="QLV103" s="1"/>
      <c r="QLW103" s="1"/>
      <c r="QLX103" s="1"/>
      <c r="QLY103" s="1"/>
      <c r="QLZ103" s="1"/>
      <c r="QMA103" s="1"/>
      <c r="QMB103" s="1"/>
      <c r="QMC103" s="1"/>
      <c r="QMD103" s="1"/>
      <c r="QME103" s="1"/>
      <c r="QMF103" s="1"/>
      <c r="QMG103" s="1"/>
      <c r="QMH103" s="1"/>
      <c r="QMI103" s="1"/>
      <c r="QMJ103" s="1"/>
      <c r="QMK103" s="1"/>
      <c r="QML103" s="1"/>
      <c r="QMM103" s="1"/>
      <c r="QMN103" s="1"/>
      <c r="QMO103" s="1"/>
      <c r="QMP103" s="1"/>
      <c r="QMQ103" s="1"/>
      <c r="QMR103" s="1"/>
      <c r="QMS103" s="1"/>
      <c r="QMT103" s="1"/>
      <c r="QMU103" s="1"/>
      <c r="QMV103" s="1"/>
      <c r="QMW103" s="1"/>
      <c r="QMX103" s="1"/>
      <c r="QMY103" s="1"/>
      <c r="QMZ103" s="1"/>
      <c r="QNA103" s="1"/>
      <c r="QNB103" s="1"/>
      <c r="QNC103" s="1"/>
      <c r="QND103" s="1"/>
      <c r="QNE103" s="1"/>
      <c r="QNF103" s="1"/>
      <c r="QNG103" s="1"/>
      <c r="QNH103" s="1"/>
      <c r="QNI103" s="1"/>
      <c r="QNJ103" s="1"/>
      <c r="QNK103" s="1"/>
      <c r="QNL103" s="1"/>
      <c r="QNM103" s="1"/>
      <c r="QNN103" s="1"/>
      <c r="QNO103" s="1"/>
      <c r="QNP103" s="1"/>
      <c r="QNQ103" s="1"/>
      <c r="QNR103" s="1"/>
      <c r="QNS103" s="1"/>
      <c r="QNT103" s="1"/>
      <c r="QNU103" s="1"/>
      <c r="QNV103" s="1"/>
      <c r="QNW103" s="1"/>
      <c r="QNX103" s="1"/>
      <c r="QNY103" s="1"/>
      <c r="QNZ103" s="1"/>
      <c r="QOA103" s="1"/>
      <c r="QOB103" s="1"/>
      <c r="QOC103" s="1"/>
      <c r="QOD103" s="1"/>
      <c r="QOE103" s="1"/>
      <c r="QOF103" s="1"/>
      <c r="QOG103" s="1"/>
      <c r="QOH103" s="1"/>
      <c r="QOI103" s="1"/>
      <c r="QOJ103" s="1"/>
      <c r="QOK103" s="1"/>
      <c r="QOL103" s="1"/>
      <c r="QOM103" s="1"/>
      <c r="QON103" s="1"/>
      <c r="QOO103" s="1"/>
      <c r="QOP103" s="1"/>
      <c r="QOQ103" s="1"/>
      <c r="QOR103" s="1"/>
      <c r="QOS103" s="1"/>
      <c r="QOT103" s="1"/>
      <c r="QOU103" s="1"/>
      <c r="QOV103" s="1"/>
      <c r="QOW103" s="1"/>
      <c r="QOX103" s="1"/>
      <c r="QOY103" s="1"/>
      <c r="QOZ103" s="1"/>
      <c r="QPA103" s="1"/>
      <c r="QPB103" s="1"/>
      <c r="QPC103" s="1"/>
      <c r="QPD103" s="1"/>
      <c r="QPE103" s="1"/>
      <c r="QPF103" s="1"/>
      <c r="QPG103" s="1"/>
      <c r="QPH103" s="1"/>
      <c r="QPI103" s="1"/>
      <c r="QPJ103" s="1"/>
      <c r="QPK103" s="1"/>
      <c r="QPL103" s="1"/>
      <c r="QPM103" s="1"/>
      <c r="QPN103" s="1"/>
      <c r="QPO103" s="1"/>
      <c r="QPP103" s="1"/>
      <c r="QPQ103" s="1"/>
      <c r="QPR103" s="1"/>
      <c r="QPS103" s="1"/>
      <c r="QPT103" s="1"/>
      <c r="QPU103" s="1"/>
      <c r="QPV103" s="1"/>
      <c r="QPW103" s="1"/>
      <c r="QPX103" s="1"/>
      <c r="QPY103" s="1"/>
      <c r="QPZ103" s="1"/>
      <c r="QQA103" s="1"/>
      <c r="QQB103" s="1"/>
      <c r="QQC103" s="1"/>
      <c r="QQD103" s="1"/>
      <c r="QQE103" s="1"/>
      <c r="QQF103" s="1"/>
      <c r="QQG103" s="1"/>
      <c r="QQH103" s="1"/>
      <c r="QQI103" s="1"/>
      <c r="QQJ103" s="1"/>
      <c r="QQK103" s="1"/>
      <c r="QQL103" s="1"/>
      <c r="QQM103" s="1"/>
      <c r="QQN103" s="1"/>
      <c r="QQO103" s="1"/>
      <c r="QQP103" s="1"/>
      <c r="QQQ103" s="1"/>
      <c r="QQR103" s="1"/>
      <c r="QQS103" s="1"/>
      <c r="QQT103" s="1"/>
      <c r="QQU103" s="1"/>
      <c r="QQV103" s="1"/>
      <c r="QQW103" s="1"/>
      <c r="QQX103" s="1"/>
      <c r="QQY103" s="1"/>
      <c r="QQZ103" s="1"/>
      <c r="QRA103" s="1"/>
      <c r="QRB103" s="1"/>
      <c r="QRC103" s="1"/>
      <c r="QRD103" s="1"/>
      <c r="QRE103" s="1"/>
      <c r="QRF103" s="1"/>
      <c r="QRG103" s="1"/>
      <c r="QRH103" s="1"/>
      <c r="QRI103" s="1"/>
      <c r="QRJ103" s="1"/>
      <c r="QRK103" s="1"/>
      <c r="QRL103" s="1"/>
      <c r="QRM103" s="1"/>
      <c r="QRN103" s="1"/>
      <c r="QRO103" s="1"/>
      <c r="QRP103" s="1"/>
      <c r="QRQ103" s="1"/>
      <c r="QRR103" s="1"/>
      <c r="QRS103" s="1"/>
      <c r="QRT103" s="1"/>
      <c r="QRU103" s="1"/>
      <c r="QRV103" s="1"/>
      <c r="QRW103" s="1"/>
      <c r="QRX103" s="1"/>
      <c r="QRY103" s="1"/>
      <c r="QRZ103" s="1"/>
      <c r="QSA103" s="1"/>
      <c r="QSB103" s="1"/>
      <c r="QSC103" s="1"/>
      <c r="QSD103" s="1"/>
      <c r="QSE103" s="1"/>
      <c r="QSF103" s="1"/>
      <c r="QSG103" s="1"/>
      <c r="QSH103" s="1"/>
      <c r="QSI103" s="1"/>
      <c r="QSJ103" s="1"/>
      <c r="QSK103" s="1"/>
      <c r="QSL103" s="1"/>
      <c r="QSM103" s="1"/>
      <c r="QSN103" s="1"/>
      <c r="QSO103" s="1"/>
      <c r="QSP103" s="1"/>
      <c r="QSQ103" s="1"/>
      <c r="QSR103" s="1"/>
      <c r="QSS103" s="1"/>
      <c r="QST103" s="1"/>
      <c r="QSU103" s="1"/>
      <c r="QSV103" s="1"/>
      <c r="QSW103" s="1"/>
      <c r="QSX103" s="1"/>
      <c r="QSY103" s="1"/>
      <c r="QSZ103" s="1"/>
      <c r="QTA103" s="1"/>
      <c r="QTB103" s="1"/>
      <c r="QTC103" s="1"/>
      <c r="QTD103" s="1"/>
      <c r="QTE103" s="1"/>
      <c r="QTF103" s="1"/>
      <c r="QTG103" s="1"/>
      <c r="QTH103" s="1"/>
      <c r="QTI103" s="1"/>
      <c r="QTJ103" s="1"/>
      <c r="QTK103" s="1"/>
      <c r="QTL103" s="1"/>
      <c r="QTM103" s="1"/>
      <c r="QTN103" s="1"/>
      <c r="QTO103" s="1"/>
      <c r="QTP103" s="1"/>
      <c r="QTQ103" s="1"/>
      <c r="QTR103" s="1"/>
      <c r="QTS103" s="1"/>
      <c r="QTT103" s="1"/>
      <c r="QTU103" s="1"/>
      <c r="QTV103" s="1"/>
      <c r="QTW103" s="1"/>
      <c r="QTX103" s="1"/>
      <c r="QTY103" s="1"/>
      <c r="QTZ103" s="1"/>
      <c r="QUA103" s="1"/>
      <c r="QUB103" s="1"/>
      <c r="QUC103" s="1"/>
      <c r="QUD103" s="1"/>
      <c r="QUE103" s="1"/>
      <c r="QUF103" s="1"/>
      <c r="QUG103" s="1"/>
      <c r="QUH103" s="1"/>
      <c r="QUI103" s="1"/>
      <c r="QUJ103" s="1"/>
      <c r="QUK103" s="1"/>
      <c r="QUL103" s="1"/>
      <c r="QUM103" s="1"/>
      <c r="QUN103" s="1"/>
      <c r="QUO103" s="1"/>
      <c r="QUP103" s="1"/>
      <c r="QUQ103" s="1"/>
      <c r="QUR103" s="1"/>
      <c r="QUS103" s="1"/>
      <c r="QUT103" s="1"/>
      <c r="QUU103" s="1"/>
      <c r="QUV103" s="1"/>
      <c r="QUW103" s="1"/>
      <c r="QUX103" s="1"/>
      <c r="QUY103" s="1"/>
      <c r="QUZ103" s="1"/>
      <c r="QVA103" s="1"/>
      <c r="QVB103" s="1"/>
      <c r="QVC103" s="1"/>
      <c r="QVD103" s="1"/>
      <c r="QVE103" s="1"/>
      <c r="QVF103" s="1"/>
      <c r="QVG103" s="1"/>
      <c r="QVH103" s="1"/>
      <c r="QVI103" s="1"/>
      <c r="QVJ103" s="1"/>
      <c r="QVK103" s="1"/>
      <c r="QVL103" s="1"/>
      <c r="QVM103" s="1"/>
      <c r="QVN103" s="1"/>
      <c r="QVO103" s="1"/>
      <c r="QVP103" s="1"/>
      <c r="QVQ103" s="1"/>
      <c r="QVR103" s="1"/>
      <c r="QVS103" s="1"/>
      <c r="QVT103" s="1"/>
      <c r="QVU103" s="1"/>
      <c r="QVV103" s="1"/>
      <c r="QVW103" s="1"/>
      <c r="QVX103" s="1"/>
      <c r="QVY103" s="1"/>
      <c r="QVZ103" s="1"/>
      <c r="QWA103" s="1"/>
      <c r="QWB103" s="1"/>
      <c r="QWC103" s="1"/>
      <c r="QWD103" s="1"/>
      <c r="QWE103" s="1"/>
      <c r="QWF103" s="1"/>
      <c r="QWG103" s="1"/>
      <c r="QWH103" s="1"/>
      <c r="QWI103" s="1"/>
      <c r="QWJ103" s="1"/>
      <c r="QWK103" s="1"/>
      <c r="QWL103" s="1"/>
      <c r="QWM103" s="1"/>
      <c r="QWN103" s="1"/>
      <c r="QWO103" s="1"/>
      <c r="QWP103" s="1"/>
      <c r="QWQ103" s="1"/>
      <c r="QWR103" s="1"/>
      <c r="QWS103" s="1"/>
      <c r="QWT103" s="1"/>
      <c r="QWU103" s="1"/>
      <c r="QWV103" s="1"/>
      <c r="QWW103" s="1"/>
      <c r="QWX103" s="1"/>
      <c r="QWY103" s="1"/>
      <c r="QWZ103" s="1"/>
      <c r="QXA103" s="1"/>
      <c r="QXB103" s="1"/>
      <c r="QXC103" s="1"/>
      <c r="QXD103" s="1"/>
      <c r="QXE103" s="1"/>
      <c r="QXF103" s="1"/>
      <c r="QXG103" s="1"/>
      <c r="QXH103" s="1"/>
      <c r="QXI103" s="1"/>
      <c r="QXJ103" s="1"/>
      <c r="QXK103" s="1"/>
      <c r="QXL103" s="1"/>
      <c r="QXM103" s="1"/>
      <c r="QXN103" s="1"/>
      <c r="QXO103" s="1"/>
      <c r="QXP103" s="1"/>
      <c r="QXQ103" s="1"/>
      <c r="QXR103" s="1"/>
      <c r="QXS103" s="1"/>
      <c r="QXT103" s="1"/>
      <c r="QXU103" s="1"/>
      <c r="QXV103" s="1"/>
      <c r="QXW103" s="1"/>
      <c r="QXX103" s="1"/>
      <c r="QXY103" s="1"/>
      <c r="QXZ103" s="1"/>
      <c r="QYA103" s="1"/>
      <c r="QYB103" s="1"/>
      <c r="QYC103" s="1"/>
      <c r="QYD103" s="1"/>
      <c r="QYE103" s="1"/>
      <c r="QYF103" s="1"/>
      <c r="QYG103" s="1"/>
      <c r="QYH103" s="1"/>
      <c r="QYI103" s="1"/>
      <c r="QYJ103" s="1"/>
      <c r="QYK103" s="1"/>
      <c r="QYL103" s="1"/>
      <c r="QYM103" s="1"/>
      <c r="QYN103" s="1"/>
      <c r="QYO103" s="1"/>
      <c r="QYP103" s="1"/>
      <c r="QYQ103" s="1"/>
      <c r="QYR103" s="1"/>
      <c r="QYS103" s="1"/>
      <c r="QYT103" s="1"/>
      <c r="QYU103" s="1"/>
      <c r="QYV103" s="1"/>
      <c r="QYW103" s="1"/>
      <c r="QYX103" s="1"/>
      <c r="QYY103" s="1"/>
      <c r="QYZ103" s="1"/>
      <c r="QZA103" s="1"/>
      <c r="QZB103" s="1"/>
      <c r="QZC103" s="1"/>
      <c r="QZD103" s="1"/>
      <c r="QZE103" s="1"/>
      <c r="QZF103" s="1"/>
      <c r="QZG103" s="1"/>
      <c r="QZH103" s="1"/>
      <c r="QZI103" s="1"/>
      <c r="QZJ103" s="1"/>
      <c r="QZK103" s="1"/>
      <c r="QZL103" s="1"/>
      <c r="QZM103" s="1"/>
      <c r="QZN103" s="1"/>
      <c r="QZO103" s="1"/>
      <c r="QZP103" s="1"/>
      <c r="QZQ103" s="1"/>
      <c r="QZR103" s="1"/>
      <c r="QZS103" s="1"/>
      <c r="QZT103" s="1"/>
      <c r="QZU103" s="1"/>
      <c r="QZV103" s="1"/>
      <c r="QZW103" s="1"/>
      <c r="QZX103" s="1"/>
      <c r="QZY103" s="1"/>
      <c r="QZZ103" s="1"/>
      <c r="RAA103" s="1"/>
      <c r="RAB103" s="1"/>
      <c r="RAC103" s="1"/>
      <c r="RAD103" s="1"/>
      <c r="RAE103" s="1"/>
      <c r="RAF103" s="1"/>
      <c r="RAG103" s="1"/>
      <c r="RAH103" s="1"/>
      <c r="RAI103" s="1"/>
      <c r="RAJ103" s="1"/>
      <c r="RAK103" s="1"/>
      <c r="RAL103" s="1"/>
      <c r="RAM103" s="1"/>
      <c r="RAN103" s="1"/>
      <c r="RAO103" s="1"/>
      <c r="RAP103" s="1"/>
      <c r="RAQ103" s="1"/>
      <c r="RAR103" s="1"/>
      <c r="RAS103" s="1"/>
      <c r="RAT103" s="1"/>
      <c r="RAU103" s="1"/>
      <c r="RAV103" s="1"/>
      <c r="RAW103" s="1"/>
      <c r="RAX103" s="1"/>
      <c r="RAY103" s="1"/>
      <c r="RAZ103" s="1"/>
      <c r="RBA103" s="1"/>
      <c r="RBB103" s="1"/>
      <c r="RBC103" s="1"/>
      <c r="RBD103" s="1"/>
      <c r="RBE103" s="1"/>
      <c r="RBF103" s="1"/>
      <c r="RBG103" s="1"/>
      <c r="RBH103" s="1"/>
      <c r="RBI103" s="1"/>
      <c r="RBJ103" s="1"/>
      <c r="RBK103" s="1"/>
      <c r="RBL103" s="1"/>
      <c r="RBM103" s="1"/>
      <c r="RBN103" s="1"/>
      <c r="RBO103" s="1"/>
      <c r="RBP103" s="1"/>
      <c r="RBQ103" s="1"/>
      <c r="RBR103" s="1"/>
      <c r="RBS103" s="1"/>
      <c r="RBT103" s="1"/>
      <c r="RBU103" s="1"/>
      <c r="RBV103" s="1"/>
      <c r="RBW103" s="1"/>
      <c r="RBX103" s="1"/>
      <c r="RBY103" s="1"/>
      <c r="RBZ103" s="1"/>
      <c r="RCA103" s="1"/>
      <c r="RCB103" s="1"/>
      <c r="RCC103" s="1"/>
      <c r="RCD103" s="1"/>
      <c r="RCE103" s="1"/>
      <c r="RCF103" s="1"/>
      <c r="RCG103" s="1"/>
      <c r="RCH103" s="1"/>
      <c r="RCI103" s="1"/>
      <c r="RCJ103" s="1"/>
      <c r="RCK103" s="1"/>
      <c r="RCL103" s="1"/>
      <c r="RCM103" s="1"/>
      <c r="RCN103" s="1"/>
      <c r="RCO103" s="1"/>
      <c r="RCP103" s="1"/>
      <c r="RCQ103" s="1"/>
      <c r="RCR103" s="1"/>
      <c r="RCS103" s="1"/>
      <c r="RCT103" s="1"/>
      <c r="RCU103" s="1"/>
      <c r="RCV103" s="1"/>
      <c r="RCW103" s="1"/>
      <c r="RCX103" s="1"/>
      <c r="RCY103" s="1"/>
      <c r="RCZ103" s="1"/>
      <c r="RDA103" s="1"/>
      <c r="RDB103" s="1"/>
      <c r="RDC103" s="1"/>
      <c r="RDD103" s="1"/>
      <c r="RDE103" s="1"/>
      <c r="RDF103" s="1"/>
      <c r="RDG103" s="1"/>
      <c r="RDH103" s="1"/>
      <c r="RDI103" s="1"/>
      <c r="RDJ103" s="1"/>
      <c r="RDK103" s="1"/>
      <c r="RDL103" s="1"/>
      <c r="RDM103" s="1"/>
      <c r="RDN103" s="1"/>
      <c r="RDO103" s="1"/>
      <c r="RDP103" s="1"/>
      <c r="RDQ103" s="1"/>
      <c r="RDR103" s="1"/>
      <c r="RDS103" s="1"/>
      <c r="RDT103" s="1"/>
      <c r="RDU103" s="1"/>
      <c r="RDV103" s="1"/>
      <c r="RDW103" s="1"/>
      <c r="RDX103" s="1"/>
      <c r="RDY103" s="1"/>
      <c r="RDZ103" s="1"/>
      <c r="REA103" s="1"/>
      <c r="REB103" s="1"/>
      <c r="REC103" s="1"/>
      <c r="RED103" s="1"/>
      <c r="REE103" s="1"/>
      <c r="REF103" s="1"/>
      <c r="REG103" s="1"/>
      <c r="REH103" s="1"/>
      <c r="REI103" s="1"/>
      <c r="REJ103" s="1"/>
      <c r="REK103" s="1"/>
      <c r="REL103" s="1"/>
      <c r="REM103" s="1"/>
      <c r="REN103" s="1"/>
      <c r="REO103" s="1"/>
      <c r="REP103" s="1"/>
      <c r="REQ103" s="1"/>
      <c r="RER103" s="1"/>
      <c r="RES103" s="1"/>
      <c r="RET103" s="1"/>
      <c r="REU103" s="1"/>
      <c r="REV103" s="1"/>
      <c r="REW103" s="1"/>
      <c r="REX103" s="1"/>
      <c r="REY103" s="1"/>
      <c r="REZ103" s="1"/>
      <c r="RFA103" s="1"/>
      <c r="RFB103" s="1"/>
      <c r="RFC103" s="1"/>
      <c r="RFD103" s="1"/>
      <c r="RFE103" s="1"/>
      <c r="RFF103" s="1"/>
      <c r="RFG103" s="1"/>
      <c r="RFH103" s="1"/>
      <c r="RFI103" s="1"/>
      <c r="RFJ103" s="1"/>
      <c r="RFK103" s="1"/>
      <c r="RFL103" s="1"/>
      <c r="RFM103" s="1"/>
      <c r="RFN103" s="1"/>
      <c r="RFO103" s="1"/>
      <c r="RFP103" s="1"/>
      <c r="RFQ103" s="1"/>
      <c r="RFR103" s="1"/>
      <c r="RFS103" s="1"/>
      <c r="RFT103" s="1"/>
      <c r="RFU103" s="1"/>
      <c r="RFV103" s="1"/>
      <c r="RFW103" s="1"/>
      <c r="RFX103" s="1"/>
      <c r="RFY103" s="1"/>
      <c r="RFZ103" s="1"/>
      <c r="RGA103" s="1"/>
      <c r="RGB103" s="1"/>
      <c r="RGC103" s="1"/>
      <c r="RGD103" s="1"/>
      <c r="RGE103" s="1"/>
      <c r="RGF103" s="1"/>
      <c r="RGG103" s="1"/>
      <c r="RGH103" s="1"/>
      <c r="RGI103" s="1"/>
      <c r="RGJ103" s="1"/>
      <c r="RGK103" s="1"/>
      <c r="RGL103" s="1"/>
      <c r="RGM103" s="1"/>
      <c r="RGN103" s="1"/>
      <c r="RGO103" s="1"/>
      <c r="RGP103" s="1"/>
      <c r="RGQ103" s="1"/>
      <c r="RGR103" s="1"/>
      <c r="RGS103" s="1"/>
      <c r="RGT103" s="1"/>
      <c r="RGU103" s="1"/>
      <c r="RGV103" s="1"/>
      <c r="RGW103" s="1"/>
      <c r="RGX103" s="1"/>
      <c r="RGY103" s="1"/>
      <c r="RGZ103" s="1"/>
      <c r="RHA103" s="1"/>
      <c r="RHB103" s="1"/>
      <c r="RHC103" s="1"/>
      <c r="RHD103" s="1"/>
      <c r="RHE103" s="1"/>
      <c r="RHF103" s="1"/>
      <c r="RHG103" s="1"/>
      <c r="RHH103" s="1"/>
      <c r="RHI103" s="1"/>
      <c r="RHJ103" s="1"/>
      <c r="RHK103" s="1"/>
      <c r="RHL103" s="1"/>
      <c r="RHM103" s="1"/>
      <c r="RHN103" s="1"/>
      <c r="RHO103" s="1"/>
      <c r="RHP103" s="1"/>
      <c r="RHQ103" s="1"/>
      <c r="RHR103" s="1"/>
      <c r="RHS103" s="1"/>
      <c r="RHT103" s="1"/>
      <c r="RHU103" s="1"/>
      <c r="RHV103" s="1"/>
      <c r="RHW103" s="1"/>
      <c r="RHX103" s="1"/>
      <c r="RHY103" s="1"/>
      <c r="RHZ103" s="1"/>
      <c r="RIA103" s="1"/>
      <c r="RIB103" s="1"/>
      <c r="RIC103" s="1"/>
      <c r="RID103" s="1"/>
      <c r="RIE103" s="1"/>
      <c r="RIF103" s="1"/>
      <c r="RIG103" s="1"/>
      <c r="RIH103" s="1"/>
      <c r="RII103" s="1"/>
      <c r="RIJ103" s="1"/>
      <c r="RIK103" s="1"/>
      <c r="RIL103" s="1"/>
      <c r="RIM103" s="1"/>
      <c r="RIN103" s="1"/>
      <c r="RIO103" s="1"/>
      <c r="RIP103" s="1"/>
      <c r="RIQ103" s="1"/>
      <c r="RIR103" s="1"/>
      <c r="RIS103" s="1"/>
      <c r="RIT103" s="1"/>
      <c r="RIU103" s="1"/>
      <c r="RIV103" s="1"/>
      <c r="RIW103" s="1"/>
      <c r="RIX103" s="1"/>
      <c r="RIY103" s="1"/>
      <c r="RIZ103" s="1"/>
      <c r="RJA103" s="1"/>
      <c r="RJB103" s="1"/>
      <c r="RJC103" s="1"/>
      <c r="RJD103" s="1"/>
      <c r="RJE103" s="1"/>
      <c r="RJF103" s="1"/>
      <c r="RJG103" s="1"/>
      <c r="RJH103" s="1"/>
      <c r="RJI103" s="1"/>
      <c r="RJJ103" s="1"/>
      <c r="RJK103" s="1"/>
      <c r="RJL103" s="1"/>
      <c r="RJM103" s="1"/>
      <c r="RJN103" s="1"/>
      <c r="RJO103" s="1"/>
      <c r="RJP103" s="1"/>
      <c r="RJQ103" s="1"/>
      <c r="RJR103" s="1"/>
      <c r="RJS103" s="1"/>
      <c r="RJT103" s="1"/>
      <c r="RJU103" s="1"/>
      <c r="RJV103" s="1"/>
      <c r="RJW103" s="1"/>
      <c r="RJX103" s="1"/>
      <c r="RJY103" s="1"/>
      <c r="RJZ103" s="1"/>
      <c r="RKA103" s="1"/>
      <c r="RKB103" s="1"/>
      <c r="RKC103" s="1"/>
      <c r="RKD103" s="1"/>
      <c r="RKE103" s="1"/>
      <c r="RKF103" s="1"/>
      <c r="RKG103" s="1"/>
      <c r="RKH103" s="1"/>
      <c r="RKI103" s="1"/>
      <c r="RKJ103" s="1"/>
      <c r="RKK103" s="1"/>
      <c r="RKL103" s="1"/>
      <c r="RKM103" s="1"/>
      <c r="RKN103" s="1"/>
      <c r="RKO103" s="1"/>
      <c r="RKP103" s="1"/>
      <c r="RKQ103" s="1"/>
      <c r="RKR103" s="1"/>
      <c r="RKS103" s="1"/>
      <c r="RKT103" s="1"/>
      <c r="RKU103" s="1"/>
      <c r="RKV103" s="1"/>
      <c r="RKW103" s="1"/>
      <c r="RKX103" s="1"/>
      <c r="RKY103" s="1"/>
      <c r="RKZ103" s="1"/>
      <c r="RLA103" s="1"/>
      <c r="RLB103" s="1"/>
      <c r="RLC103" s="1"/>
      <c r="RLD103" s="1"/>
      <c r="RLE103" s="1"/>
      <c r="RLF103" s="1"/>
      <c r="RLG103" s="1"/>
      <c r="RLH103" s="1"/>
      <c r="RLI103" s="1"/>
      <c r="RLJ103" s="1"/>
      <c r="RLK103" s="1"/>
      <c r="RLL103" s="1"/>
      <c r="RLM103" s="1"/>
      <c r="RLN103" s="1"/>
      <c r="RLO103" s="1"/>
      <c r="RLP103" s="1"/>
      <c r="RLQ103" s="1"/>
      <c r="RLR103" s="1"/>
      <c r="RLS103" s="1"/>
      <c r="RLT103" s="1"/>
      <c r="RLU103" s="1"/>
      <c r="RLV103" s="1"/>
      <c r="RLW103" s="1"/>
      <c r="RLX103" s="1"/>
      <c r="RLY103" s="1"/>
      <c r="RLZ103" s="1"/>
      <c r="RMA103" s="1"/>
      <c r="RMB103" s="1"/>
      <c r="RMC103" s="1"/>
      <c r="RMD103" s="1"/>
      <c r="RME103" s="1"/>
      <c r="RMF103" s="1"/>
      <c r="RMG103" s="1"/>
      <c r="RMH103" s="1"/>
      <c r="RMI103" s="1"/>
      <c r="RMJ103" s="1"/>
      <c r="RMK103" s="1"/>
      <c r="RML103" s="1"/>
      <c r="RMM103" s="1"/>
      <c r="RMN103" s="1"/>
      <c r="RMO103" s="1"/>
      <c r="RMP103" s="1"/>
      <c r="RMQ103" s="1"/>
      <c r="RMR103" s="1"/>
      <c r="RMS103" s="1"/>
      <c r="RMT103" s="1"/>
      <c r="RMU103" s="1"/>
      <c r="RMV103" s="1"/>
      <c r="RMW103" s="1"/>
      <c r="RMX103" s="1"/>
      <c r="RMY103" s="1"/>
      <c r="RMZ103" s="1"/>
      <c r="RNA103" s="1"/>
      <c r="RNB103" s="1"/>
      <c r="RNC103" s="1"/>
      <c r="RND103" s="1"/>
      <c r="RNE103" s="1"/>
      <c r="RNF103" s="1"/>
      <c r="RNG103" s="1"/>
      <c r="RNH103" s="1"/>
      <c r="RNI103" s="1"/>
      <c r="RNJ103" s="1"/>
      <c r="RNK103" s="1"/>
      <c r="RNL103" s="1"/>
      <c r="RNM103" s="1"/>
      <c r="RNN103" s="1"/>
      <c r="RNO103" s="1"/>
      <c r="RNP103" s="1"/>
      <c r="RNQ103" s="1"/>
      <c r="RNR103" s="1"/>
      <c r="RNS103" s="1"/>
      <c r="RNT103" s="1"/>
      <c r="RNU103" s="1"/>
      <c r="RNV103" s="1"/>
      <c r="RNW103" s="1"/>
      <c r="RNX103" s="1"/>
      <c r="RNY103" s="1"/>
      <c r="RNZ103" s="1"/>
      <c r="ROA103" s="1"/>
      <c r="ROB103" s="1"/>
      <c r="ROC103" s="1"/>
      <c r="ROD103" s="1"/>
      <c r="ROE103" s="1"/>
      <c r="ROF103" s="1"/>
      <c r="ROG103" s="1"/>
      <c r="ROH103" s="1"/>
      <c r="ROI103" s="1"/>
      <c r="ROJ103" s="1"/>
      <c r="ROK103" s="1"/>
      <c r="ROL103" s="1"/>
      <c r="ROM103" s="1"/>
      <c r="RON103" s="1"/>
      <c r="ROO103" s="1"/>
      <c r="ROP103" s="1"/>
      <c r="ROQ103" s="1"/>
      <c r="ROR103" s="1"/>
      <c r="ROS103" s="1"/>
      <c r="ROT103" s="1"/>
      <c r="ROU103" s="1"/>
      <c r="ROV103" s="1"/>
      <c r="ROW103" s="1"/>
      <c r="ROX103" s="1"/>
      <c r="ROY103" s="1"/>
      <c r="ROZ103" s="1"/>
      <c r="RPA103" s="1"/>
      <c r="RPB103" s="1"/>
      <c r="RPC103" s="1"/>
      <c r="RPD103" s="1"/>
      <c r="RPE103" s="1"/>
      <c r="RPF103" s="1"/>
      <c r="RPG103" s="1"/>
      <c r="RPH103" s="1"/>
      <c r="RPI103" s="1"/>
      <c r="RPJ103" s="1"/>
      <c r="RPK103" s="1"/>
      <c r="RPL103" s="1"/>
      <c r="RPM103" s="1"/>
      <c r="RPN103" s="1"/>
      <c r="RPO103" s="1"/>
      <c r="RPP103" s="1"/>
      <c r="RPQ103" s="1"/>
      <c r="RPR103" s="1"/>
      <c r="RPS103" s="1"/>
      <c r="RPT103" s="1"/>
      <c r="RPU103" s="1"/>
      <c r="RPV103" s="1"/>
      <c r="RPW103" s="1"/>
      <c r="RPX103" s="1"/>
      <c r="RPY103" s="1"/>
      <c r="RPZ103" s="1"/>
      <c r="RQA103" s="1"/>
      <c r="RQB103" s="1"/>
      <c r="RQC103" s="1"/>
      <c r="RQD103" s="1"/>
      <c r="RQE103" s="1"/>
      <c r="RQF103" s="1"/>
      <c r="RQG103" s="1"/>
      <c r="RQH103" s="1"/>
      <c r="RQI103" s="1"/>
      <c r="RQJ103" s="1"/>
      <c r="RQK103" s="1"/>
      <c r="RQL103" s="1"/>
      <c r="RQM103" s="1"/>
      <c r="RQN103" s="1"/>
      <c r="RQO103" s="1"/>
      <c r="RQP103" s="1"/>
      <c r="RQQ103" s="1"/>
      <c r="RQR103" s="1"/>
      <c r="RQS103" s="1"/>
      <c r="RQT103" s="1"/>
      <c r="RQU103" s="1"/>
      <c r="RQV103" s="1"/>
      <c r="RQW103" s="1"/>
      <c r="RQX103" s="1"/>
      <c r="RQY103" s="1"/>
      <c r="RQZ103" s="1"/>
      <c r="RRA103" s="1"/>
      <c r="RRB103" s="1"/>
      <c r="RRC103" s="1"/>
      <c r="RRD103" s="1"/>
      <c r="RRE103" s="1"/>
      <c r="RRF103" s="1"/>
      <c r="RRG103" s="1"/>
      <c r="RRH103" s="1"/>
      <c r="RRI103" s="1"/>
      <c r="RRJ103" s="1"/>
      <c r="RRK103" s="1"/>
      <c r="RRL103" s="1"/>
      <c r="RRM103" s="1"/>
      <c r="RRN103" s="1"/>
      <c r="RRO103" s="1"/>
      <c r="RRP103" s="1"/>
      <c r="RRQ103" s="1"/>
      <c r="RRR103" s="1"/>
      <c r="RRS103" s="1"/>
      <c r="RRT103" s="1"/>
      <c r="RRU103" s="1"/>
      <c r="RRV103" s="1"/>
      <c r="RRW103" s="1"/>
      <c r="RRX103" s="1"/>
      <c r="RRY103" s="1"/>
      <c r="RRZ103" s="1"/>
      <c r="RSA103" s="1"/>
      <c r="RSB103" s="1"/>
      <c r="RSC103" s="1"/>
      <c r="RSD103" s="1"/>
      <c r="RSE103" s="1"/>
      <c r="RSF103" s="1"/>
      <c r="RSG103" s="1"/>
      <c r="RSH103" s="1"/>
      <c r="RSI103" s="1"/>
      <c r="RSJ103" s="1"/>
      <c r="RSK103" s="1"/>
      <c r="RSL103" s="1"/>
      <c r="RSM103" s="1"/>
      <c r="RSN103" s="1"/>
      <c r="RSO103" s="1"/>
      <c r="RSP103" s="1"/>
      <c r="RSQ103" s="1"/>
      <c r="RSR103" s="1"/>
      <c r="RSS103" s="1"/>
      <c r="RST103" s="1"/>
      <c r="RSU103" s="1"/>
      <c r="RSV103" s="1"/>
      <c r="RSW103" s="1"/>
      <c r="RSX103" s="1"/>
      <c r="RSY103" s="1"/>
      <c r="RSZ103" s="1"/>
      <c r="RTA103" s="1"/>
      <c r="RTB103" s="1"/>
      <c r="RTC103" s="1"/>
      <c r="RTD103" s="1"/>
      <c r="RTE103" s="1"/>
      <c r="RTF103" s="1"/>
      <c r="RTG103" s="1"/>
      <c r="RTH103" s="1"/>
      <c r="RTI103" s="1"/>
      <c r="RTJ103" s="1"/>
      <c r="RTK103" s="1"/>
      <c r="RTL103" s="1"/>
      <c r="RTM103" s="1"/>
      <c r="RTN103" s="1"/>
      <c r="RTO103" s="1"/>
      <c r="RTP103" s="1"/>
      <c r="RTQ103" s="1"/>
      <c r="RTR103" s="1"/>
      <c r="RTS103" s="1"/>
      <c r="RTT103" s="1"/>
      <c r="RTU103" s="1"/>
      <c r="RTV103" s="1"/>
      <c r="RTW103" s="1"/>
      <c r="RTX103" s="1"/>
      <c r="RTY103" s="1"/>
      <c r="RTZ103" s="1"/>
      <c r="RUA103" s="1"/>
      <c r="RUB103" s="1"/>
      <c r="RUC103" s="1"/>
      <c r="RUD103" s="1"/>
      <c r="RUE103" s="1"/>
      <c r="RUF103" s="1"/>
      <c r="RUG103" s="1"/>
      <c r="RUH103" s="1"/>
      <c r="RUI103" s="1"/>
      <c r="RUJ103" s="1"/>
      <c r="RUK103" s="1"/>
      <c r="RUL103" s="1"/>
      <c r="RUM103" s="1"/>
      <c r="RUN103" s="1"/>
      <c r="RUO103" s="1"/>
      <c r="RUP103" s="1"/>
      <c r="RUQ103" s="1"/>
      <c r="RUR103" s="1"/>
      <c r="RUS103" s="1"/>
      <c r="RUT103" s="1"/>
      <c r="RUU103" s="1"/>
      <c r="RUV103" s="1"/>
      <c r="RUW103" s="1"/>
      <c r="RUX103" s="1"/>
      <c r="RUY103" s="1"/>
      <c r="RUZ103" s="1"/>
      <c r="RVA103" s="1"/>
      <c r="RVB103" s="1"/>
      <c r="RVC103" s="1"/>
      <c r="RVD103" s="1"/>
      <c r="RVE103" s="1"/>
      <c r="RVF103" s="1"/>
      <c r="RVG103" s="1"/>
      <c r="RVH103" s="1"/>
      <c r="RVI103" s="1"/>
      <c r="RVJ103" s="1"/>
      <c r="RVK103" s="1"/>
      <c r="RVL103" s="1"/>
      <c r="RVM103" s="1"/>
      <c r="RVN103" s="1"/>
      <c r="RVO103" s="1"/>
      <c r="RVP103" s="1"/>
      <c r="RVQ103" s="1"/>
      <c r="RVR103" s="1"/>
      <c r="RVS103" s="1"/>
      <c r="RVT103" s="1"/>
      <c r="RVU103" s="1"/>
      <c r="RVV103" s="1"/>
      <c r="RVW103" s="1"/>
      <c r="RVX103" s="1"/>
      <c r="RVY103" s="1"/>
      <c r="RVZ103" s="1"/>
      <c r="RWA103" s="1"/>
      <c r="RWB103" s="1"/>
      <c r="RWC103" s="1"/>
      <c r="RWD103" s="1"/>
      <c r="RWE103" s="1"/>
      <c r="RWF103" s="1"/>
      <c r="RWG103" s="1"/>
      <c r="RWH103" s="1"/>
      <c r="RWI103" s="1"/>
      <c r="RWJ103" s="1"/>
      <c r="RWK103" s="1"/>
      <c r="RWL103" s="1"/>
      <c r="RWM103" s="1"/>
      <c r="RWN103" s="1"/>
      <c r="RWO103" s="1"/>
      <c r="RWP103" s="1"/>
      <c r="RWQ103" s="1"/>
      <c r="RWR103" s="1"/>
      <c r="RWS103" s="1"/>
      <c r="RWT103" s="1"/>
      <c r="RWU103" s="1"/>
      <c r="RWV103" s="1"/>
      <c r="RWW103" s="1"/>
      <c r="RWX103" s="1"/>
      <c r="RWY103" s="1"/>
      <c r="RWZ103" s="1"/>
      <c r="RXA103" s="1"/>
      <c r="RXB103" s="1"/>
      <c r="RXC103" s="1"/>
      <c r="RXD103" s="1"/>
      <c r="RXE103" s="1"/>
      <c r="RXF103" s="1"/>
      <c r="RXG103" s="1"/>
      <c r="RXH103" s="1"/>
      <c r="RXI103" s="1"/>
      <c r="RXJ103" s="1"/>
      <c r="RXK103" s="1"/>
      <c r="RXL103" s="1"/>
      <c r="RXM103" s="1"/>
      <c r="RXN103" s="1"/>
      <c r="RXO103" s="1"/>
      <c r="RXP103" s="1"/>
      <c r="RXQ103" s="1"/>
      <c r="RXR103" s="1"/>
      <c r="RXS103" s="1"/>
      <c r="RXT103" s="1"/>
      <c r="RXU103" s="1"/>
      <c r="RXV103" s="1"/>
      <c r="RXW103" s="1"/>
      <c r="RXX103" s="1"/>
      <c r="RXY103" s="1"/>
      <c r="RXZ103" s="1"/>
      <c r="RYA103" s="1"/>
      <c r="RYB103" s="1"/>
      <c r="RYC103" s="1"/>
      <c r="RYD103" s="1"/>
      <c r="RYE103" s="1"/>
      <c r="RYF103" s="1"/>
      <c r="RYG103" s="1"/>
      <c r="RYH103" s="1"/>
      <c r="RYI103" s="1"/>
      <c r="RYJ103" s="1"/>
      <c r="RYK103" s="1"/>
      <c r="RYL103" s="1"/>
      <c r="RYM103" s="1"/>
      <c r="RYN103" s="1"/>
      <c r="RYO103" s="1"/>
      <c r="RYP103" s="1"/>
      <c r="RYQ103" s="1"/>
      <c r="RYR103" s="1"/>
      <c r="RYS103" s="1"/>
      <c r="RYT103" s="1"/>
      <c r="RYU103" s="1"/>
      <c r="RYV103" s="1"/>
      <c r="RYW103" s="1"/>
      <c r="RYX103" s="1"/>
      <c r="RYY103" s="1"/>
      <c r="RYZ103" s="1"/>
      <c r="RZA103" s="1"/>
      <c r="RZB103" s="1"/>
      <c r="RZC103" s="1"/>
      <c r="RZD103" s="1"/>
      <c r="RZE103" s="1"/>
      <c r="RZF103" s="1"/>
      <c r="RZG103" s="1"/>
      <c r="RZH103" s="1"/>
      <c r="RZI103" s="1"/>
      <c r="RZJ103" s="1"/>
      <c r="RZK103" s="1"/>
      <c r="RZL103" s="1"/>
      <c r="RZM103" s="1"/>
      <c r="RZN103" s="1"/>
      <c r="RZO103" s="1"/>
      <c r="RZP103" s="1"/>
      <c r="RZQ103" s="1"/>
      <c r="RZR103" s="1"/>
      <c r="RZS103" s="1"/>
      <c r="RZT103" s="1"/>
      <c r="RZU103" s="1"/>
      <c r="RZV103" s="1"/>
      <c r="RZW103" s="1"/>
      <c r="RZX103" s="1"/>
      <c r="RZY103" s="1"/>
      <c r="RZZ103" s="1"/>
      <c r="SAA103" s="1"/>
      <c r="SAB103" s="1"/>
      <c r="SAC103" s="1"/>
      <c r="SAD103" s="1"/>
      <c r="SAE103" s="1"/>
      <c r="SAF103" s="1"/>
      <c r="SAG103" s="1"/>
      <c r="SAH103" s="1"/>
      <c r="SAI103" s="1"/>
      <c r="SAJ103" s="1"/>
      <c r="SAK103" s="1"/>
      <c r="SAL103" s="1"/>
      <c r="SAM103" s="1"/>
      <c r="SAN103" s="1"/>
      <c r="SAO103" s="1"/>
      <c r="SAP103" s="1"/>
      <c r="SAQ103" s="1"/>
      <c r="SAR103" s="1"/>
      <c r="SAS103" s="1"/>
      <c r="SAT103" s="1"/>
      <c r="SAU103" s="1"/>
      <c r="SAV103" s="1"/>
      <c r="SAW103" s="1"/>
      <c r="SAX103" s="1"/>
      <c r="SAY103" s="1"/>
      <c r="SAZ103" s="1"/>
      <c r="SBA103" s="1"/>
      <c r="SBB103" s="1"/>
      <c r="SBC103" s="1"/>
      <c r="SBD103" s="1"/>
      <c r="SBE103" s="1"/>
      <c r="SBF103" s="1"/>
      <c r="SBG103" s="1"/>
      <c r="SBH103" s="1"/>
      <c r="SBI103" s="1"/>
      <c r="SBJ103" s="1"/>
      <c r="SBK103" s="1"/>
      <c r="SBL103" s="1"/>
      <c r="SBM103" s="1"/>
      <c r="SBN103" s="1"/>
      <c r="SBO103" s="1"/>
      <c r="SBP103" s="1"/>
      <c r="SBQ103" s="1"/>
      <c r="SBR103" s="1"/>
      <c r="SBS103" s="1"/>
      <c r="SBT103" s="1"/>
      <c r="SBU103" s="1"/>
      <c r="SBV103" s="1"/>
      <c r="SBW103" s="1"/>
      <c r="SBX103" s="1"/>
      <c r="SBY103" s="1"/>
      <c r="SBZ103" s="1"/>
      <c r="SCA103" s="1"/>
      <c r="SCB103" s="1"/>
      <c r="SCC103" s="1"/>
      <c r="SCD103" s="1"/>
      <c r="SCE103" s="1"/>
      <c r="SCF103" s="1"/>
      <c r="SCG103" s="1"/>
      <c r="SCH103" s="1"/>
      <c r="SCI103" s="1"/>
      <c r="SCJ103" s="1"/>
      <c r="SCK103" s="1"/>
      <c r="SCL103" s="1"/>
      <c r="SCM103" s="1"/>
      <c r="SCN103" s="1"/>
      <c r="SCO103" s="1"/>
      <c r="SCP103" s="1"/>
      <c r="SCQ103" s="1"/>
      <c r="SCR103" s="1"/>
      <c r="SCS103" s="1"/>
      <c r="SCT103" s="1"/>
      <c r="SCU103" s="1"/>
      <c r="SCV103" s="1"/>
      <c r="SCW103" s="1"/>
      <c r="SCX103" s="1"/>
      <c r="SCY103" s="1"/>
      <c r="SCZ103" s="1"/>
      <c r="SDA103" s="1"/>
      <c r="SDB103" s="1"/>
      <c r="SDC103" s="1"/>
      <c r="SDD103" s="1"/>
      <c r="SDE103" s="1"/>
      <c r="SDF103" s="1"/>
      <c r="SDG103" s="1"/>
      <c r="SDH103" s="1"/>
      <c r="SDI103" s="1"/>
      <c r="SDJ103" s="1"/>
      <c r="SDK103" s="1"/>
      <c r="SDL103" s="1"/>
      <c r="SDM103" s="1"/>
      <c r="SDN103" s="1"/>
      <c r="SDO103" s="1"/>
      <c r="SDP103" s="1"/>
      <c r="SDQ103" s="1"/>
      <c r="SDR103" s="1"/>
      <c r="SDS103" s="1"/>
      <c r="SDT103" s="1"/>
      <c r="SDU103" s="1"/>
      <c r="SDV103" s="1"/>
      <c r="SDW103" s="1"/>
      <c r="SDX103" s="1"/>
      <c r="SDY103" s="1"/>
      <c r="SDZ103" s="1"/>
      <c r="SEA103" s="1"/>
      <c r="SEB103" s="1"/>
      <c r="SEC103" s="1"/>
      <c r="SED103" s="1"/>
      <c r="SEE103" s="1"/>
      <c r="SEF103" s="1"/>
      <c r="SEG103" s="1"/>
      <c r="SEH103" s="1"/>
      <c r="SEI103" s="1"/>
      <c r="SEJ103" s="1"/>
      <c r="SEK103" s="1"/>
      <c r="SEL103" s="1"/>
      <c r="SEM103" s="1"/>
      <c r="SEN103" s="1"/>
      <c r="SEO103" s="1"/>
      <c r="SEP103" s="1"/>
      <c r="SEQ103" s="1"/>
      <c r="SER103" s="1"/>
      <c r="SES103" s="1"/>
      <c r="SET103" s="1"/>
      <c r="SEU103" s="1"/>
      <c r="SEV103" s="1"/>
      <c r="SEW103" s="1"/>
      <c r="SEX103" s="1"/>
      <c r="SEY103" s="1"/>
      <c r="SEZ103" s="1"/>
      <c r="SFA103" s="1"/>
      <c r="SFB103" s="1"/>
      <c r="SFC103" s="1"/>
      <c r="SFD103" s="1"/>
      <c r="SFE103" s="1"/>
      <c r="SFF103" s="1"/>
      <c r="SFG103" s="1"/>
      <c r="SFH103" s="1"/>
      <c r="SFI103" s="1"/>
      <c r="SFJ103" s="1"/>
      <c r="SFK103" s="1"/>
      <c r="SFL103" s="1"/>
      <c r="SFM103" s="1"/>
      <c r="SFN103" s="1"/>
      <c r="SFO103" s="1"/>
      <c r="SFP103" s="1"/>
      <c r="SFQ103" s="1"/>
      <c r="SFR103" s="1"/>
      <c r="SFS103" s="1"/>
      <c r="SFT103" s="1"/>
      <c r="SFU103" s="1"/>
      <c r="SFV103" s="1"/>
      <c r="SFW103" s="1"/>
      <c r="SFX103" s="1"/>
      <c r="SFY103" s="1"/>
      <c r="SFZ103" s="1"/>
      <c r="SGA103" s="1"/>
      <c r="SGB103" s="1"/>
      <c r="SGC103" s="1"/>
      <c r="SGD103" s="1"/>
      <c r="SGE103" s="1"/>
      <c r="SGF103" s="1"/>
      <c r="SGG103" s="1"/>
      <c r="SGH103" s="1"/>
      <c r="SGI103" s="1"/>
      <c r="SGJ103" s="1"/>
      <c r="SGK103" s="1"/>
      <c r="SGL103" s="1"/>
      <c r="SGM103" s="1"/>
      <c r="SGN103" s="1"/>
      <c r="SGO103" s="1"/>
      <c r="SGP103" s="1"/>
      <c r="SGQ103" s="1"/>
      <c r="SGR103" s="1"/>
      <c r="SGS103" s="1"/>
      <c r="SGT103" s="1"/>
      <c r="SGU103" s="1"/>
      <c r="SGV103" s="1"/>
      <c r="SGW103" s="1"/>
      <c r="SGX103" s="1"/>
      <c r="SGY103" s="1"/>
      <c r="SGZ103" s="1"/>
      <c r="SHA103" s="1"/>
      <c r="SHB103" s="1"/>
      <c r="SHC103" s="1"/>
      <c r="SHD103" s="1"/>
      <c r="SHE103" s="1"/>
      <c r="SHF103" s="1"/>
      <c r="SHG103" s="1"/>
      <c r="SHH103" s="1"/>
      <c r="SHI103" s="1"/>
      <c r="SHJ103" s="1"/>
      <c r="SHK103" s="1"/>
      <c r="SHL103" s="1"/>
      <c r="SHM103" s="1"/>
      <c r="SHN103" s="1"/>
      <c r="SHO103" s="1"/>
      <c r="SHP103" s="1"/>
      <c r="SHQ103" s="1"/>
      <c r="SHR103" s="1"/>
      <c r="SHS103" s="1"/>
      <c r="SHT103" s="1"/>
      <c r="SHU103" s="1"/>
      <c r="SHV103" s="1"/>
      <c r="SHW103" s="1"/>
      <c r="SHX103" s="1"/>
      <c r="SHY103" s="1"/>
      <c r="SHZ103" s="1"/>
      <c r="SIA103" s="1"/>
      <c r="SIB103" s="1"/>
      <c r="SIC103" s="1"/>
      <c r="SID103" s="1"/>
      <c r="SIE103" s="1"/>
      <c r="SIF103" s="1"/>
      <c r="SIG103" s="1"/>
      <c r="SIH103" s="1"/>
      <c r="SII103" s="1"/>
      <c r="SIJ103" s="1"/>
      <c r="SIK103" s="1"/>
      <c r="SIL103" s="1"/>
      <c r="SIM103" s="1"/>
      <c r="SIN103" s="1"/>
      <c r="SIO103" s="1"/>
      <c r="SIP103" s="1"/>
      <c r="SIQ103" s="1"/>
      <c r="SIR103" s="1"/>
      <c r="SIS103" s="1"/>
      <c r="SIT103" s="1"/>
      <c r="SIU103" s="1"/>
      <c r="SIV103" s="1"/>
      <c r="SIW103" s="1"/>
      <c r="SIX103" s="1"/>
      <c r="SIY103" s="1"/>
      <c r="SIZ103" s="1"/>
      <c r="SJA103" s="1"/>
      <c r="SJB103" s="1"/>
      <c r="SJC103" s="1"/>
      <c r="SJD103" s="1"/>
      <c r="SJE103" s="1"/>
      <c r="SJF103" s="1"/>
      <c r="SJG103" s="1"/>
      <c r="SJH103" s="1"/>
      <c r="SJI103" s="1"/>
      <c r="SJJ103" s="1"/>
      <c r="SJK103" s="1"/>
      <c r="SJL103" s="1"/>
      <c r="SJM103" s="1"/>
      <c r="SJN103" s="1"/>
      <c r="SJO103" s="1"/>
      <c r="SJP103" s="1"/>
      <c r="SJQ103" s="1"/>
      <c r="SJR103" s="1"/>
      <c r="SJS103" s="1"/>
      <c r="SJT103" s="1"/>
      <c r="SJU103" s="1"/>
      <c r="SJV103" s="1"/>
      <c r="SJW103" s="1"/>
      <c r="SJX103" s="1"/>
      <c r="SJY103" s="1"/>
      <c r="SJZ103" s="1"/>
      <c r="SKA103" s="1"/>
      <c r="SKB103" s="1"/>
      <c r="SKC103" s="1"/>
      <c r="SKD103" s="1"/>
      <c r="SKE103" s="1"/>
      <c r="SKF103" s="1"/>
      <c r="SKG103" s="1"/>
      <c r="SKH103" s="1"/>
      <c r="SKI103" s="1"/>
      <c r="SKJ103" s="1"/>
      <c r="SKK103" s="1"/>
      <c r="SKL103" s="1"/>
      <c r="SKM103" s="1"/>
      <c r="SKN103" s="1"/>
      <c r="SKO103" s="1"/>
      <c r="SKP103" s="1"/>
      <c r="SKQ103" s="1"/>
      <c r="SKR103" s="1"/>
      <c r="SKS103" s="1"/>
      <c r="SKT103" s="1"/>
      <c r="SKU103" s="1"/>
      <c r="SKV103" s="1"/>
      <c r="SKW103" s="1"/>
      <c r="SKX103" s="1"/>
      <c r="SKY103" s="1"/>
      <c r="SKZ103" s="1"/>
      <c r="SLA103" s="1"/>
      <c r="SLB103" s="1"/>
      <c r="SLC103" s="1"/>
      <c r="SLD103" s="1"/>
      <c r="SLE103" s="1"/>
      <c r="SLF103" s="1"/>
      <c r="SLG103" s="1"/>
      <c r="SLH103" s="1"/>
      <c r="SLI103" s="1"/>
      <c r="SLJ103" s="1"/>
      <c r="SLK103" s="1"/>
      <c r="SLL103" s="1"/>
      <c r="SLM103" s="1"/>
      <c r="SLN103" s="1"/>
      <c r="SLO103" s="1"/>
      <c r="SLP103" s="1"/>
      <c r="SLQ103" s="1"/>
      <c r="SLR103" s="1"/>
      <c r="SLS103" s="1"/>
      <c r="SLT103" s="1"/>
      <c r="SLU103" s="1"/>
      <c r="SLV103" s="1"/>
      <c r="SLW103" s="1"/>
      <c r="SLX103" s="1"/>
      <c r="SLY103" s="1"/>
      <c r="SLZ103" s="1"/>
      <c r="SMA103" s="1"/>
      <c r="SMB103" s="1"/>
      <c r="SMC103" s="1"/>
      <c r="SMD103" s="1"/>
      <c r="SME103" s="1"/>
      <c r="SMF103" s="1"/>
      <c r="SMG103" s="1"/>
      <c r="SMH103" s="1"/>
      <c r="SMI103" s="1"/>
      <c r="SMJ103" s="1"/>
      <c r="SMK103" s="1"/>
      <c r="SML103" s="1"/>
      <c r="SMM103" s="1"/>
      <c r="SMN103" s="1"/>
      <c r="SMO103" s="1"/>
      <c r="SMP103" s="1"/>
      <c r="SMQ103" s="1"/>
      <c r="SMR103" s="1"/>
      <c r="SMS103" s="1"/>
      <c r="SMT103" s="1"/>
      <c r="SMU103" s="1"/>
      <c r="SMV103" s="1"/>
      <c r="SMW103" s="1"/>
      <c r="SMX103" s="1"/>
      <c r="SMY103" s="1"/>
      <c r="SMZ103" s="1"/>
      <c r="SNA103" s="1"/>
      <c r="SNB103" s="1"/>
      <c r="SNC103" s="1"/>
      <c r="SND103" s="1"/>
      <c r="SNE103" s="1"/>
      <c r="SNF103" s="1"/>
      <c r="SNG103" s="1"/>
      <c r="SNH103" s="1"/>
      <c r="SNI103" s="1"/>
      <c r="SNJ103" s="1"/>
      <c r="SNK103" s="1"/>
      <c r="SNL103" s="1"/>
      <c r="SNM103" s="1"/>
      <c r="SNN103" s="1"/>
      <c r="SNO103" s="1"/>
      <c r="SNP103" s="1"/>
      <c r="SNQ103" s="1"/>
      <c r="SNR103" s="1"/>
      <c r="SNS103" s="1"/>
      <c r="SNT103" s="1"/>
      <c r="SNU103" s="1"/>
      <c r="SNV103" s="1"/>
      <c r="SNW103" s="1"/>
      <c r="SNX103" s="1"/>
      <c r="SNY103" s="1"/>
      <c r="SNZ103" s="1"/>
      <c r="SOA103" s="1"/>
      <c r="SOB103" s="1"/>
      <c r="SOC103" s="1"/>
      <c r="SOD103" s="1"/>
      <c r="SOE103" s="1"/>
      <c r="SOF103" s="1"/>
      <c r="SOG103" s="1"/>
      <c r="SOH103" s="1"/>
      <c r="SOI103" s="1"/>
      <c r="SOJ103" s="1"/>
      <c r="SOK103" s="1"/>
      <c r="SOL103" s="1"/>
      <c r="SOM103" s="1"/>
      <c r="SON103" s="1"/>
      <c r="SOO103" s="1"/>
      <c r="SOP103" s="1"/>
      <c r="SOQ103" s="1"/>
      <c r="SOR103" s="1"/>
      <c r="SOS103" s="1"/>
      <c r="SOT103" s="1"/>
      <c r="SOU103" s="1"/>
      <c r="SOV103" s="1"/>
      <c r="SOW103" s="1"/>
      <c r="SOX103" s="1"/>
      <c r="SOY103" s="1"/>
      <c r="SOZ103" s="1"/>
      <c r="SPA103" s="1"/>
      <c r="SPB103" s="1"/>
      <c r="SPC103" s="1"/>
      <c r="SPD103" s="1"/>
      <c r="SPE103" s="1"/>
      <c r="SPF103" s="1"/>
      <c r="SPG103" s="1"/>
      <c r="SPH103" s="1"/>
      <c r="SPI103" s="1"/>
      <c r="SPJ103" s="1"/>
      <c r="SPK103" s="1"/>
      <c r="SPL103" s="1"/>
      <c r="SPM103" s="1"/>
      <c r="SPN103" s="1"/>
      <c r="SPO103" s="1"/>
      <c r="SPP103" s="1"/>
      <c r="SPQ103" s="1"/>
      <c r="SPR103" s="1"/>
      <c r="SPS103" s="1"/>
      <c r="SPT103" s="1"/>
      <c r="SPU103" s="1"/>
      <c r="SPV103" s="1"/>
      <c r="SPW103" s="1"/>
      <c r="SPX103" s="1"/>
      <c r="SPY103" s="1"/>
      <c r="SPZ103" s="1"/>
      <c r="SQA103" s="1"/>
      <c r="SQB103" s="1"/>
      <c r="SQC103" s="1"/>
      <c r="SQD103" s="1"/>
      <c r="SQE103" s="1"/>
      <c r="SQF103" s="1"/>
      <c r="SQG103" s="1"/>
      <c r="SQH103" s="1"/>
      <c r="SQI103" s="1"/>
      <c r="SQJ103" s="1"/>
      <c r="SQK103" s="1"/>
      <c r="SQL103" s="1"/>
      <c r="SQM103" s="1"/>
      <c r="SQN103" s="1"/>
      <c r="SQO103" s="1"/>
      <c r="SQP103" s="1"/>
      <c r="SQQ103" s="1"/>
      <c r="SQR103" s="1"/>
      <c r="SQS103" s="1"/>
      <c r="SQT103" s="1"/>
      <c r="SQU103" s="1"/>
      <c r="SQV103" s="1"/>
      <c r="SQW103" s="1"/>
      <c r="SQX103" s="1"/>
      <c r="SQY103" s="1"/>
      <c r="SQZ103" s="1"/>
      <c r="SRA103" s="1"/>
      <c r="SRB103" s="1"/>
      <c r="SRC103" s="1"/>
      <c r="SRD103" s="1"/>
      <c r="SRE103" s="1"/>
      <c r="SRF103" s="1"/>
      <c r="SRG103" s="1"/>
      <c r="SRH103" s="1"/>
      <c r="SRI103" s="1"/>
      <c r="SRJ103" s="1"/>
      <c r="SRK103" s="1"/>
      <c r="SRL103" s="1"/>
      <c r="SRM103" s="1"/>
      <c r="SRN103" s="1"/>
      <c r="SRO103" s="1"/>
      <c r="SRP103" s="1"/>
      <c r="SRQ103" s="1"/>
      <c r="SRR103" s="1"/>
      <c r="SRS103" s="1"/>
      <c r="SRT103" s="1"/>
      <c r="SRU103" s="1"/>
      <c r="SRV103" s="1"/>
      <c r="SRW103" s="1"/>
      <c r="SRX103" s="1"/>
      <c r="SRY103" s="1"/>
      <c r="SRZ103" s="1"/>
      <c r="SSA103" s="1"/>
      <c r="SSB103" s="1"/>
      <c r="SSC103" s="1"/>
      <c r="SSD103" s="1"/>
      <c r="SSE103" s="1"/>
      <c r="SSF103" s="1"/>
      <c r="SSG103" s="1"/>
      <c r="SSH103" s="1"/>
      <c r="SSI103" s="1"/>
      <c r="SSJ103" s="1"/>
      <c r="SSK103" s="1"/>
      <c r="SSL103" s="1"/>
      <c r="SSM103" s="1"/>
      <c r="SSN103" s="1"/>
      <c r="SSO103" s="1"/>
      <c r="SSP103" s="1"/>
      <c r="SSQ103" s="1"/>
      <c r="SSR103" s="1"/>
      <c r="SSS103" s="1"/>
      <c r="SST103" s="1"/>
      <c r="SSU103" s="1"/>
      <c r="SSV103" s="1"/>
      <c r="SSW103" s="1"/>
      <c r="SSX103" s="1"/>
      <c r="SSY103" s="1"/>
      <c r="SSZ103" s="1"/>
      <c r="STA103" s="1"/>
      <c r="STB103" s="1"/>
      <c r="STC103" s="1"/>
      <c r="STD103" s="1"/>
      <c r="STE103" s="1"/>
      <c r="STF103" s="1"/>
      <c r="STG103" s="1"/>
      <c r="STH103" s="1"/>
      <c r="STI103" s="1"/>
      <c r="STJ103" s="1"/>
      <c r="STK103" s="1"/>
      <c r="STL103" s="1"/>
      <c r="STM103" s="1"/>
      <c r="STN103" s="1"/>
      <c r="STO103" s="1"/>
      <c r="STP103" s="1"/>
      <c r="STQ103" s="1"/>
      <c r="STR103" s="1"/>
      <c r="STS103" s="1"/>
      <c r="STT103" s="1"/>
      <c r="STU103" s="1"/>
      <c r="STV103" s="1"/>
      <c r="STW103" s="1"/>
      <c r="STX103" s="1"/>
      <c r="STY103" s="1"/>
      <c r="STZ103" s="1"/>
      <c r="SUA103" s="1"/>
      <c r="SUB103" s="1"/>
      <c r="SUC103" s="1"/>
      <c r="SUD103" s="1"/>
      <c r="SUE103" s="1"/>
      <c r="SUF103" s="1"/>
      <c r="SUG103" s="1"/>
      <c r="SUH103" s="1"/>
      <c r="SUI103" s="1"/>
      <c r="SUJ103" s="1"/>
      <c r="SUK103" s="1"/>
      <c r="SUL103" s="1"/>
      <c r="SUM103" s="1"/>
      <c r="SUN103" s="1"/>
      <c r="SUO103" s="1"/>
      <c r="SUP103" s="1"/>
      <c r="SUQ103" s="1"/>
      <c r="SUR103" s="1"/>
      <c r="SUS103" s="1"/>
      <c r="SUT103" s="1"/>
      <c r="SUU103" s="1"/>
      <c r="SUV103" s="1"/>
      <c r="SUW103" s="1"/>
      <c r="SUX103" s="1"/>
      <c r="SUY103" s="1"/>
      <c r="SUZ103" s="1"/>
      <c r="SVA103" s="1"/>
      <c r="SVB103" s="1"/>
      <c r="SVC103" s="1"/>
      <c r="SVD103" s="1"/>
      <c r="SVE103" s="1"/>
      <c r="SVF103" s="1"/>
      <c r="SVG103" s="1"/>
      <c r="SVH103" s="1"/>
      <c r="SVI103" s="1"/>
      <c r="SVJ103" s="1"/>
      <c r="SVK103" s="1"/>
      <c r="SVL103" s="1"/>
      <c r="SVM103" s="1"/>
      <c r="SVN103" s="1"/>
      <c r="SVO103" s="1"/>
      <c r="SVP103" s="1"/>
      <c r="SVQ103" s="1"/>
      <c r="SVR103" s="1"/>
      <c r="SVS103" s="1"/>
      <c r="SVT103" s="1"/>
      <c r="SVU103" s="1"/>
      <c r="SVV103" s="1"/>
      <c r="SVW103" s="1"/>
      <c r="SVX103" s="1"/>
      <c r="SVY103" s="1"/>
      <c r="SVZ103" s="1"/>
      <c r="SWA103" s="1"/>
      <c r="SWB103" s="1"/>
      <c r="SWC103" s="1"/>
      <c r="SWD103" s="1"/>
      <c r="SWE103" s="1"/>
      <c r="SWF103" s="1"/>
      <c r="SWG103" s="1"/>
      <c r="SWH103" s="1"/>
      <c r="SWI103" s="1"/>
      <c r="SWJ103" s="1"/>
      <c r="SWK103" s="1"/>
      <c r="SWL103" s="1"/>
      <c r="SWM103" s="1"/>
      <c r="SWN103" s="1"/>
      <c r="SWO103" s="1"/>
      <c r="SWP103" s="1"/>
      <c r="SWQ103" s="1"/>
      <c r="SWR103" s="1"/>
      <c r="SWS103" s="1"/>
      <c r="SWT103" s="1"/>
      <c r="SWU103" s="1"/>
      <c r="SWV103" s="1"/>
      <c r="SWW103" s="1"/>
      <c r="SWX103" s="1"/>
      <c r="SWY103" s="1"/>
      <c r="SWZ103" s="1"/>
      <c r="SXA103" s="1"/>
      <c r="SXB103" s="1"/>
      <c r="SXC103" s="1"/>
      <c r="SXD103" s="1"/>
      <c r="SXE103" s="1"/>
      <c r="SXF103" s="1"/>
      <c r="SXG103" s="1"/>
      <c r="SXH103" s="1"/>
      <c r="SXI103" s="1"/>
      <c r="SXJ103" s="1"/>
      <c r="SXK103" s="1"/>
      <c r="SXL103" s="1"/>
      <c r="SXM103" s="1"/>
      <c r="SXN103" s="1"/>
      <c r="SXO103" s="1"/>
      <c r="SXP103" s="1"/>
      <c r="SXQ103" s="1"/>
      <c r="SXR103" s="1"/>
      <c r="SXS103" s="1"/>
      <c r="SXT103" s="1"/>
      <c r="SXU103" s="1"/>
      <c r="SXV103" s="1"/>
      <c r="SXW103" s="1"/>
      <c r="SXX103" s="1"/>
      <c r="SXY103" s="1"/>
      <c r="SXZ103" s="1"/>
      <c r="SYA103" s="1"/>
      <c r="SYB103" s="1"/>
      <c r="SYC103" s="1"/>
      <c r="SYD103" s="1"/>
      <c r="SYE103" s="1"/>
      <c r="SYF103" s="1"/>
      <c r="SYG103" s="1"/>
      <c r="SYH103" s="1"/>
      <c r="SYI103" s="1"/>
      <c r="SYJ103" s="1"/>
      <c r="SYK103" s="1"/>
      <c r="SYL103" s="1"/>
      <c r="SYM103" s="1"/>
      <c r="SYN103" s="1"/>
      <c r="SYO103" s="1"/>
      <c r="SYP103" s="1"/>
      <c r="SYQ103" s="1"/>
      <c r="SYR103" s="1"/>
      <c r="SYS103" s="1"/>
      <c r="SYT103" s="1"/>
      <c r="SYU103" s="1"/>
      <c r="SYV103" s="1"/>
      <c r="SYW103" s="1"/>
      <c r="SYX103" s="1"/>
      <c r="SYY103" s="1"/>
      <c r="SYZ103" s="1"/>
      <c r="SZA103" s="1"/>
      <c r="SZB103" s="1"/>
      <c r="SZC103" s="1"/>
      <c r="SZD103" s="1"/>
      <c r="SZE103" s="1"/>
      <c r="SZF103" s="1"/>
      <c r="SZG103" s="1"/>
      <c r="SZH103" s="1"/>
      <c r="SZI103" s="1"/>
      <c r="SZJ103" s="1"/>
      <c r="SZK103" s="1"/>
      <c r="SZL103" s="1"/>
      <c r="SZM103" s="1"/>
      <c r="SZN103" s="1"/>
      <c r="SZO103" s="1"/>
      <c r="SZP103" s="1"/>
      <c r="SZQ103" s="1"/>
      <c r="SZR103" s="1"/>
      <c r="SZS103" s="1"/>
      <c r="SZT103" s="1"/>
      <c r="SZU103" s="1"/>
      <c r="SZV103" s="1"/>
      <c r="SZW103" s="1"/>
      <c r="SZX103" s="1"/>
      <c r="SZY103" s="1"/>
      <c r="SZZ103" s="1"/>
      <c r="TAA103" s="1"/>
      <c r="TAB103" s="1"/>
      <c r="TAC103" s="1"/>
      <c r="TAD103" s="1"/>
      <c r="TAE103" s="1"/>
      <c r="TAF103" s="1"/>
      <c r="TAG103" s="1"/>
      <c r="TAH103" s="1"/>
      <c r="TAI103" s="1"/>
      <c r="TAJ103" s="1"/>
      <c r="TAK103" s="1"/>
      <c r="TAL103" s="1"/>
      <c r="TAM103" s="1"/>
      <c r="TAN103" s="1"/>
      <c r="TAO103" s="1"/>
      <c r="TAP103" s="1"/>
      <c r="TAQ103" s="1"/>
      <c r="TAR103" s="1"/>
      <c r="TAS103" s="1"/>
      <c r="TAT103" s="1"/>
      <c r="TAU103" s="1"/>
      <c r="TAV103" s="1"/>
      <c r="TAW103" s="1"/>
      <c r="TAX103" s="1"/>
      <c r="TAY103" s="1"/>
      <c r="TAZ103" s="1"/>
      <c r="TBA103" s="1"/>
      <c r="TBB103" s="1"/>
      <c r="TBC103" s="1"/>
      <c r="TBD103" s="1"/>
      <c r="TBE103" s="1"/>
      <c r="TBF103" s="1"/>
      <c r="TBG103" s="1"/>
      <c r="TBH103" s="1"/>
      <c r="TBI103" s="1"/>
      <c r="TBJ103" s="1"/>
      <c r="TBK103" s="1"/>
      <c r="TBL103" s="1"/>
      <c r="TBM103" s="1"/>
      <c r="TBN103" s="1"/>
      <c r="TBO103" s="1"/>
      <c r="TBP103" s="1"/>
      <c r="TBQ103" s="1"/>
      <c r="TBR103" s="1"/>
      <c r="TBS103" s="1"/>
      <c r="TBT103" s="1"/>
      <c r="TBU103" s="1"/>
      <c r="TBV103" s="1"/>
      <c r="TBW103" s="1"/>
      <c r="TBX103" s="1"/>
      <c r="TBY103" s="1"/>
      <c r="TBZ103" s="1"/>
      <c r="TCA103" s="1"/>
      <c r="TCB103" s="1"/>
      <c r="TCC103" s="1"/>
      <c r="TCD103" s="1"/>
      <c r="TCE103" s="1"/>
      <c r="TCF103" s="1"/>
      <c r="TCG103" s="1"/>
      <c r="TCH103" s="1"/>
      <c r="TCI103" s="1"/>
      <c r="TCJ103" s="1"/>
      <c r="TCK103" s="1"/>
      <c r="TCL103" s="1"/>
      <c r="TCM103" s="1"/>
      <c r="TCN103" s="1"/>
      <c r="TCO103" s="1"/>
      <c r="TCP103" s="1"/>
      <c r="TCQ103" s="1"/>
      <c r="TCR103" s="1"/>
      <c r="TCS103" s="1"/>
      <c r="TCT103" s="1"/>
      <c r="TCU103" s="1"/>
      <c r="TCV103" s="1"/>
      <c r="TCW103" s="1"/>
      <c r="TCX103" s="1"/>
      <c r="TCY103" s="1"/>
      <c r="TCZ103" s="1"/>
      <c r="TDA103" s="1"/>
      <c r="TDB103" s="1"/>
      <c r="TDC103" s="1"/>
      <c r="TDD103" s="1"/>
      <c r="TDE103" s="1"/>
      <c r="TDF103" s="1"/>
      <c r="TDG103" s="1"/>
      <c r="TDH103" s="1"/>
      <c r="TDI103" s="1"/>
      <c r="TDJ103" s="1"/>
      <c r="TDK103" s="1"/>
      <c r="TDL103" s="1"/>
      <c r="TDM103" s="1"/>
      <c r="TDN103" s="1"/>
      <c r="TDO103" s="1"/>
      <c r="TDP103" s="1"/>
      <c r="TDQ103" s="1"/>
      <c r="TDR103" s="1"/>
      <c r="TDS103" s="1"/>
      <c r="TDT103" s="1"/>
      <c r="TDU103" s="1"/>
      <c r="TDV103" s="1"/>
      <c r="TDW103" s="1"/>
      <c r="TDX103" s="1"/>
      <c r="TDY103" s="1"/>
      <c r="TDZ103" s="1"/>
      <c r="TEA103" s="1"/>
      <c r="TEB103" s="1"/>
      <c r="TEC103" s="1"/>
      <c r="TED103" s="1"/>
      <c r="TEE103" s="1"/>
      <c r="TEF103" s="1"/>
      <c r="TEG103" s="1"/>
      <c r="TEH103" s="1"/>
      <c r="TEI103" s="1"/>
      <c r="TEJ103" s="1"/>
      <c r="TEK103" s="1"/>
      <c r="TEL103" s="1"/>
      <c r="TEM103" s="1"/>
      <c r="TEN103" s="1"/>
      <c r="TEO103" s="1"/>
      <c r="TEP103" s="1"/>
      <c r="TEQ103" s="1"/>
      <c r="TER103" s="1"/>
      <c r="TES103" s="1"/>
      <c r="TET103" s="1"/>
      <c r="TEU103" s="1"/>
      <c r="TEV103" s="1"/>
      <c r="TEW103" s="1"/>
      <c r="TEX103" s="1"/>
      <c r="TEY103" s="1"/>
      <c r="TEZ103" s="1"/>
      <c r="TFA103" s="1"/>
      <c r="TFB103" s="1"/>
      <c r="TFC103" s="1"/>
      <c r="TFD103" s="1"/>
      <c r="TFE103" s="1"/>
      <c r="TFF103" s="1"/>
      <c r="TFG103" s="1"/>
      <c r="TFH103" s="1"/>
      <c r="TFI103" s="1"/>
      <c r="TFJ103" s="1"/>
      <c r="TFK103" s="1"/>
      <c r="TFL103" s="1"/>
      <c r="TFM103" s="1"/>
      <c r="TFN103" s="1"/>
      <c r="TFO103" s="1"/>
      <c r="TFP103" s="1"/>
      <c r="TFQ103" s="1"/>
      <c r="TFR103" s="1"/>
      <c r="TFS103" s="1"/>
      <c r="TFT103" s="1"/>
      <c r="TFU103" s="1"/>
      <c r="TFV103" s="1"/>
      <c r="TFW103" s="1"/>
      <c r="TFX103" s="1"/>
      <c r="TFY103" s="1"/>
      <c r="TFZ103" s="1"/>
      <c r="TGA103" s="1"/>
      <c r="TGB103" s="1"/>
      <c r="TGC103" s="1"/>
      <c r="TGD103" s="1"/>
      <c r="TGE103" s="1"/>
      <c r="TGF103" s="1"/>
      <c r="TGG103" s="1"/>
      <c r="TGH103" s="1"/>
      <c r="TGI103" s="1"/>
      <c r="TGJ103" s="1"/>
      <c r="TGK103" s="1"/>
      <c r="TGL103" s="1"/>
      <c r="TGM103" s="1"/>
      <c r="TGN103" s="1"/>
      <c r="TGO103" s="1"/>
      <c r="TGP103" s="1"/>
      <c r="TGQ103" s="1"/>
      <c r="TGR103" s="1"/>
      <c r="TGS103" s="1"/>
      <c r="TGT103" s="1"/>
      <c r="TGU103" s="1"/>
      <c r="TGV103" s="1"/>
      <c r="TGW103" s="1"/>
      <c r="TGX103" s="1"/>
      <c r="TGY103" s="1"/>
      <c r="TGZ103" s="1"/>
      <c r="THA103" s="1"/>
      <c r="THB103" s="1"/>
      <c r="THC103" s="1"/>
      <c r="THD103" s="1"/>
      <c r="THE103" s="1"/>
      <c r="THF103" s="1"/>
      <c r="THG103" s="1"/>
      <c r="THH103" s="1"/>
      <c r="THI103" s="1"/>
      <c r="THJ103" s="1"/>
      <c r="THK103" s="1"/>
      <c r="THL103" s="1"/>
      <c r="THM103" s="1"/>
      <c r="THN103" s="1"/>
      <c r="THO103" s="1"/>
      <c r="THP103" s="1"/>
      <c r="THQ103" s="1"/>
      <c r="THR103" s="1"/>
      <c r="THS103" s="1"/>
      <c r="THT103" s="1"/>
      <c r="THU103" s="1"/>
      <c r="THV103" s="1"/>
      <c r="THW103" s="1"/>
      <c r="THX103" s="1"/>
      <c r="THY103" s="1"/>
      <c r="THZ103" s="1"/>
      <c r="TIA103" s="1"/>
      <c r="TIB103" s="1"/>
      <c r="TIC103" s="1"/>
      <c r="TID103" s="1"/>
      <c r="TIE103" s="1"/>
      <c r="TIF103" s="1"/>
      <c r="TIG103" s="1"/>
      <c r="TIH103" s="1"/>
      <c r="TII103" s="1"/>
      <c r="TIJ103" s="1"/>
      <c r="TIK103" s="1"/>
      <c r="TIL103" s="1"/>
      <c r="TIM103" s="1"/>
      <c r="TIN103" s="1"/>
      <c r="TIO103" s="1"/>
      <c r="TIP103" s="1"/>
      <c r="TIQ103" s="1"/>
      <c r="TIR103" s="1"/>
      <c r="TIS103" s="1"/>
      <c r="TIT103" s="1"/>
      <c r="TIU103" s="1"/>
      <c r="TIV103" s="1"/>
      <c r="TIW103" s="1"/>
      <c r="TIX103" s="1"/>
      <c r="TIY103" s="1"/>
      <c r="TIZ103" s="1"/>
      <c r="TJA103" s="1"/>
      <c r="TJB103" s="1"/>
      <c r="TJC103" s="1"/>
      <c r="TJD103" s="1"/>
      <c r="TJE103" s="1"/>
      <c r="TJF103" s="1"/>
      <c r="TJG103" s="1"/>
      <c r="TJH103" s="1"/>
      <c r="TJI103" s="1"/>
      <c r="TJJ103" s="1"/>
      <c r="TJK103" s="1"/>
      <c r="TJL103" s="1"/>
      <c r="TJM103" s="1"/>
      <c r="TJN103" s="1"/>
      <c r="TJO103" s="1"/>
      <c r="TJP103" s="1"/>
      <c r="TJQ103" s="1"/>
      <c r="TJR103" s="1"/>
      <c r="TJS103" s="1"/>
      <c r="TJT103" s="1"/>
      <c r="TJU103" s="1"/>
      <c r="TJV103" s="1"/>
      <c r="TJW103" s="1"/>
      <c r="TJX103" s="1"/>
      <c r="TJY103" s="1"/>
      <c r="TJZ103" s="1"/>
      <c r="TKA103" s="1"/>
      <c r="TKB103" s="1"/>
      <c r="TKC103" s="1"/>
      <c r="TKD103" s="1"/>
      <c r="TKE103" s="1"/>
      <c r="TKF103" s="1"/>
      <c r="TKG103" s="1"/>
      <c r="TKH103" s="1"/>
      <c r="TKI103" s="1"/>
      <c r="TKJ103" s="1"/>
      <c r="TKK103" s="1"/>
      <c r="TKL103" s="1"/>
      <c r="TKM103" s="1"/>
      <c r="TKN103" s="1"/>
      <c r="TKO103" s="1"/>
      <c r="TKP103" s="1"/>
      <c r="TKQ103" s="1"/>
      <c r="TKR103" s="1"/>
      <c r="TKS103" s="1"/>
      <c r="TKT103" s="1"/>
      <c r="TKU103" s="1"/>
      <c r="TKV103" s="1"/>
      <c r="TKW103" s="1"/>
      <c r="TKX103" s="1"/>
      <c r="TKY103" s="1"/>
      <c r="TKZ103" s="1"/>
      <c r="TLA103" s="1"/>
      <c r="TLB103" s="1"/>
      <c r="TLC103" s="1"/>
      <c r="TLD103" s="1"/>
      <c r="TLE103" s="1"/>
      <c r="TLF103" s="1"/>
      <c r="TLG103" s="1"/>
      <c r="TLH103" s="1"/>
      <c r="TLI103" s="1"/>
      <c r="TLJ103" s="1"/>
      <c r="TLK103" s="1"/>
      <c r="TLL103" s="1"/>
      <c r="TLM103" s="1"/>
      <c r="TLN103" s="1"/>
      <c r="TLO103" s="1"/>
      <c r="TLP103" s="1"/>
      <c r="TLQ103" s="1"/>
      <c r="TLR103" s="1"/>
      <c r="TLS103" s="1"/>
      <c r="TLT103" s="1"/>
      <c r="TLU103" s="1"/>
      <c r="TLV103" s="1"/>
      <c r="TLW103" s="1"/>
      <c r="TLX103" s="1"/>
      <c r="TLY103" s="1"/>
      <c r="TLZ103" s="1"/>
      <c r="TMA103" s="1"/>
      <c r="TMB103" s="1"/>
      <c r="TMC103" s="1"/>
      <c r="TMD103" s="1"/>
      <c r="TME103" s="1"/>
      <c r="TMF103" s="1"/>
      <c r="TMG103" s="1"/>
      <c r="TMH103" s="1"/>
      <c r="TMI103" s="1"/>
      <c r="TMJ103" s="1"/>
      <c r="TMK103" s="1"/>
      <c r="TML103" s="1"/>
      <c r="TMM103" s="1"/>
      <c r="TMN103" s="1"/>
      <c r="TMO103" s="1"/>
      <c r="TMP103" s="1"/>
      <c r="TMQ103" s="1"/>
      <c r="TMR103" s="1"/>
      <c r="TMS103" s="1"/>
      <c r="TMT103" s="1"/>
      <c r="TMU103" s="1"/>
      <c r="TMV103" s="1"/>
      <c r="TMW103" s="1"/>
      <c r="TMX103" s="1"/>
      <c r="TMY103" s="1"/>
      <c r="TMZ103" s="1"/>
      <c r="TNA103" s="1"/>
      <c r="TNB103" s="1"/>
      <c r="TNC103" s="1"/>
      <c r="TND103" s="1"/>
      <c r="TNE103" s="1"/>
      <c r="TNF103" s="1"/>
      <c r="TNG103" s="1"/>
      <c r="TNH103" s="1"/>
      <c r="TNI103" s="1"/>
      <c r="TNJ103" s="1"/>
      <c r="TNK103" s="1"/>
      <c r="TNL103" s="1"/>
      <c r="TNM103" s="1"/>
      <c r="TNN103" s="1"/>
      <c r="TNO103" s="1"/>
      <c r="TNP103" s="1"/>
      <c r="TNQ103" s="1"/>
      <c r="TNR103" s="1"/>
      <c r="TNS103" s="1"/>
      <c r="TNT103" s="1"/>
      <c r="TNU103" s="1"/>
      <c r="TNV103" s="1"/>
      <c r="TNW103" s="1"/>
      <c r="TNX103" s="1"/>
      <c r="TNY103" s="1"/>
      <c r="TNZ103" s="1"/>
      <c r="TOA103" s="1"/>
      <c r="TOB103" s="1"/>
      <c r="TOC103" s="1"/>
      <c r="TOD103" s="1"/>
      <c r="TOE103" s="1"/>
      <c r="TOF103" s="1"/>
      <c r="TOG103" s="1"/>
      <c r="TOH103" s="1"/>
      <c r="TOI103" s="1"/>
      <c r="TOJ103" s="1"/>
      <c r="TOK103" s="1"/>
      <c r="TOL103" s="1"/>
      <c r="TOM103" s="1"/>
      <c r="TON103" s="1"/>
      <c r="TOO103" s="1"/>
      <c r="TOP103" s="1"/>
      <c r="TOQ103" s="1"/>
      <c r="TOR103" s="1"/>
      <c r="TOS103" s="1"/>
      <c r="TOT103" s="1"/>
      <c r="TOU103" s="1"/>
      <c r="TOV103" s="1"/>
      <c r="TOW103" s="1"/>
      <c r="TOX103" s="1"/>
      <c r="TOY103" s="1"/>
      <c r="TOZ103" s="1"/>
      <c r="TPA103" s="1"/>
      <c r="TPB103" s="1"/>
      <c r="TPC103" s="1"/>
      <c r="TPD103" s="1"/>
      <c r="TPE103" s="1"/>
      <c r="TPF103" s="1"/>
      <c r="TPG103" s="1"/>
      <c r="TPH103" s="1"/>
      <c r="TPI103" s="1"/>
      <c r="TPJ103" s="1"/>
      <c r="TPK103" s="1"/>
      <c r="TPL103" s="1"/>
      <c r="TPM103" s="1"/>
      <c r="TPN103" s="1"/>
      <c r="TPO103" s="1"/>
      <c r="TPP103" s="1"/>
      <c r="TPQ103" s="1"/>
      <c r="TPR103" s="1"/>
      <c r="TPS103" s="1"/>
      <c r="TPT103" s="1"/>
      <c r="TPU103" s="1"/>
      <c r="TPV103" s="1"/>
      <c r="TPW103" s="1"/>
      <c r="TPX103" s="1"/>
      <c r="TPY103" s="1"/>
      <c r="TPZ103" s="1"/>
      <c r="TQA103" s="1"/>
      <c r="TQB103" s="1"/>
      <c r="TQC103" s="1"/>
      <c r="TQD103" s="1"/>
      <c r="TQE103" s="1"/>
      <c r="TQF103" s="1"/>
      <c r="TQG103" s="1"/>
      <c r="TQH103" s="1"/>
      <c r="TQI103" s="1"/>
      <c r="TQJ103" s="1"/>
      <c r="TQK103" s="1"/>
      <c r="TQL103" s="1"/>
      <c r="TQM103" s="1"/>
      <c r="TQN103" s="1"/>
      <c r="TQO103" s="1"/>
      <c r="TQP103" s="1"/>
      <c r="TQQ103" s="1"/>
      <c r="TQR103" s="1"/>
      <c r="TQS103" s="1"/>
      <c r="TQT103" s="1"/>
      <c r="TQU103" s="1"/>
      <c r="TQV103" s="1"/>
      <c r="TQW103" s="1"/>
      <c r="TQX103" s="1"/>
      <c r="TQY103" s="1"/>
      <c r="TQZ103" s="1"/>
      <c r="TRA103" s="1"/>
      <c r="TRB103" s="1"/>
      <c r="TRC103" s="1"/>
      <c r="TRD103" s="1"/>
      <c r="TRE103" s="1"/>
      <c r="TRF103" s="1"/>
      <c r="TRG103" s="1"/>
      <c r="TRH103" s="1"/>
      <c r="TRI103" s="1"/>
      <c r="TRJ103" s="1"/>
      <c r="TRK103" s="1"/>
      <c r="TRL103" s="1"/>
      <c r="TRM103" s="1"/>
      <c r="TRN103" s="1"/>
      <c r="TRO103" s="1"/>
      <c r="TRP103" s="1"/>
      <c r="TRQ103" s="1"/>
      <c r="TRR103" s="1"/>
      <c r="TRS103" s="1"/>
      <c r="TRT103" s="1"/>
      <c r="TRU103" s="1"/>
      <c r="TRV103" s="1"/>
      <c r="TRW103" s="1"/>
      <c r="TRX103" s="1"/>
      <c r="TRY103" s="1"/>
      <c r="TRZ103" s="1"/>
      <c r="TSA103" s="1"/>
      <c r="TSB103" s="1"/>
      <c r="TSC103" s="1"/>
      <c r="TSD103" s="1"/>
      <c r="TSE103" s="1"/>
      <c r="TSF103" s="1"/>
      <c r="TSG103" s="1"/>
      <c r="TSH103" s="1"/>
      <c r="TSI103" s="1"/>
      <c r="TSJ103" s="1"/>
      <c r="TSK103" s="1"/>
      <c r="TSL103" s="1"/>
      <c r="TSM103" s="1"/>
      <c r="TSN103" s="1"/>
      <c r="TSO103" s="1"/>
      <c r="TSP103" s="1"/>
      <c r="TSQ103" s="1"/>
      <c r="TSR103" s="1"/>
      <c r="TSS103" s="1"/>
      <c r="TST103" s="1"/>
      <c r="TSU103" s="1"/>
      <c r="TSV103" s="1"/>
      <c r="TSW103" s="1"/>
      <c r="TSX103" s="1"/>
      <c r="TSY103" s="1"/>
      <c r="TSZ103" s="1"/>
      <c r="TTA103" s="1"/>
      <c r="TTB103" s="1"/>
      <c r="TTC103" s="1"/>
      <c r="TTD103" s="1"/>
      <c r="TTE103" s="1"/>
      <c r="TTF103" s="1"/>
      <c r="TTG103" s="1"/>
      <c r="TTH103" s="1"/>
      <c r="TTI103" s="1"/>
      <c r="TTJ103" s="1"/>
      <c r="TTK103" s="1"/>
      <c r="TTL103" s="1"/>
      <c r="TTM103" s="1"/>
      <c r="TTN103" s="1"/>
      <c r="TTO103" s="1"/>
      <c r="TTP103" s="1"/>
      <c r="TTQ103" s="1"/>
      <c r="TTR103" s="1"/>
      <c r="TTS103" s="1"/>
      <c r="TTT103" s="1"/>
      <c r="TTU103" s="1"/>
      <c r="TTV103" s="1"/>
      <c r="TTW103" s="1"/>
      <c r="TTX103" s="1"/>
      <c r="TTY103" s="1"/>
      <c r="TTZ103" s="1"/>
      <c r="TUA103" s="1"/>
      <c r="TUB103" s="1"/>
      <c r="TUC103" s="1"/>
      <c r="TUD103" s="1"/>
      <c r="TUE103" s="1"/>
      <c r="TUF103" s="1"/>
      <c r="TUG103" s="1"/>
      <c r="TUH103" s="1"/>
      <c r="TUI103" s="1"/>
      <c r="TUJ103" s="1"/>
      <c r="TUK103" s="1"/>
      <c r="TUL103" s="1"/>
      <c r="TUM103" s="1"/>
      <c r="TUN103" s="1"/>
      <c r="TUO103" s="1"/>
      <c r="TUP103" s="1"/>
      <c r="TUQ103" s="1"/>
      <c r="TUR103" s="1"/>
      <c r="TUS103" s="1"/>
      <c r="TUT103" s="1"/>
      <c r="TUU103" s="1"/>
      <c r="TUV103" s="1"/>
      <c r="TUW103" s="1"/>
      <c r="TUX103" s="1"/>
      <c r="TUY103" s="1"/>
      <c r="TUZ103" s="1"/>
      <c r="TVA103" s="1"/>
      <c r="TVB103" s="1"/>
      <c r="TVC103" s="1"/>
      <c r="TVD103" s="1"/>
      <c r="TVE103" s="1"/>
      <c r="TVF103" s="1"/>
      <c r="TVG103" s="1"/>
      <c r="TVH103" s="1"/>
      <c r="TVI103" s="1"/>
      <c r="TVJ103" s="1"/>
      <c r="TVK103" s="1"/>
      <c r="TVL103" s="1"/>
      <c r="TVM103" s="1"/>
      <c r="TVN103" s="1"/>
      <c r="TVO103" s="1"/>
      <c r="TVP103" s="1"/>
      <c r="TVQ103" s="1"/>
      <c r="TVR103" s="1"/>
      <c r="TVS103" s="1"/>
      <c r="TVT103" s="1"/>
      <c r="TVU103" s="1"/>
      <c r="TVV103" s="1"/>
      <c r="TVW103" s="1"/>
      <c r="TVX103" s="1"/>
      <c r="TVY103" s="1"/>
      <c r="TVZ103" s="1"/>
      <c r="TWA103" s="1"/>
      <c r="TWB103" s="1"/>
      <c r="TWC103" s="1"/>
      <c r="TWD103" s="1"/>
      <c r="TWE103" s="1"/>
      <c r="TWF103" s="1"/>
      <c r="TWG103" s="1"/>
      <c r="TWH103" s="1"/>
      <c r="TWI103" s="1"/>
      <c r="TWJ103" s="1"/>
      <c r="TWK103" s="1"/>
      <c r="TWL103" s="1"/>
      <c r="TWM103" s="1"/>
      <c r="TWN103" s="1"/>
      <c r="TWO103" s="1"/>
      <c r="TWP103" s="1"/>
      <c r="TWQ103" s="1"/>
      <c r="TWR103" s="1"/>
      <c r="TWS103" s="1"/>
      <c r="TWT103" s="1"/>
      <c r="TWU103" s="1"/>
      <c r="TWV103" s="1"/>
      <c r="TWW103" s="1"/>
      <c r="TWX103" s="1"/>
      <c r="TWY103" s="1"/>
      <c r="TWZ103" s="1"/>
      <c r="TXA103" s="1"/>
      <c r="TXB103" s="1"/>
      <c r="TXC103" s="1"/>
      <c r="TXD103" s="1"/>
      <c r="TXE103" s="1"/>
      <c r="TXF103" s="1"/>
      <c r="TXG103" s="1"/>
      <c r="TXH103" s="1"/>
      <c r="TXI103" s="1"/>
      <c r="TXJ103" s="1"/>
      <c r="TXK103" s="1"/>
      <c r="TXL103" s="1"/>
      <c r="TXM103" s="1"/>
      <c r="TXN103" s="1"/>
      <c r="TXO103" s="1"/>
      <c r="TXP103" s="1"/>
      <c r="TXQ103" s="1"/>
      <c r="TXR103" s="1"/>
      <c r="TXS103" s="1"/>
      <c r="TXT103" s="1"/>
      <c r="TXU103" s="1"/>
      <c r="TXV103" s="1"/>
      <c r="TXW103" s="1"/>
      <c r="TXX103" s="1"/>
      <c r="TXY103" s="1"/>
      <c r="TXZ103" s="1"/>
      <c r="TYA103" s="1"/>
      <c r="TYB103" s="1"/>
      <c r="TYC103" s="1"/>
      <c r="TYD103" s="1"/>
      <c r="TYE103" s="1"/>
      <c r="TYF103" s="1"/>
      <c r="TYG103" s="1"/>
      <c r="TYH103" s="1"/>
      <c r="TYI103" s="1"/>
      <c r="TYJ103" s="1"/>
      <c r="TYK103" s="1"/>
      <c r="TYL103" s="1"/>
      <c r="TYM103" s="1"/>
      <c r="TYN103" s="1"/>
      <c r="TYO103" s="1"/>
      <c r="TYP103" s="1"/>
      <c r="TYQ103" s="1"/>
      <c r="TYR103" s="1"/>
      <c r="TYS103" s="1"/>
      <c r="TYT103" s="1"/>
      <c r="TYU103" s="1"/>
      <c r="TYV103" s="1"/>
      <c r="TYW103" s="1"/>
      <c r="TYX103" s="1"/>
      <c r="TYY103" s="1"/>
      <c r="TYZ103" s="1"/>
      <c r="TZA103" s="1"/>
      <c r="TZB103" s="1"/>
      <c r="TZC103" s="1"/>
      <c r="TZD103" s="1"/>
      <c r="TZE103" s="1"/>
      <c r="TZF103" s="1"/>
      <c r="TZG103" s="1"/>
      <c r="TZH103" s="1"/>
      <c r="TZI103" s="1"/>
      <c r="TZJ103" s="1"/>
      <c r="TZK103" s="1"/>
      <c r="TZL103" s="1"/>
      <c r="TZM103" s="1"/>
      <c r="TZN103" s="1"/>
      <c r="TZO103" s="1"/>
      <c r="TZP103" s="1"/>
      <c r="TZQ103" s="1"/>
      <c r="TZR103" s="1"/>
      <c r="TZS103" s="1"/>
      <c r="TZT103" s="1"/>
      <c r="TZU103" s="1"/>
      <c r="TZV103" s="1"/>
      <c r="TZW103" s="1"/>
      <c r="TZX103" s="1"/>
      <c r="TZY103" s="1"/>
      <c r="TZZ103" s="1"/>
      <c r="UAA103" s="1"/>
      <c r="UAB103" s="1"/>
      <c r="UAC103" s="1"/>
      <c r="UAD103" s="1"/>
      <c r="UAE103" s="1"/>
      <c r="UAF103" s="1"/>
      <c r="UAG103" s="1"/>
      <c r="UAH103" s="1"/>
      <c r="UAI103" s="1"/>
      <c r="UAJ103" s="1"/>
      <c r="UAK103" s="1"/>
      <c r="UAL103" s="1"/>
      <c r="UAM103" s="1"/>
      <c r="UAN103" s="1"/>
      <c r="UAO103" s="1"/>
      <c r="UAP103" s="1"/>
      <c r="UAQ103" s="1"/>
      <c r="UAR103" s="1"/>
      <c r="UAS103" s="1"/>
      <c r="UAT103" s="1"/>
      <c r="UAU103" s="1"/>
      <c r="UAV103" s="1"/>
      <c r="UAW103" s="1"/>
      <c r="UAX103" s="1"/>
      <c r="UAY103" s="1"/>
      <c r="UAZ103" s="1"/>
      <c r="UBA103" s="1"/>
      <c r="UBB103" s="1"/>
      <c r="UBC103" s="1"/>
      <c r="UBD103" s="1"/>
      <c r="UBE103" s="1"/>
      <c r="UBF103" s="1"/>
      <c r="UBG103" s="1"/>
      <c r="UBH103" s="1"/>
      <c r="UBI103" s="1"/>
      <c r="UBJ103" s="1"/>
      <c r="UBK103" s="1"/>
      <c r="UBL103" s="1"/>
      <c r="UBM103" s="1"/>
      <c r="UBN103" s="1"/>
      <c r="UBO103" s="1"/>
      <c r="UBP103" s="1"/>
      <c r="UBQ103" s="1"/>
      <c r="UBR103" s="1"/>
      <c r="UBS103" s="1"/>
      <c r="UBT103" s="1"/>
      <c r="UBU103" s="1"/>
      <c r="UBV103" s="1"/>
      <c r="UBW103" s="1"/>
      <c r="UBX103" s="1"/>
      <c r="UBY103" s="1"/>
      <c r="UBZ103" s="1"/>
      <c r="UCA103" s="1"/>
      <c r="UCB103" s="1"/>
      <c r="UCC103" s="1"/>
      <c r="UCD103" s="1"/>
      <c r="UCE103" s="1"/>
      <c r="UCF103" s="1"/>
      <c r="UCG103" s="1"/>
      <c r="UCH103" s="1"/>
      <c r="UCI103" s="1"/>
      <c r="UCJ103" s="1"/>
      <c r="UCK103" s="1"/>
      <c r="UCL103" s="1"/>
      <c r="UCM103" s="1"/>
      <c r="UCN103" s="1"/>
      <c r="UCO103" s="1"/>
      <c r="UCP103" s="1"/>
      <c r="UCQ103" s="1"/>
      <c r="UCR103" s="1"/>
      <c r="UCS103" s="1"/>
      <c r="UCT103" s="1"/>
      <c r="UCU103" s="1"/>
      <c r="UCV103" s="1"/>
      <c r="UCW103" s="1"/>
      <c r="UCX103" s="1"/>
      <c r="UCY103" s="1"/>
      <c r="UCZ103" s="1"/>
      <c r="UDA103" s="1"/>
      <c r="UDB103" s="1"/>
      <c r="UDC103" s="1"/>
      <c r="UDD103" s="1"/>
      <c r="UDE103" s="1"/>
      <c r="UDF103" s="1"/>
      <c r="UDG103" s="1"/>
      <c r="UDH103" s="1"/>
      <c r="UDI103" s="1"/>
      <c r="UDJ103" s="1"/>
      <c r="UDK103" s="1"/>
      <c r="UDL103" s="1"/>
      <c r="UDM103" s="1"/>
      <c r="UDN103" s="1"/>
      <c r="UDO103" s="1"/>
      <c r="UDP103" s="1"/>
      <c r="UDQ103" s="1"/>
      <c r="UDR103" s="1"/>
      <c r="UDS103" s="1"/>
      <c r="UDT103" s="1"/>
      <c r="UDU103" s="1"/>
      <c r="UDV103" s="1"/>
      <c r="UDW103" s="1"/>
      <c r="UDX103" s="1"/>
      <c r="UDY103" s="1"/>
      <c r="UDZ103" s="1"/>
      <c r="UEA103" s="1"/>
      <c r="UEB103" s="1"/>
      <c r="UEC103" s="1"/>
      <c r="UED103" s="1"/>
      <c r="UEE103" s="1"/>
      <c r="UEF103" s="1"/>
      <c r="UEG103" s="1"/>
      <c r="UEH103" s="1"/>
      <c r="UEI103" s="1"/>
      <c r="UEJ103" s="1"/>
      <c r="UEK103" s="1"/>
      <c r="UEL103" s="1"/>
      <c r="UEM103" s="1"/>
      <c r="UEN103" s="1"/>
      <c r="UEO103" s="1"/>
      <c r="UEP103" s="1"/>
      <c r="UEQ103" s="1"/>
      <c r="UER103" s="1"/>
      <c r="UES103" s="1"/>
      <c r="UET103" s="1"/>
      <c r="UEU103" s="1"/>
      <c r="UEV103" s="1"/>
      <c r="UEW103" s="1"/>
      <c r="UEX103" s="1"/>
      <c r="UEY103" s="1"/>
      <c r="UEZ103" s="1"/>
      <c r="UFA103" s="1"/>
      <c r="UFB103" s="1"/>
      <c r="UFC103" s="1"/>
      <c r="UFD103" s="1"/>
      <c r="UFE103" s="1"/>
      <c r="UFF103" s="1"/>
      <c r="UFG103" s="1"/>
      <c r="UFH103" s="1"/>
      <c r="UFI103" s="1"/>
      <c r="UFJ103" s="1"/>
      <c r="UFK103" s="1"/>
      <c r="UFL103" s="1"/>
      <c r="UFM103" s="1"/>
      <c r="UFN103" s="1"/>
      <c r="UFO103" s="1"/>
      <c r="UFP103" s="1"/>
      <c r="UFQ103" s="1"/>
      <c r="UFR103" s="1"/>
      <c r="UFS103" s="1"/>
      <c r="UFT103" s="1"/>
      <c r="UFU103" s="1"/>
      <c r="UFV103" s="1"/>
      <c r="UFW103" s="1"/>
      <c r="UFX103" s="1"/>
      <c r="UFY103" s="1"/>
      <c r="UFZ103" s="1"/>
      <c r="UGA103" s="1"/>
      <c r="UGB103" s="1"/>
      <c r="UGC103" s="1"/>
      <c r="UGD103" s="1"/>
      <c r="UGE103" s="1"/>
      <c r="UGF103" s="1"/>
      <c r="UGG103" s="1"/>
      <c r="UGH103" s="1"/>
      <c r="UGI103" s="1"/>
      <c r="UGJ103" s="1"/>
      <c r="UGK103" s="1"/>
      <c r="UGL103" s="1"/>
      <c r="UGM103" s="1"/>
      <c r="UGN103" s="1"/>
      <c r="UGO103" s="1"/>
      <c r="UGP103" s="1"/>
      <c r="UGQ103" s="1"/>
      <c r="UGR103" s="1"/>
      <c r="UGS103" s="1"/>
      <c r="UGT103" s="1"/>
      <c r="UGU103" s="1"/>
      <c r="UGV103" s="1"/>
      <c r="UGW103" s="1"/>
      <c r="UGX103" s="1"/>
      <c r="UGY103" s="1"/>
      <c r="UGZ103" s="1"/>
      <c r="UHA103" s="1"/>
      <c r="UHB103" s="1"/>
      <c r="UHC103" s="1"/>
      <c r="UHD103" s="1"/>
      <c r="UHE103" s="1"/>
      <c r="UHF103" s="1"/>
      <c r="UHG103" s="1"/>
      <c r="UHH103" s="1"/>
      <c r="UHI103" s="1"/>
      <c r="UHJ103" s="1"/>
      <c r="UHK103" s="1"/>
      <c r="UHL103" s="1"/>
      <c r="UHM103" s="1"/>
      <c r="UHN103" s="1"/>
      <c r="UHO103" s="1"/>
      <c r="UHP103" s="1"/>
      <c r="UHQ103" s="1"/>
      <c r="UHR103" s="1"/>
      <c r="UHS103" s="1"/>
      <c r="UHT103" s="1"/>
      <c r="UHU103" s="1"/>
      <c r="UHV103" s="1"/>
      <c r="UHW103" s="1"/>
      <c r="UHX103" s="1"/>
      <c r="UHY103" s="1"/>
      <c r="UHZ103" s="1"/>
      <c r="UIA103" s="1"/>
      <c r="UIB103" s="1"/>
      <c r="UIC103" s="1"/>
      <c r="UID103" s="1"/>
      <c r="UIE103" s="1"/>
      <c r="UIF103" s="1"/>
      <c r="UIG103" s="1"/>
      <c r="UIH103" s="1"/>
      <c r="UII103" s="1"/>
      <c r="UIJ103" s="1"/>
      <c r="UIK103" s="1"/>
      <c r="UIL103" s="1"/>
      <c r="UIM103" s="1"/>
      <c r="UIN103" s="1"/>
      <c r="UIO103" s="1"/>
      <c r="UIP103" s="1"/>
      <c r="UIQ103" s="1"/>
      <c r="UIR103" s="1"/>
      <c r="UIS103" s="1"/>
      <c r="UIT103" s="1"/>
      <c r="UIU103" s="1"/>
      <c r="UIV103" s="1"/>
      <c r="UIW103" s="1"/>
      <c r="UIX103" s="1"/>
      <c r="UIY103" s="1"/>
      <c r="UIZ103" s="1"/>
      <c r="UJA103" s="1"/>
      <c r="UJB103" s="1"/>
      <c r="UJC103" s="1"/>
      <c r="UJD103" s="1"/>
      <c r="UJE103" s="1"/>
      <c r="UJF103" s="1"/>
      <c r="UJG103" s="1"/>
      <c r="UJH103" s="1"/>
      <c r="UJI103" s="1"/>
      <c r="UJJ103" s="1"/>
      <c r="UJK103" s="1"/>
      <c r="UJL103" s="1"/>
      <c r="UJM103" s="1"/>
      <c r="UJN103" s="1"/>
      <c r="UJO103" s="1"/>
      <c r="UJP103" s="1"/>
      <c r="UJQ103" s="1"/>
      <c r="UJR103" s="1"/>
      <c r="UJS103" s="1"/>
      <c r="UJT103" s="1"/>
      <c r="UJU103" s="1"/>
      <c r="UJV103" s="1"/>
      <c r="UJW103" s="1"/>
      <c r="UJX103" s="1"/>
      <c r="UJY103" s="1"/>
      <c r="UJZ103" s="1"/>
      <c r="UKA103" s="1"/>
      <c r="UKB103" s="1"/>
      <c r="UKC103" s="1"/>
      <c r="UKD103" s="1"/>
      <c r="UKE103" s="1"/>
      <c r="UKF103" s="1"/>
      <c r="UKG103" s="1"/>
      <c r="UKH103" s="1"/>
      <c r="UKI103" s="1"/>
      <c r="UKJ103" s="1"/>
      <c r="UKK103" s="1"/>
      <c r="UKL103" s="1"/>
      <c r="UKM103" s="1"/>
      <c r="UKN103" s="1"/>
      <c r="UKO103" s="1"/>
      <c r="UKP103" s="1"/>
      <c r="UKQ103" s="1"/>
      <c r="UKR103" s="1"/>
      <c r="UKS103" s="1"/>
      <c r="UKT103" s="1"/>
      <c r="UKU103" s="1"/>
      <c r="UKV103" s="1"/>
      <c r="UKW103" s="1"/>
      <c r="UKX103" s="1"/>
      <c r="UKY103" s="1"/>
      <c r="UKZ103" s="1"/>
      <c r="ULA103" s="1"/>
      <c r="ULB103" s="1"/>
      <c r="ULC103" s="1"/>
      <c r="ULD103" s="1"/>
      <c r="ULE103" s="1"/>
      <c r="ULF103" s="1"/>
      <c r="ULG103" s="1"/>
      <c r="ULH103" s="1"/>
      <c r="ULI103" s="1"/>
      <c r="ULJ103" s="1"/>
      <c r="ULK103" s="1"/>
      <c r="ULL103" s="1"/>
      <c r="ULM103" s="1"/>
      <c r="ULN103" s="1"/>
      <c r="ULO103" s="1"/>
      <c r="ULP103" s="1"/>
      <c r="ULQ103" s="1"/>
      <c r="ULR103" s="1"/>
      <c r="ULS103" s="1"/>
      <c r="ULT103" s="1"/>
      <c r="ULU103" s="1"/>
      <c r="ULV103" s="1"/>
      <c r="ULW103" s="1"/>
      <c r="ULX103" s="1"/>
      <c r="ULY103" s="1"/>
      <c r="ULZ103" s="1"/>
      <c r="UMA103" s="1"/>
      <c r="UMB103" s="1"/>
      <c r="UMC103" s="1"/>
      <c r="UMD103" s="1"/>
      <c r="UME103" s="1"/>
      <c r="UMF103" s="1"/>
      <c r="UMG103" s="1"/>
      <c r="UMH103" s="1"/>
      <c r="UMI103" s="1"/>
      <c r="UMJ103" s="1"/>
      <c r="UMK103" s="1"/>
      <c r="UML103" s="1"/>
      <c r="UMM103" s="1"/>
      <c r="UMN103" s="1"/>
      <c r="UMO103" s="1"/>
      <c r="UMP103" s="1"/>
      <c r="UMQ103" s="1"/>
      <c r="UMR103" s="1"/>
      <c r="UMS103" s="1"/>
      <c r="UMT103" s="1"/>
      <c r="UMU103" s="1"/>
      <c r="UMV103" s="1"/>
      <c r="UMW103" s="1"/>
      <c r="UMX103" s="1"/>
      <c r="UMY103" s="1"/>
      <c r="UMZ103" s="1"/>
      <c r="UNA103" s="1"/>
      <c r="UNB103" s="1"/>
      <c r="UNC103" s="1"/>
      <c r="UND103" s="1"/>
      <c r="UNE103" s="1"/>
      <c r="UNF103" s="1"/>
      <c r="UNG103" s="1"/>
      <c r="UNH103" s="1"/>
      <c r="UNI103" s="1"/>
      <c r="UNJ103" s="1"/>
      <c r="UNK103" s="1"/>
      <c r="UNL103" s="1"/>
      <c r="UNM103" s="1"/>
      <c r="UNN103" s="1"/>
      <c r="UNO103" s="1"/>
      <c r="UNP103" s="1"/>
      <c r="UNQ103" s="1"/>
      <c r="UNR103" s="1"/>
      <c r="UNS103" s="1"/>
      <c r="UNT103" s="1"/>
      <c r="UNU103" s="1"/>
      <c r="UNV103" s="1"/>
      <c r="UNW103" s="1"/>
      <c r="UNX103" s="1"/>
      <c r="UNY103" s="1"/>
      <c r="UNZ103" s="1"/>
      <c r="UOA103" s="1"/>
      <c r="UOB103" s="1"/>
      <c r="UOC103" s="1"/>
      <c r="UOD103" s="1"/>
      <c r="UOE103" s="1"/>
      <c r="UOF103" s="1"/>
      <c r="UOG103" s="1"/>
      <c r="UOH103" s="1"/>
      <c r="UOI103" s="1"/>
      <c r="UOJ103" s="1"/>
      <c r="UOK103" s="1"/>
      <c r="UOL103" s="1"/>
      <c r="UOM103" s="1"/>
      <c r="UON103" s="1"/>
      <c r="UOO103" s="1"/>
      <c r="UOP103" s="1"/>
      <c r="UOQ103" s="1"/>
      <c r="UOR103" s="1"/>
      <c r="UOS103" s="1"/>
      <c r="UOT103" s="1"/>
      <c r="UOU103" s="1"/>
      <c r="UOV103" s="1"/>
      <c r="UOW103" s="1"/>
      <c r="UOX103" s="1"/>
      <c r="UOY103" s="1"/>
      <c r="UOZ103" s="1"/>
      <c r="UPA103" s="1"/>
      <c r="UPB103" s="1"/>
      <c r="UPC103" s="1"/>
      <c r="UPD103" s="1"/>
      <c r="UPE103" s="1"/>
      <c r="UPF103" s="1"/>
      <c r="UPG103" s="1"/>
      <c r="UPH103" s="1"/>
      <c r="UPI103" s="1"/>
      <c r="UPJ103" s="1"/>
      <c r="UPK103" s="1"/>
      <c r="UPL103" s="1"/>
      <c r="UPM103" s="1"/>
      <c r="UPN103" s="1"/>
      <c r="UPO103" s="1"/>
      <c r="UPP103" s="1"/>
      <c r="UPQ103" s="1"/>
      <c r="UPR103" s="1"/>
      <c r="UPS103" s="1"/>
      <c r="UPT103" s="1"/>
      <c r="UPU103" s="1"/>
      <c r="UPV103" s="1"/>
      <c r="UPW103" s="1"/>
      <c r="UPX103" s="1"/>
      <c r="UPY103" s="1"/>
      <c r="UPZ103" s="1"/>
      <c r="UQA103" s="1"/>
      <c r="UQB103" s="1"/>
      <c r="UQC103" s="1"/>
      <c r="UQD103" s="1"/>
      <c r="UQE103" s="1"/>
      <c r="UQF103" s="1"/>
      <c r="UQG103" s="1"/>
      <c r="UQH103" s="1"/>
      <c r="UQI103" s="1"/>
      <c r="UQJ103" s="1"/>
      <c r="UQK103" s="1"/>
      <c r="UQL103" s="1"/>
      <c r="UQM103" s="1"/>
      <c r="UQN103" s="1"/>
      <c r="UQO103" s="1"/>
      <c r="UQP103" s="1"/>
      <c r="UQQ103" s="1"/>
      <c r="UQR103" s="1"/>
      <c r="UQS103" s="1"/>
      <c r="UQT103" s="1"/>
      <c r="UQU103" s="1"/>
      <c r="UQV103" s="1"/>
      <c r="UQW103" s="1"/>
      <c r="UQX103" s="1"/>
      <c r="UQY103" s="1"/>
      <c r="UQZ103" s="1"/>
      <c r="URA103" s="1"/>
      <c r="URB103" s="1"/>
      <c r="URC103" s="1"/>
      <c r="URD103" s="1"/>
      <c r="URE103" s="1"/>
      <c r="URF103" s="1"/>
      <c r="URG103" s="1"/>
      <c r="URH103" s="1"/>
      <c r="URI103" s="1"/>
      <c r="URJ103" s="1"/>
      <c r="URK103" s="1"/>
      <c r="URL103" s="1"/>
      <c r="URM103" s="1"/>
      <c r="URN103" s="1"/>
      <c r="URO103" s="1"/>
      <c r="URP103" s="1"/>
      <c r="URQ103" s="1"/>
      <c r="URR103" s="1"/>
      <c r="URS103" s="1"/>
      <c r="URT103" s="1"/>
      <c r="URU103" s="1"/>
      <c r="URV103" s="1"/>
      <c r="URW103" s="1"/>
      <c r="URX103" s="1"/>
      <c r="URY103" s="1"/>
      <c r="URZ103" s="1"/>
      <c r="USA103" s="1"/>
      <c r="USB103" s="1"/>
      <c r="USC103" s="1"/>
      <c r="USD103" s="1"/>
      <c r="USE103" s="1"/>
      <c r="USF103" s="1"/>
      <c r="USG103" s="1"/>
      <c r="USH103" s="1"/>
      <c r="USI103" s="1"/>
      <c r="USJ103" s="1"/>
      <c r="USK103" s="1"/>
      <c r="USL103" s="1"/>
      <c r="USM103" s="1"/>
      <c r="USN103" s="1"/>
      <c r="USO103" s="1"/>
      <c r="USP103" s="1"/>
      <c r="USQ103" s="1"/>
      <c r="USR103" s="1"/>
      <c r="USS103" s="1"/>
      <c r="UST103" s="1"/>
      <c r="USU103" s="1"/>
      <c r="USV103" s="1"/>
      <c r="USW103" s="1"/>
      <c r="USX103" s="1"/>
      <c r="USY103" s="1"/>
      <c r="USZ103" s="1"/>
      <c r="UTA103" s="1"/>
      <c r="UTB103" s="1"/>
      <c r="UTC103" s="1"/>
      <c r="UTD103" s="1"/>
      <c r="UTE103" s="1"/>
      <c r="UTF103" s="1"/>
      <c r="UTG103" s="1"/>
      <c r="UTH103" s="1"/>
      <c r="UTI103" s="1"/>
      <c r="UTJ103" s="1"/>
      <c r="UTK103" s="1"/>
      <c r="UTL103" s="1"/>
      <c r="UTM103" s="1"/>
      <c r="UTN103" s="1"/>
      <c r="UTO103" s="1"/>
      <c r="UTP103" s="1"/>
      <c r="UTQ103" s="1"/>
      <c r="UTR103" s="1"/>
      <c r="UTS103" s="1"/>
      <c r="UTT103" s="1"/>
      <c r="UTU103" s="1"/>
      <c r="UTV103" s="1"/>
      <c r="UTW103" s="1"/>
      <c r="UTX103" s="1"/>
      <c r="UTY103" s="1"/>
      <c r="UTZ103" s="1"/>
      <c r="UUA103" s="1"/>
      <c r="UUB103" s="1"/>
      <c r="UUC103" s="1"/>
      <c r="UUD103" s="1"/>
      <c r="UUE103" s="1"/>
      <c r="UUF103" s="1"/>
      <c r="UUG103" s="1"/>
      <c r="UUH103" s="1"/>
      <c r="UUI103" s="1"/>
      <c r="UUJ103" s="1"/>
      <c r="UUK103" s="1"/>
      <c r="UUL103" s="1"/>
      <c r="UUM103" s="1"/>
      <c r="UUN103" s="1"/>
      <c r="UUO103" s="1"/>
      <c r="UUP103" s="1"/>
      <c r="UUQ103" s="1"/>
      <c r="UUR103" s="1"/>
      <c r="UUS103" s="1"/>
      <c r="UUT103" s="1"/>
      <c r="UUU103" s="1"/>
      <c r="UUV103" s="1"/>
      <c r="UUW103" s="1"/>
      <c r="UUX103" s="1"/>
      <c r="UUY103" s="1"/>
      <c r="UUZ103" s="1"/>
      <c r="UVA103" s="1"/>
      <c r="UVB103" s="1"/>
      <c r="UVC103" s="1"/>
      <c r="UVD103" s="1"/>
      <c r="UVE103" s="1"/>
      <c r="UVF103" s="1"/>
      <c r="UVG103" s="1"/>
      <c r="UVH103" s="1"/>
      <c r="UVI103" s="1"/>
      <c r="UVJ103" s="1"/>
      <c r="UVK103" s="1"/>
      <c r="UVL103" s="1"/>
      <c r="UVM103" s="1"/>
      <c r="UVN103" s="1"/>
      <c r="UVO103" s="1"/>
      <c r="UVP103" s="1"/>
      <c r="UVQ103" s="1"/>
      <c r="UVR103" s="1"/>
      <c r="UVS103" s="1"/>
      <c r="UVT103" s="1"/>
      <c r="UVU103" s="1"/>
      <c r="UVV103" s="1"/>
      <c r="UVW103" s="1"/>
      <c r="UVX103" s="1"/>
      <c r="UVY103" s="1"/>
      <c r="UVZ103" s="1"/>
      <c r="UWA103" s="1"/>
      <c r="UWB103" s="1"/>
      <c r="UWC103" s="1"/>
      <c r="UWD103" s="1"/>
      <c r="UWE103" s="1"/>
      <c r="UWF103" s="1"/>
      <c r="UWG103" s="1"/>
      <c r="UWH103" s="1"/>
      <c r="UWI103" s="1"/>
      <c r="UWJ103" s="1"/>
      <c r="UWK103" s="1"/>
      <c r="UWL103" s="1"/>
      <c r="UWM103" s="1"/>
      <c r="UWN103" s="1"/>
      <c r="UWO103" s="1"/>
      <c r="UWP103" s="1"/>
      <c r="UWQ103" s="1"/>
      <c r="UWR103" s="1"/>
      <c r="UWS103" s="1"/>
      <c r="UWT103" s="1"/>
      <c r="UWU103" s="1"/>
      <c r="UWV103" s="1"/>
      <c r="UWW103" s="1"/>
      <c r="UWX103" s="1"/>
      <c r="UWY103" s="1"/>
      <c r="UWZ103" s="1"/>
      <c r="UXA103" s="1"/>
      <c r="UXB103" s="1"/>
      <c r="UXC103" s="1"/>
      <c r="UXD103" s="1"/>
      <c r="UXE103" s="1"/>
      <c r="UXF103" s="1"/>
      <c r="UXG103" s="1"/>
      <c r="UXH103" s="1"/>
      <c r="UXI103" s="1"/>
      <c r="UXJ103" s="1"/>
      <c r="UXK103" s="1"/>
      <c r="UXL103" s="1"/>
      <c r="UXM103" s="1"/>
      <c r="UXN103" s="1"/>
      <c r="UXO103" s="1"/>
      <c r="UXP103" s="1"/>
      <c r="UXQ103" s="1"/>
      <c r="UXR103" s="1"/>
      <c r="UXS103" s="1"/>
      <c r="UXT103" s="1"/>
      <c r="UXU103" s="1"/>
      <c r="UXV103" s="1"/>
      <c r="UXW103" s="1"/>
      <c r="UXX103" s="1"/>
      <c r="UXY103" s="1"/>
      <c r="UXZ103" s="1"/>
      <c r="UYA103" s="1"/>
      <c r="UYB103" s="1"/>
      <c r="UYC103" s="1"/>
      <c r="UYD103" s="1"/>
      <c r="UYE103" s="1"/>
      <c r="UYF103" s="1"/>
      <c r="UYG103" s="1"/>
      <c r="UYH103" s="1"/>
      <c r="UYI103" s="1"/>
      <c r="UYJ103" s="1"/>
      <c r="UYK103" s="1"/>
      <c r="UYL103" s="1"/>
      <c r="UYM103" s="1"/>
      <c r="UYN103" s="1"/>
      <c r="UYO103" s="1"/>
      <c r="UYP103" s="1"/>
      <c r="UYQ103" s="1"/>
      <c r="UYR103" s="1"/>
      <c r="UYS103" s="1"/>
      <c r="UYT103" s="1"/>
      <c r="UYU103" s="1"/>
      <c r="UYV103" s="1"/>
      <c r="UYW103" s="1"/>
      <c r="UYX103" s="1"/>
      <c r="UYY103" s="1"/>
      <c r="UYZ103" s="1"/>
      <c r="UZA103" s="1"/>
      <c r="UZB103" s="1"/>
      <c r="UZC103" s="1"/>
      <c r="UZD103" s="1"/>
      <c r="UZE103" s="1"/>
      <c r="UZF103" s="1"/>
      <c r="UZG103" s="1"/>
      <c r="UZH103" s="1"/>
      <c r="UZI103" s="1"/>
      <c r="UZJ103" s="1"/>
      <c r="UZK103" s="1"/>
      <c r="UZL103" s="1"/>
      <c r="UZM103" s="1"/>
      <c r="UZN103" s="1"/>
      <c r="UZO103" s="1"/>
      <c r="UZP103" s="1"/>
      <c r="UZQ103" s="1"/>
      <c r="UZR103" s="1"/>
      <c r="UZS103" s="1"/>
      <c r="UZT103" s="1"/>
      <c r="UZU103" s="1"/>
      <c r="UZV103" s="1"/>
      <c r="UZW103" s="1"/>
      <c r="UZX103" s="1"/>
      <c r="UZY103" s="1"/>
      <c r="UZZ103" s="1"/>
      <c r="VAA103" s="1"/>
      <c r="VAB103" s="1"/>
      <c r="VAC103" s="1"/>
      <c r="VAD103" s="1"/>
      <c r="VAE103" s="1"/>
      <c r="VAF103" s="1"/>
      <c r="VAG103" s="1"/>
      <c r="VAH103" s="1"/>
      <c r="VAI103" s="1"/>
      <c r="VAJ103" s="1"/>
      <c r="VAK103" s="1"/>
      <c r="VAL103" s="1"/>
      <c r="VAM103" s="1"/>
      <c r="VAN103" s="1"/>
      <c r="VAO103" s="1"/>
      <c r="VAP103" s="1"/>
      <c r="VAQ103" s="1"/>
      <c r="VAR103" s="1"/>
      <c r="VAS103" s="1"/>
      <c r="VAT103" s="1"/>
      <c r="VAU103" s="1"/>
      <c r="VAV103" s="1"/>
      <c r="VAW103" s="1"/>
      <c r="VAX103" s="1"/>
      <c r="VAY103" s="1"/>
      <c r="VAZ103" s="1"/>
      <c r="VBA103" s="1"/>
      <c r="VBB103" s="1"/>
      <c r="VBC103" s="1"/>
      <c r="VBD103" s="1"/>
      <c r="VBE103" s="1"/>
      <c r="VBF103" s="1"/>
      <c r="VBG103" s="1"/>
      <c r="VBH103" s="1"/>
      <c r="VBI103" s="1"/>
      <c r="VBJ103" s="1"/>
      <c r="VBK103" s="1"/>
      <c r="VBL103" s="1"/>
      <c r="VBM103" s="1"/>
      <c r="VBN103" s="1"/>
      <c r="VBO103" s="1"/>
      <c r="VBP103" s="1"/>
      <c r="VBQ103" s="1"/>
      <c r="VBR103" s="1"/>
      <c r="VBS103" s="1"/>
      <c r="VBT103" s="1"/>
      <c r="VBU103" s="1"/>
      <c r="VBV103" s="1"/>
      <c r="VBW103" s="1"/>
      <c r="VBX103" s="1"/>
      <c r="VBY103" s="1"/>
      <c r="VBZ103" s="1"/>
      <c r="VCA103" s="1"/>
      <c r="VCB103" s="1"/>
      <c r="VCC103" s="1"/>
      <c r="VCD103" s="1"/>
      <c r="VCE103" s="1"/>
      <c r="VCF103" s="1"/>
      <c r="VCG103" s="1"/>
      <c r="VCH103" s="1"/>
      <c r="VCI103" s="1"/>
      <c r="VCJ103" s="1"/>
      <c r="VCK103" s="1"/>
      <c r="VCL103" s="1"/>
      <c r="VCM103" s="1"/>
      <c r="VCN103" s="1"/>
      <c r="VCO103" s="1"/>
      <c r="VCP103" s="1"/>
      <c r="VCQ103" s="1"/>
      <c r="VCR103" s="1"/>
      <c r="VCS103" s="1"/>
      <c r="VCT103" s="1"/>
      <c r="VCU103" s="1"/>
      <c r="VCV103" s="1"/>
      <c r="VCW103" s="1"/>
      <c r="VCX103" s="1"/>
      <c r="VCY103" s="1"/>
      <c r="VCZ103" s="1"/>
      <c r="VDA103" s="1"/>
      <c r="VDB103" s="1"/>
      <c r="VDC103" s="1"/>
      <c r="VDD103" s="1"/>
      <c r="VDE103" s="1"/>
      <c r="VDF103" s="1"/>
      <c r="VDG103" s="1"/>
      <c r="VDH103" s="1"/>
      <c r="VDI103" s="1"/>
      <c r="VDJ103" s="1"/>
      <c r="VDK103" s="1"/>
      <c r="VDL103" s="1"/>
      <c r="VDM103" s="1"/>
      <c r="VDN103" s="1"/>
      <c r="VDO103" s="1"/>
      <c r="VDP103" s="1"/>
      <c r="VDQ103" s="1"/>
      <c r="VDR103" s="1"/>
      <c r="VDS103" s="1"/>
      <c r="VDT103" s="1"/>
      <c r="VDU103" s="1"/>
      <c r="VDV103" s="1"/>
      <c r="VDW103" s="1"/>
      <c r="VDX103" s="1"/>
      <c r="VDY103" s="1"/>
      <c r="VDZ103" s="1"/>
      <c r="VEA103" s="1"/>
      <c r="VEB103" s="1"/>
      <c r="VEC103" s="1"/>
      <c r="VED103" s="1"/>
      <c r="VEE103" s="1"/>
      <c r="VEF103" s="1"/>
      <c r="VEG103" s="1"/>
      <c r="VEH103" s="1"/>
      <c r="VEI103" s="1"/>
      <c r="VEJ103" s="1"/>
      <c r="VEK103" s="1"/>
      <c r="VEL103" s="1"/>
      <c r="VEM103" s="1"/>
      <c r="VEN103" s="1"/>
      <c r="VEO103" s="1"/>
      <c r="VEP103" s="1"/>
      <c r="VEQ103" s="1"/>
      <c r="VER103" s="1"/>
      <c r="VES103" s="1"/>
      <c r="VET103" s="1"/>
      <c r="VEU103" s="1"/>
      <c r="VEV103" s="1"/>
      <c r="VEW103" s="1"/>
      <c r="VEX103" s="1"/>
      <c r="VEY103" s="1"/>
      <c r="VEZ103" s="1"/>
      <c r="VFA103" s="1"/>
      <c r="VFB103" s="1"/>
      <c r="VFC103" s="1"/>
      <c r="VFD103" s="1"/>
      <c r="VFE103" s="1"/>
      <c r="VFF103" s="1"/>
      <c r="VFG103" s="1"/>
      <c r="VFH103" s="1"/>
      <c r="VFI103" s="1"/>
      <c r="VFJ103" s="1"/>
      <c r="VFK103" s="1"/>
      <c r="VFL103" s="1"/>
      <c r="VFM103" s="1"/>
      <c r="VFN103" s="1"/>
      <c r="VFO103" s="1"/>
      <c r="VFP103" s="1"/>
      <c r="VFQ103" s="1"/>
      <c r="VFR103" s="1"/>
      <c r="VFS103" s="1"/>
      <c r="VFT103" s="1"/>
      <c r="VFU103" s="1"/>
      <c r="VFV103" s="1"/>
      <c r="VFW103" s="1"/>
      <c r="VFX103" s="1"/>
      <c r="VFY103" s="1"/>
      <c r="VFZ103" s="1"/>
      <c r="VGA103" s="1"/>
      <c r="VGB103" s="1"/>
      <c r="VGC103" s="1"/>
      <c r="VGD103" s="1"/>
      <c r="VGE103" s="1"/>
      <c r="VGF103" s="1"/>
      <c r="VGG103" s="1"/>
      <c r="VGH103" s="1"/>
      <c r="VGI103" s="1"/>
      <c r="VGJ103" s="1"/>
      <c r="VGK103" s="1"/>
      <c r="VGL103" s="1"/>
      <c r="VGM103" s="1"/>
      <c r="VGN103" s="1"/>
      <c r="VGO103" s="1"/>
      <c r="VGP103" s="1"/>
      <c r="VGQ103" s="1"/>
      <c r="VGR103" s="1"/>
      <c r="VGS103" s="1"/>
      <c r="VGT103" s="1"/>
      <c r="VGU103" s="1"/>
      <c r="VGV103" s="1"/>
      <c r="VGW103" s="1"/>
      <c r="VGX103" s="1"/>
      <c r="VGY103" s="1"/>
      <c r="VGZ103" s="1"/>
      <c r="VHA103" s="1"/>
      <c r="VHB103" s="1"/>
      <c r="VHC103" s="1"/>
      <c r="VHD103" s="1"/>
      <c r="VHE103" s="1"/>
      <c r="VHF103" s="1"/>
      <c r="VHG103" s="1"/>
      <c r="VHH103" s="1"/>
      <c r="VHI103" s="1"/>
      <c r="VHJ103" s="1"/>
      <c r="VHK103" s="1"/>
      <c r="VHL103" s="1"/>
      <c r="VHM103" s="1"/>
      <c r="VHN103" s="1"/>
      <c r="VHO103" s="1"/>
      <c r="VHP103" s="1"/>
      <c r="VHQ103" s="1"/>
      <c r="VHR103" s="1"/>
      <c r="VHS103" s="1"/>
      <c r="VHT103" s="1"/>
      <c r="VHU103" s="1"/>
      <c r="VHV103" s="1"/>
      <c r="VHW103" s="1"/>
      <c r="VHX103" s="1"/>
      <c r="VHY103" s="1"/>
      <c r="VHZ103" s="1"/>
      <c r="VIA103" s="1"/>
      <c r="VIB103" s="1"/>
      <c r="VIC103" s="1"/>
      <c r="VID103" s="1"/>
      <c r="VIE103" s="1"/>
      <c r="VIF103" s="1"/>
      <c r="VIG103" s="1"/>
      <c r="VIH103" s="1"/>
      <c r="VII103" s="1"/>
      <c r="VIJ103" s="1"/>
      <c r="VIK103" s="1"/>
      <c r="VIL103" s="1"/>
      <c r="VIM103" s="1"/>
      <c r="VIN103" s="1"/>
      <c r="VIO103" s="1"/>
      <c r="VIP103" s="1"/>
      <c r="VIQ103" s="1"/>
      <c r="VIR103" s="1"/>
      <c r="VIS103" s="1"/>
      <c r="VIT103" s="1"/>
      <c r="VIU103" s="1"/>
      <c r="VIV103" s="1"/>
      <c r="VIW103" s="1"/>
      <c r="VIX103" s="1"/>
      <c r="VIY103" s="1"/>
      <c r="VIZ103" s="1"/>
      <c r="VJA103" s="1"/>
      <c r="VJB103" s="1"/>
      <c r="VJC103" s="1"/>
      <c r="VJD103" s="1"/>
      <c r="VJE103" s="1"/>
      <c r="VJF103" s="1"/>
      <c r="VJG103" s="1"/>
      <c r="VJH103" s="1"/>
      <c r="VJI103" s="1"/>
      <c r="VJJ103" s="1"/>
      <c r="VJK103" s="1"/>
      <c r="VJL103" s="1"/>
      <c r="VJM103" s="1"/>
      <c r="VJN103" s="1"/>
      <c r="VJO103" s="1"/>
      <c r="VJP103" s="1"/>
      <c r="VJQ103" s="1"/>
      <c r="VJR103" s="1"/>
      <c r="VJS103" s="1"/>
      <c r="VJT103" s="1"/>
      <c r="VJU103" s="1"/>
      <c r="VJV103" s="1"/>
      <c r="VJW103" s="1"/>
      <c r="VJX103" s="1"/>
      <c r="VJY103" s="1"/>
      <c r="VJZ103" s="1"/>
      <c r="VKA103" s="1"/>
      <c r="VKB103" s="1"/>
      <c r="VKC103" s="1"/>
      <c r="VKD103" s="1"/>
      <c r="VKE103" s="1"/>
      <c r="VKF103" s="1"/>
      <c r="VKG103" s="1"/>
      <c r="VKH103" s="1"/>
      <c r="VKI103" s="1"/>
      <c r="VKJ103" s="1"/>
      <c r="VKK103" s="1"/>
      <c r="VKL103" s="1"/>
      <c r="VKM103" s="1"/>
      <c r="VKN103" s="1"/>
      <c r="VKO103" s="1"/>
      <c r="VKP103" s="1"/>
      <c r="VKQ103" s="1"/>
      <c r="VKR103" s="1"/>
      <c r="VKS103" s="1"/>
      <c r="VKT103" s="1"/>
      <c r="VKU103" s="1"/>
      <c r="VKV103" s="1"/>
      <c r="VKW103" s="1"/>
      <c r="VKX103" s="1"/>
      <c r="VKY103" s="1"/>
      <c r="VKZ103" s="1"/>
      <c r="VLA103" s="1"/>
      <c r="VLB103" s="1"/>
      <c r="VLC103" s="1"/>
      <c r="VLD103" s="1"/>
      <c r="VLE103" s="1"/>
      <c r="VLF103" s="1"/>
      <c r="VLG103" s="1"/>
      <c r="VLH103" s="1"/>
      <c r="VLI103" s="1"/>
      <c r="VLJ103" s="1"/>
      <c r="VLK103" s="1"/>
      <c r="VLL103" s="1"/>
      <c r="VLM103" s="1"/>
      <c r="VLN103" s="1"/>
      <c r="VLO103" s="1"/>
      <c r="VLP103" s="1"/>
      <c r="VLQ103" s="1"/>
      <c r="VLR103" s="1"/>
      <c r="VLS103" s="1"/>
      <c r="VLT103" s="1"/>
      <c r="VLU103" s="1"/>
      <c r="VLV103" s="1"/>
      <c r="VLW103" s="1"/>
      <c r="VLX103" s="1"/>
      <c r="VLY103" s="1"/>
      <c r="VLZ103" s="1"/>
      <c r="VMA103" s="1"/>
      <c r="VMB103" s="1"/>
      <c r="VMC103" s="1"/>
      <c r="VMD103" s="1"/>
      <c r="VME103" s="1"/>
      <c r="VMF103" s="1"/>
      <c r="VMG103" s="1"/>
      <c r="VMH103" s="1"/>
      <c r="VMI103" s="1"/>
      <c r="VMJ103" s="1"/>
      <c r="VMK103" s="1"/>
      <c r="VML103" s="1"/>
      <c r="VMM103" s="1"/>
      <c r="VMN103" s="1"/>
      <c r="VMO103" s="1"/>
      <c r="VMP103" s="1"/>
      <c r="VMQ103" s="1"/>
      <c r="VMR103" s="1"/>
      <c r="VMS103" s="1"/>
      <c r="VMT103" s="1"/>
      <c r="VMU103" s="1"/>
      <c r="VMV103" s="1"/>
      <c r="VMW103" s="1"/>
      <c r="VMX103" s="1"/>
      <c r="VMY103" s="1"/>
      <c r="VMZ103" s="1"/>
      <c r="VNA103" s="1"/>
      <c r="VNB103" s="1"/>
      <c r="VNC103" s="1"/>
      <c r="VND103" s="1"/>
      <c r="VNE103" s="1"/>
      <c r="VNF103" s="1"/>
      <c r="VNG103" s="1"/>
      <c r="VNH103" s="1"/>
      <c r="VNI103" s="1"/>
      <c r="VNJ103" s="1"/>
      <c r="VNK103" s="1"/>
      <c r="VNL103" s="1"/>
      <c r="VNM103" s="1"/>
      <c r="VNN103" s="1"/>
      <c r="VNO103" s="1"/>
      <c r="VNP103" s="1"/>
      <c r="VNQ103" s="1"/>
      <c r="VNR103" s="1"/>
      <c r="VNS103" s="1"/>
      <c r="VNT103" s="1"/>
      <c r="VNU103" s="1"/>
      <c r="VNV103" s="1"/>
      <c r="VNW103" s="1"/>
      <c r="VNX103" s="1"/>
      <c r="VNY103" s="1"/>
      <c r="VNZ103" s="1"/>
      <c r="VOA103" s="1"/>
      <c r="VOB103" s="1"/>
      <c r="VOC103" s="1"/>
      <c r="VOD103" s="1"/>
      <c r="VOE103" s="1"/>
      <c r="VOF103" s="1"/>
      <c r="VOG103" s="1"/>
      <c r="VOH103" s="1"/>
      <c r="VOI103" s="1"/>
      <c r="VOJ103" s="1"/>
      <c r="VOK103" s="1"/>
      <c r="VOL103" s="1"/>
      <c r="VOM103" s="1"/>
      <c r="VON103" s="1"/>
      <c r="VOO103" s="1"/>
      <c r="VOP103" s="1"/>
      <c r="VOQ103" s="1"/>
      <c r="VOR103" s="1"/>
      <c r="VOS103" s="1"/>
      <c r="VOT103" s="1"/>
      <c r="VOU103" s="1"/>
      <c r="VOV103" s="1"/>
      <c r="VOW103" s="1"/>
      <c r="VOX103" s="1"/>
      <c r="VOY103" s="1"/>
      <c r="VOZ103" s="1"/>
      <c r="VPA103" s="1"/>
      <c r="VPB103" s="1"/>
      <c r="VPC103" s="1"/>
      <c r="VPD103" s="1"/>
      <c r="VPE103" s="1"/>
      <c r="VPF103" s="1"/>
      <c r="VPG103" s="1"/>
      <c r="VPH103" s="1"/>
      <c r="VPI103" s="1"/>
      <c r="VPJ103" s="1"/>
      <c r="VPK103" s="1"/>
      <c r="VPL103" s="1"/>
      <c r="VPM103" s="1"/>
      <c r="VPN103" s="1"/>
      <c r="VPO103" s="1"/>
      <c r="VPP103" s="1"/>
      <c r="VPQ103" s="1"/>
      <c r="VPR103" s="1"/>
      <c r="VPS103" s="1"/>
      <c r="VPT103" s="1"/>
      <c r="VPU103" s="1"/>
      <c r="VPV103" s="1"/>
      <c r="VPW103" s="1"/>
      <c r="VPX103" s="1"/>
      <c r="VPY103" s="1"/>
      <c r="VPZ103" s="1"/>
      <c r="VQA103" s="1"/>
      <c r="VQB103" s="1"/>
      <c r="VQC103" s="1"/>
      <c r="VQD103" s="1"/>
      <c r="VQE103" s="1"/>
      <c r="VQF103" s="1"/>
      <c r="VQG103" s="1"/>
      <c r="VQH103" s="1"/>
      <c r="VQI103" s="1"/>
      <c r="VQJ103" s="1"/>
      <c r="VQK103" s="1"/>
      <c r="VQL103" s="1"/>
      <c r="VQM103" s="1"/>
      <c r="VQN103" s="1"/>
      <c r="VQO103" s="1"/>
      <c r="VQP103" s="1"/>
      <c r="VQQ103" s="1"/>
      <c r="VQR103" s="1"/>
      <c r="VQS103" s="1"/>
      <c r="VQT103" s="1"/>
      <c r="VQU103" s="1"/>
      <c r="VQV103" s="1"/>
      <c r="VQW103" s="1"/>
      <c r="VQX103" s="1"/>
      <c r="VQY103" s="1"/>
      <c r="VQZ103" s="1"/>
      <c r="VRA103" s="1"/>
      <c r="VRB103" s="1"/>
      <c r="VRC103" s="1"/>
      <c r="VRD103" s="1"/>
      <c r="VRE103" s="1"/>
      <c r="VRF103" s="1"/>
      <c r="VRG103" s="1"/>
      <c r="VRH103" s="1"/>
      <c r="VRI103" s="1"/>
      <c r="VRJ103" s="1"/>
      <c r="VRK103" s="1"/>
      <c r="VRL103" s="1"/>
      <c r="VRM103" s="1"/>
      <c r="VRN103" s="1"/>
      <c r="VRO103" s="1"/>
      <c r="VRP103" s="1"/>
      <c r="VRQ103" s="1"/>
      <c r="VRR103" s="1"/>
      <c r="VRS103" s="1"/>
      <c r="VRT103" s="1"/>
      <c r="VRU103" s="1"/>
      <c r="VRV103" s="1"/>
      <c r="VRW103" s="1"/>
      <c r="VRX103" s="1"/>
      <c r="VRY103" s="1"/>
      <c r="VRZ103" s="1"/>
      <c r="VSA103" s="1"/>
      <c r="VSB103" s="1"/>
      <c r="VSC103" s="1"/>
      <c r="VSD103" s="1"/>
      <c r="VSE103" s="1"/>
      <c r="VSF103" s="1"/>
      <c r="VSG103" s="1"/>
      <c r="VSH103" s="1"/>
      <c r="VSI103" s="1"/>
      <c r="VSJ103" s="1"/>
      <c r="VSK103" s="1"/>
      <c r="VSL103" s="1"/>
      <c r="VSM103" s="1"/>
      <c r="VSN103" s="1"/>
      <c r="VSO103" s="1"/>
      <c r="VSP103" s="1"/>
      <c r="VSQ103" s="1"/>
      <c r="VSR103" s="1"/>
      <c r="VSS103" s="1"/>
      <c r="VST103" s="1"/>
      <c r="VSU103" s="1"/>
      <c r="VSV103" s="1"/>
      <c r="VSW103" s="1"/>
      <c r="VSX103" s="1"/>
      <c r="VSY103" s="1"/>
      <c r="VSZ103" s="1"/>
      <c r="VTA103" s="1"/>
      <c r="VTB103" s="1"/>
      <c r="VTC103" s="1"/>
      <c r="VTD103" s="1"/>
      <c r="VTE103" s="1"/>
      <c r="VTF103" s="1"/>
      <c r="VTG103" s="1"/>
      <c r="VTH103" s="1"/>
      <c r="VTI103" s="1"/>
      <c r="VTJ103" s="1"/>
      <c r="VTK103" s="1"/>
      <c r="VTL103" s="1"/>
      <c r="VTM103" s="1"/>
      <c r="VTN103" s="1"/>
      <c r="VTO103" s="1"/>
      <c r="VTP103" s="1"/>
      <c r="VTQ103" s="1"/>
      <c r="VTR103" s="1"/>
      <c r="VTS103" s="1"/>
      <c r="VTT103" s="1"/>
      <c r="VTU103" s="1"/>
      <c r="VTV103" s="1"/>
      <c r="VTW103" s="1"/>
      <c r="VTX103" s="1"/>
      <c r="VTY103" s="1"/>
      <c r="VTZ103" s="1"/>
      <c r="VUA103" s="1"/>
      <c r="VUB103" s="1"/>
      <c r="VUC103" s="1"/>
      <c r="VUD103" s="1"/>
      <c r="VUE103" s="1"/>
      <c r="VUF103" s="1"/>
      <c r="VUG103" s="1"/>
      <c r="VUH103" s="1"/>
      <c r="VUI103" s="1"/>
      <c r="VUJ103" s="1"/>
      <c r="VUK103" s="1"/>
      <c r="VUL103" s="1"/>
      <c r="VUM103" s="1"/>
      <c r="VUN103" s="1"/>
      <c r="VUO103" s="1"/>
      <c r="VUP103" s="1"/>
      <c r="VUQ103" s="1"/>
      <c r="VUR103" s="1"/>
      <c r="VUS103" s="1"/>
      <c r="VUT103" s="1"/>
      <c r="VUU103" s="1"/>
      <c r="VUV103" s="1"/>
      <c r="VUW103" s="1"/>
      <c r="VUX103" s="1"/>
      <c r="VUY103" s="1"/>
      <c r="VUZ103" s="1"/>
      <c r="VVA103" s="1"/>
      <c r="VVB103" s="1"/>
      <c r="VVC103" s="1"/>
      <c r="VVD103" s="1"/>
      <c r="VVE103" s="1"/>
      <c r="VVF103" s="1"/>
      <c r="VVG103" s="1"/>
      <c r="VVH103" s="1"/>
      <c r="VVI103" s="1"/>
      <c r="VVJ103" s="1"/>
      <c r="VVK103" s="1"/>
      <c r="VVL103" s="1"/>
      <c r="VVM103" s="1"/>
      <c r="VVN103" s="1"/>
      <c r="VVO103" s="1"/>
      <c r="VVP103" s="1"/>
      <c r="VVQ103" s="1"/>
      <c r="VVR103" s="1"/>
      <c r="VVS103" s="1"/>
      <c r="VVT103" s="1"/>
      <c r="VVU103" s="1"/>
      <c r="VVV103" s="1"/>
      <c r="VVW103" s="1"/>
      <c r="VVX103" s="1"/>
      <c r="VVY103" s="1"/>
      <c r="VVZ103" s="1"/>
      <c r="VWA103" s="1"/>
      <c r="VWB103" s="1"/>
      <c r="VWC103" s="1"/>
      <c r="VWD103" s="1"/>
      <c r="VWE103" s="1"/>
      <c r="VWF103" s="1"/>
      <c r="VWG103" s="1"/>
      <c r="VWH103" s="1"/>
      <c r="VWI103" s="1"/>
      <c r="VWJ103" s="1"/>
      <c r="VWK103" s="1"/>
      <c r="VWL103" s="1"/>
      <c r="VWM103" s="1"/>
      <c r="VWN103" s="1"/>
      <c r="VWO103" s="1"/>
      <c r="VWP103" s="1"/>
      <c r="VWQ103" s="1"/>
      <c r="VWR103" s="1"/>
      <c r="VWS103" s="1"/>
      <c r="VWT103" s="1"/>
      <c r="VWU103" s="1"/>
      <c r="VWV103" s="1"/>
      <c r="VWW103" s="1"/>
      <c r="VWX103" s="1"/>
      <c r="VWY103" s="1"/>
      <c r="VWZ103" s="1"/>
      <c r="VXA103" s="1"/>
      <c r="VXB103" s="1"/>
      <c r="VXC103" s="1"/>
      <c r="VXD103" s="1"/>
      <c r="VXE103" s="1"/>
      <c r="VXF103" s="1"/>
      <c r="VXG103" s="1"/>
      <c r="VXH103" s="1"/>
      <c r="VXI103" s="1"/>
      <c r="VXJ103" s="1"/>
      <c r="VXK103" s="1"/>
      <c r="VXL103" s="1"/>
      <c r="VXM103" s="1"/>
      <c r="VXN103" s="1"/>
      <c r="VXO103" s="1"/>
      <c r="VXP103" s="1"/>
      <c r="VXQ103" s="1"/>
      <c r="VXR103" s="1"/>
      <c r="VXS103" s="1"/>
      <c r="VXT103" s="1"/>
      <c r="VXU103" s="1"/>
      <c r="VXV103" s="1"/>
      <c r="VXW103" s="1"/>
      <c r="VXX103" s="1"/>
      <c r="VXY103" s="1"/>
      <c r="VXZ103" s="1"/>
      <c r="VYA103" s="1"/>
      <c r="VYB103" s="1"/>
      <c r="VYC103" s="1"/>
      <c r="VYD103" s="1"/>
      <c r="VYE103" s="1"/>
      <c r="VYF103" s="1"/>
      <c r="VYG103" s="1"/>
      <c r="VYH103" s="1"/>
      <c r="VYI103" s="1"/>
      <c r="VYJ103" s="1"/>
      <c r="VYK103" s="1"/>
      <c r="VYL103" s="1"/>
      <c r="VYM103" s="1"/>
      <c r="VYN103" s="1"/>
      <c r="VYO103" s="1"/>
      <c r="VYP103" s="1"/>
      <c r="VYQ103" s="1"/>
      <c r="VYR103" s="1"/>
      <c r="VYS103" s="1"/>
      <c r="VYT103" s="1"/>
      <c r="VYU103" s="1"/>
      <c r="VYV103" s="1"/>
      <c r="VYW103" s="1"/>
      <c r="VYX103" s="1"/>
      <c r="VYY103" s="1"/>
      <c r="VYZ103" s="1"/>
      <c r="VZA103" s="1"/>
      <c r="VZB103" s="1"/>
      <c r="VZC103" s="1"/>
      <c r="VZD103" s="1"/>
      <c r="VZE103" s="1"/>
      <c r="VZF103" s="1"/>
      <c r="VZG103" s="1"/>
      <c r="VZH103" s="1"/>
      <c r="VZI103" s="1"/>
      <c r="VZJ103" s="1"/>
      <c r="VZK103" s="1"/>
      <c r="VZL103" s="1"/>
      <c r="VZM103" s="1"/>
      <c r="VZN103" s="1"/>
      <c r="VZO103" s="1"/>
      <c r="VZP103" s="1"/>
      <c r="VZQ103" s="1"/>
      <c r="VZR103" s="1"/>
      <c r="VZS103" s="1"/>
      <c r="VZT103" s="1"/>
      <c r="VZU103" s="1"/>
      <c r="VZV103" s="1"/>
      <c r="VZW103" s="1"/>
      <c r="VZX103" s="1"/>
      <c r="VZY103" s="1"/>
      <c r="VZZ103" s="1"/>
      <c r="WAA103" s="1"/>
      <c r="WAB103" s="1"/>
      <c r="WAC103" s="1"/>
      <c r="WAD103" s="1"/>
      <c r="WAE103" s="1"/>
      <c r="WAF103" s="1"/>
      <c r="WAG103" s="1"/>
      <c r="WAH103" s="1"/>
      <c r="WAI103" s="1"/>
      <c r="WAJ103" s="1"/>
      <c r="WAK103" s="1"/>
      <c r="WAL103" s="1"/>
      <c r="WAM103" s="1"/>
      <c r="WAN103" s="1"/>
      <c r="WAO103" s="1"/>
      <c r="WAP103" s="1"/>
      <c r="WAQ103" s="1"/>
      <c r="WAR103" s="1"/>
      <c r="WAS103" s="1"/>
      <c r="WAT103" s="1"/>
      <c r="WAU103" s="1"/>
      <c r="WAV103" s="1"/>
      <c r="WAW103" s="1"/>
      <c r="WAX103" s="1"/>
      <c r="WAY103" s="1"/>
      <c r="WAZ103" s="1"/>
      <c r="WBA103" s="1"/>
      <c r="WBB103" s="1"/>
      <c r="WBC103" s="1"/>
      <c r="WBD103" s="1"/>
      <c r="WBE103" s="1"/>
      <c r="WBF103" s="1"/>
      <c r="WBG103" s="1"/>
      <c r="WBH103" s="1"/>
      <c r="WBI103" s="1"/>
      <c r="WBJ103" s="1"/>
      <c r="WBK103" s="1"/>
      <c r="WBL103" s="1"/>
      <c r="WBM103" s="1"/>
      <c r="WBN103" s="1"/>
      <c r="WBO103" s="1"/>
      <c r="WBP103" s="1"/>
      <c r="WBQ103" s="1"/>
      <c r="WBR103" s="1"/>
      <c r="WBS103" s="1"/>
      <c r="WBT103" s="1"/>
      <c r="WBU103" s="1"/>
      <c r="WBV103" s="1"/>
      <c r="WBW103" s="1"/>
      <c r="WBX103" s="1"/>
      <c r="WBY103" s="1"/>
      <c r="WBZ103" s="1"/>
      <c r="WCA103" s="1"/>
      <c r="WCB103" s="1"/>
      <c r="WCC103" s="1"/>
      <c r="WCD103" s="1"/>
      <c r="WCE103" s="1"/>
      <c r="WCF103" s="1"/>
      <c r="WCG103" s="1"/>
      <c r="WCH103" s="1"/>
      <c r="WCI103" s="1"/>
      <c r="WCJ103" s="1"/>
      <c r="WCK103" s="1"/>
      <c r="WCL103" s="1"/>
      <c r="WCM103" s="1"/>
      <c r="WCN103" s="1"/>
      <c r="WCO103" s="1"/>
      <c r="WCP103" s="1"/>
      <c r="WCQ103" s="1"/>
      <c r="WCR103" s="1"/>
      <c r="WCS103" s="1"/>
      <c r="WCT103" s="1"/>
      <c r="WCU103" s="1"/>
      <c r="WCV103" s="1"/>
      <c r="WCW103" s="1"/>
      <c r="WCX103" s="1"/>
      <c r="WCY103" s="1"/>
      <c r="WCZ103" s="1"/>
      <c r="WDA103" s="1"/>
      <c r="WDB103" s="1"/>
      <c r="WDC103" s="1"/>
      <c r="WDD103" s="1"/>
      <c r="WDE103" s="1"/>
      <c r="WDF103" s="1"/>
      <c r="WDG103" s="1"/>
      <c r="WDH103" s="1"/>
      <c r="WDI103" s="1"/>
      <c r="WDJ103" s="1"/>
      <c r="WDK103" s="1"/>
      <c r="WDL103" s="1"/>
      <c r="WDM103" s="1"/>
      <c r="WDN103" s="1"/>
      <c r="WDO103" s="1"/>
      <c r="WDP103" s="1"/>
      <c r="WDQ103" s="1"/>
      <c r="WDR103" s="1"/>
      <c r="WDS103" s="1"/>
      <c r="WDT103" s="1"/>
      <c r="WDU103" s="1"/>
      <c r="WDV103" s="1"/>
      <c r="WDW103" s="1"/>
      <c r="WDX103" s="1"/>
      <c r="WDY103" s="1"/>
      <c r="WDZ103" s="1"/>
      <c r="WEA103" s="1"/>
      <c r="WEB103" s="1"/>
      <c r="WEC103" s="1"/>
      <c r="WED103" s="1"/>
      <c r="WEE103" s="1"/>
      <c r="WEF103" s="1"/>
      <c r="WEG103" s="1"/>
      <c r="WEH103" s="1"/>
      <c r="WEI103" s="1"/>
      <c r="WEJ103" s="1"/>
      <c r="WEK103" s="1"/>
      <c r="WEL103" s="1"/>
      <c r="WEM103" s="1"/>
      <c r="WEN103" s="1"/>
      <c r="WEO103" s="1"/>
      <c r="WEP103" s="1"/>
      <c r="WEQ103" s="1"/>
      <c r="WER103" s="1"/>
      <c r="WES103" s="1"/>
      <c r="WET103" s="1"/>
      <c r="WEU103" s="1"/>
      <c r="WEV103" s="1"/>
      <c r="WEW103" s="1"/>
      <c r="WEX103" s="1"/>
      <c r="WEY103" s="1"/>
      <c r="WEZ103" s="1"/>
      <c r="WFA103" s="1"/>
      <c r="WFB103" s="1"/>
      <c r="WFC103" s="1"/>
      <c r="WFD103" s="1"/>
      <c r="WFE103" s="1"/>
      <c r="WFF103" s="1"/>
      <c r="WFG103" s="1"/>
      <c r="WFH103" s="1"/>
      <c r="WFI103" s="1"/>
      <c r="WFJ103" s="1"/>
      <c r="WFK103" s="1"/>
      <c r="WFL103" s="1"/>
      <c r="WFM103" s="1"/>
      <c r="WFN103" s="1"/>
      <c r="WFO103" s="1"/>
      <c r="WFP103" s="1"/>
      <c r="WFQ103" s="1"/>
      <c r="WFR103" s="1"/>
      <c r="WFS103" s="1"/>
      <c r="WFT103" s="1"/>
      <c r="WFU103" s="1"/>
      <c r="WFV103" s="1"/>
      <c r="WFW103" s="1"/>
      <c r="WFX103" s="1"/>
      <c r="WFY103" s="1"/>
      <c r="WFZ103" s="1"/>
      <c r="WGA103" s="1"/>
      <c r="WGB103" s="1"/>
      <c r="WGC103" s="1"/>
      <c r="WGD103" s="1"/>
      <c r="WGE103" s="1"/>
      <c r="WGF103" s="1"/>
      <c r="WGG103" s="1"/>
      <c r="WGH103" s="1"/>
      <c r="WGI103" s="1"/>
      <c r="WGJ103" s="1"/>
      <c r="WGK103" s="1"/>
      <c r="WGL103" s="1"/>
      <c r="WGM103" s="1"/>
      <c r="WGN103" s="1"/>
      <c r="WGO103" s="1"/>
      <c r="WGP103" s="1"/>
      <c r="WGQ103" s="1"/>
      <c r="WGR103" s="1"/>
      <c r="WGS103" s="1"/>
      <c r="WGT103" s="1"/>
      <c r="WGU103" s="1"/>
      <c r="WGV103" s="1"/>
      <c r="WGW103" s="1"/>
      <c r="WGX103" s="1"/>
      <c r="WGY103" s="1"/>
      <c r="WGZ103" s="1"/>
      <c r="WHA103" s="1"/>
      <c r="WHB103" s="1"/>
      <c r="WHC103" s="1"/>
      <c r="WHD103" s="1"/>
      <c r="WHE103" s="1"/>
      <c r="WHF103" s="1"/>
      <c r="WHG103" s="1"/>
      <c r="WHH103" s="1"/>
      <c r="WHI103" s="1"/>
      <c r="WHJ103" s="1"/>
      <c r="WHK103" s="1"/>
      <c r="WHL103" s="1"/>
      <c r="WHM103" s="1"/>
      <c r="WHN103" s="1"/>
      <c r="WHO103" s="1"/>
      <c r="WHP103" s="1"/>
      <c r="WHQ103" s="1"/>
      <c r="WHR103" s="1"/>
      <c r="WHS103" s="1"/>
      <c r="WHT103" s="1"/>
      <c r="WHU103" s="1"/>
      <c r="WHV103" s="1"/>
      <c r="WHW103" s="1"/>
      <c r="WHX103" s="1"/>
      <c r="WHY103" s="1"/>
      <c r="WHZ103" s="1"/>
      <c r="WIA103" s="1"/>
      <c r="WIB103" s="1"/>
      <c r="WIC103" s="1"/>
      <c r="WID103" s="1"/>
      <c r="WIE103" s="1"/>
      <c r="WIF103" s="1"/>
      <c r="WIG103" s="1"/>
      <c r="WIH103" s="1"/>
      <c r="WII103" s="1"/>
      <c r="WIJ103" s="1"/>
      <c r="WIK103" s="1"/>
      <c r="WIL103" s="1"/>
      <c r="WIM103" s="1"/>
      <c r="WIN103" s="1"/>
      <c r="WIO103" s="1"/>
      <c r="WIP103" s="1"/>
      <c r="WIQ103" s="1"/>
      <c r="WIR103" s="1"/>
      <c r="WIS103" s="1"/>
      <c r="WIT103" s="1"/>
      <c r="WIU103" s="1"/>
      <c r="WIV103" s="1"/>
      <c r="WIW103" s="1"/>
      <c r="WIX103" s="1"/>
      <c r="WIY103" s="1"/>
      <c r="WIZ103" s="1"/>
      <c r="WJA103" s="1"/>
      <c r="WJB103" s="1"/>
      <c r="WJC103" s="1"/>
      <c r="WJD103" s="1"/>
      <c r="WJE103" s="1"/>
      <c r="WJF103" s="1"/>
      <c r="WJG103" s="1"/>
      <c r="WJH103" s="1"/>
      <c r="WJI103" s="1"/>
      <c r="WJJ103" s="1"/>
      <c r="WJK103" s="1"/>
      <c r="WJL103" s="1"/>
      <c r="WJM103" s="1"/>
      <c r="WJN103" s="1"/>
      <c r="WJO103" s="1"/>
      <c r="WJP103" s="1"/>
      <c r="WJQ103" s="1"/>
      <c r="WJR103" s="1"/>
      <c r="WJS103" s="1"/>
      <c r="WJT103" s="1"/>
      <c r="WJU103" s="1"/>
      <c r="WJV103" s="1"/>
      <c r="WJW103" s="1"/>
      <c r="WJX103" s="1"/>
      <c r="WJY103" s="1"/>
      <c r="WJZ103" s="1"/>
      <c r="WKA103" s="1"/>
      <c r="WKB103" s="1"/>
      <c r="WKC103" s="1"/>
      <c r="WKD103" s="1"/>
      <c r="WKE103" s="1"/>
      <c r="WKF103" s="1"/>
      <c r="WKG103" s="1"/>
      <c r="WKH103" s="1"/>
      <c r="WKI103" s="1"/>
      <c r="WKJ103" s="1"/>
      <c r="WKK103" s="1"/>
      <c r="WKL103" s="1"/>
      <c r="WKM103" s="1"/>
      <c r="WKN103" s="1"/>
      <c r="WKO103" s="1"/>
      <c r="WKP103" s="1"/>
      <c r="WKQ103" s="1"/>
      <c r="WKR103" s="1"/>
      <c r="WKS103" s="1"/>
      <c r="WKT103" s="1"/>
      <c r="WKU103" s="1"/>
      <c r="WKV103" s="1"/>
      <c r="WKW103" s="1"/>
      <c r="WKX103" s="1"/>
      <c r="WKY103" s="1"/>
      <c r="WKZ103" s="1"/>
      <c r="WLA103" s="1"/>
      <c r="WLB103" s="1"/>
      <c r="WLC103" s="1"/>
      <c r="WLD103" s="1"/>
      <c r="WLE103" s="1"/>
      <c r="WLF103" s="1"/>
      <c r="WLG103" s="1"/>
      <c r="WLH103" s="1"/>
      <c r="WLI103" s="1"/>
      <c r="WLJ103" s="1"/>
      <c r="WLK103" s="1"/>
      <c r="WLL103" s="1"/>
      <c r="WLM103" s="1"/>
      <c r="WLN103" s="1"/>
      <c r="WLO103" s="1"/>
      <c r="WLP103" s="1"/>
      <c r="WLQ103" s="1"/>
      <c r="WLR103" s="1"/>
      <c r="WLS103" s="1"/>
      <c r="WLT103" s="1"/>
      <c r="WLU103" s="1"/>
      <c r="WLV103" s="1"/>
      <c r="WLW103" s="1"/>
      <c r="WLX103" s="1"/>
      <c r="WLY103" s="1"/>
      <c r="WLZ103" s="1"/>
      <c r="WMA103" s="1"/>
      <c r="WMB103" s="1"/>
      <c r="WMC103" s="1"/>
      <c r="WMD103" s="1"/>
      <c r="WME103" s="1"/>
      <c r="WMF103" s="1"/>
      <c r="WMG103" s="1"/>
      <c r="WMH103" s="1"/>
      <c r="WMI103" s="1"/>
      <c r="WMJ103" s="1"/>
      <c r="WMK103" s="1"/>
      <c r="WML103" s="1"/>
      <c r="WMM103" s="1"/>
      <c r="WMN103" s="1"/>
      <c r="WMO103" s="1"/>
      <c r="WMP103" s="1"/>
      <c r="WMQ103" s="1"/>
      <c r="WMR103" s="1"/>
      <c r="WMS103" s="1"/>
      <c r="WMT103" s="1"/>
      <c r="WMU103" s="1"/>
      <c r="WMV103" s="1"/>
      <c r="WMW103" s="1"/>
      <c r="WMX103" s="1"/>
      <c r="WMY103" s="1"/>
      <c r="WMZ103" s="1"/>
      <c r="WNA103" s="1"/>
      <c r="WNB103" s="1"/>
      <c r="WNC103" s="1"/>
      <c r="WND103" s="1"/>
      <c r="WNE103" s="1"/>
      <c r="WNF103" s="1"/>
      <c r="WNG103" s="1"/>
      <c r="WNH103" s="1"/>
      <c r="WNI103" s="1"/>
      <c r="WNJ103" s="1"/>
      <c r="WNK103" s="1"/>
      <c r="WNL103" s="1"/>
      <c r="WNM103" s="1"/>
      <c r="WNN103" s="1"/>
      <c r="WNO103" s="1"/>
      <c r="WNP103" s="1"/>
      <c r="WNQ103" s="1"/>
      <c r="WNR103" s="1"/>
      <c r="WNS103" s="1"/>
      <c r="WNT103" s="1"/>
      <c r="WNU103" s="1"/>
      <c r="WNV103" s="1"/>
      <c r="WNW103" s="1"/>
      <c r="WNX103" s="1"/>
      <c r="WNY103" s="1"/>
      <c r="WNZ103" s="1"/>
      <c r="WOA103" s="1"/>
      <c r="WOB103" s="1"/>
      <c r="WOC103" s="1"/>
      <c r="WOD103" s="1"/>
      <c r="WOE103" s="1"/>
      <c r="WOF103" s="1"/>
      <c r="WOG103" s="1"/>
      <c r="WOH103" s="1"/>
      <c r="WOI103" s="1"/>
      <c r="WOJ103" s="1"/>
      <c r="WOK103" s="1"/>
      <c r="WOL103" s="1"/>
      <c r="WOM103" s="1"/>
      <c r="WON103" s="1"/>
      <c r="WOO103" s="1"/>
      <c r="WOP103" s="1"/>
      <c r="WOQ103" s="1"/>
      <c r="WOR103" s="1"/>
      <c r="WOS103" s="1"/>
      <c r="WOT103" s="1"/>
      <c r="WOU103" s="1"/>
      <c r="WOV103" s="1"/>
      <c r="WOW103" s="1"/>
      <c r="WOX103" s="1"/>
      <c r="WOY103" s="1"/>
      <c r="WOZ103" s="1"/>
      <c r="WPA103" s="1"/>
      <c r="WPB103" s="1"/>
      <c r="WPC103" s="1"/>
      <c r="WPD103" s="1"/>
      <c r="WPE103" s="1"/>
      <c r="WPF103" s="1"/>
      <c r="WPG103" s="1"/>
      <c r="WPH103" s="1"/>
      <c r="WPI103" s="1"/>
      <c r="WPJ103" s="1"/>
      <c r="WPK103" s="1"/>
      <c r="WPL103" s="1"/>
      <c r="WPM103" s="1"/>
      <c r="WPN103" s="1"/>
      <c r="WPO103" s="1"/>
      <c r="WPP103" s="1"/>
      <c r="WPQ103" s="1"/>
      <c r="WPR103" s="1"/>
      <c r="WPS103" s="1"/>
      <c r="WPT103" s="1"/>
      <c r="WPU103" s="1"/>
      <c r="WPV103" s="1"/>
      <c r="WPW103" s="1"/>
      <c r="WPX103" s="1"/>
      <c r="WPY103" s="1"/>
      <c r="WPZ103" s="1"/>
      <c r="WQA103" s="1"/>
      <c r="WQB103" s="1"/>
      <c r="WQC103" s="1"/>
      <c r="WQD103" s="1"/>
      <c r="WQE103" s="1"/>
      <c r="WQF103" s="1"/>
      <c r="WQG103" s="1"/>
      <c r="WQH103" s="1"/>
      <c r="WQI103" s="1"/>
      <c r="WQJ103" s="1"/>
      <c r="WQK103" s="1"/>
      <c r="WQL103" s="1"/>
      <c r="WQM103" s="1"/>
      <c r="WQN103" s="1"/>
      <c r="WQO103" s="1"/>
      <c r="WQP103" s="1"/>
      <c r="WQQ103" s="1"/>
      <c r="WQR103" s="1"/>
      <c r="WQS103" s="1"/>
      <c r="WQT103" s="1"/>
      <c r="WQU103" s="1"/>
      <c r="WQV103" s="1"/>
      <c r="WQW103" s="1"/>
      <c r="WQX103" s="1"/>
      <c r="WQY103" s="1"/>
      <c r="WQZ103" s="1"/>
      <c r="WRA103" s="1"/>
      <c r="WRB103" s="1"/>
      <c r="WRC103" s="1"/>
      <c r="WRD103" s="1"/>
      <c r="WRE103" s="1"/>
      <c r="WRF103" s="1"/>
      <c r="WRG103" s="1"/>
      <c r="WRH103" s="1"/>
      <c r="WRI103" s="1"/>
      <c r="WRJ103" s="1"/>
      <c r="WRK103" s="1"/>
      <c r="WRL103" s="1"/>
      <c r="WRM103" s="1"/>
      <c r="WRN103" s="1"/>
      <c r="WRO103" s="1"/>
      <c r="WRP103" s="1"/>
      <c r="WRQ103" s="1"/>
      <c r="WRR103" s="1"/>
      <c r="WRS103" s="1"/>
      <c r="WRT103" s="1"/>
      <c r="WRU103" s="1"/>
      <c r="WRV103" s="1"/>
      <c r="WRW103" s="1"/>
      <c r="WRX103" s="1"/>
      <c r="WRY103" s="1"/>
      <c r="WRZ103" s="1"/>
      <c r="WSA103" s="1"/>
      <c r="WSB103" s="1"/>
      <c r="WSC103" s="1"/>
      <c r="WSD103" s="1"/>
      <c r="WSE103" s="1"/>
      <c r="WSF103" s="1"/>
      <c r="WSG103" s="1"/>
      <c r="WSH103" s="1"/>
      <c r="WSI103" s="1"/>
      <c r="WSJ103" s="1"/>
      <c r="WSK103" s="1"/>
      <c r="WSL103" s="1"/>
      <c r="WSM103" s="1"/>
      <c r="WSN103" s="1"/>
      <c r="WSO103" s="1"/>
      <c r="WSP103" s="1"/>
      <c r="WSQ103" s="1"/>
      <c r="WSR103" s="1"/>
      <c r="WSS103" s="1"/>
      <c r="WST103" s="1"/>
      <c r="WSU103" s="1"/>
      <c r="WSV103" s="1"/>
      <c r="WSW103" s="1"/>
      <c r="WSX103" s="1"/>
      <c r="WSY103" s="1"/>
      <c r="WSZ103" s="1"/>
      <c r="WTA103" s="1"/>
      <c r="WTB103" s="1"/>
      <c r="WTC103" s="1"/>
      <c r="WTD103" s="1"/>
      <c r="WTE103" s="1"/>
      <c r="WTF103" s="1"/>
      <c r="WTG103" s="1"/>
      <c r="WTH103" s="1"/>
      <c r="WTI103" s="1"/>
      <c r="WTJ103" s="1"/>
      <c r="WTK103" s="1"/>
      <c r="WTL103" s="1"/>
      <c r="WTM103" s="1"/>
      <c r="WTN103" s="1"/>
      <c r="WTO103" s="1"/>
      <c r="WTP103" s="1"/>
      <c r="WTQ103" s="1"/>
      <c r="WTR103" s="1"/>
      <c r="WTS103" s="1"/>
      <c r="WTT103" s="1"/>
      <c r="WTU103" s="1"/>
      <c r="WTV103" s="1"/>
      <c r="WTW103" s="1"/>
      <c r="WTX103" s="1"/>
      <c r="WTY103" s="1"/>
      <c r="WTZ103" s="1"/>
      <c r="WUA103" s="1"/>
      <c r="WUB103" s="1"/>
      <c r="WUC103" s="1"/>
      <c r="WUD103" s="1"/>
      <c r="WUE103" s="1"/>
      <c r="WUF103" s="1"/>
      <c r="WUG103" s="1"/>
      <c r="WUH103" s="1"/>
      <c r="WUI103" s="1"/>
      <c r="WUJ103" s="1"/>
      <c r="WUK103" s="1"/>
      <c r="WUL103" s="1"/>
      <c r="WUM103" s="1"/>
      <c r="WUN103" s="1"/>
      <c r="WUO103" s="1"/>
      <c r="WUP103" s="1"/>
      <c r="WUQ103" s="1"/>
      <c r="WUR103" s="1"/>
      <c r="WUS103" s="1"/>
      <c r="WUT103" s="1"/>
      <c r="WUU103" s="1"/>
      <c r="WUV103" s="1"/>
      <c r="WUW103" s="1"/>
      <c r="WUX103" s="1"/>
      <c r="WUY103" s="1"/>
      <c r="WUZ103" s="1"/>
      <c r="WVA103" s="1"/>
      <c r="WVB103" s="1"/>
      <c r="WVC103" s="1"/>
      <c r="WVD103" s="1"/>
      <c r="WVE103" s="1"/>
      <c r="WVF103" s="1"/>
      <c r="WVG103" s="1"/>
      <c r="WVH103" s="1"/>
      <c r="WVI103" s="1"/>
      <c r="WVJ103" s="1"/>
      <c r="WVK103" s="1"/>
      <c r="WVL103" s="1"/>
      <c r="WVM103" s="1"/>
      <c r="WVN103" s="1"/>
      <c r="WVO103" s="1"/>
      <c r="WVP103" s="1"/>
      <c r="WVQ103" s="1"/>
      <c r="WVR103" s="1"/>
      <c r="WVS103" s="1"/>
      <c r="WVT103" s="1"/>
      <c r="WVU103" s="1"/>
      <c r="WVV103" s="1"/>
      <c r="WVW103" s="1"/>
      <c r="WVX103" s="1"/>
      <c r="WVY103" s="1"/>
      <c r="WVZ103" s="1"/>
      <c r="WWA103" s="1"/>
      <c r="WWB103" s="1"/>
      <c r="WWC103" s="1"/>
      <c r="WWD103" s="1"/>
      <c r="WWE103" s="1"/>
      <c r="WWF103" s="1"/>
      <c r="WWG103" s="1"/>
      <c r="WWH103" s="1"/>
      <c r="WWI103" s="1"/>
      <c r="WWJ103" s="1"/>
      <c r="WWK103" s="1"/>
      <c r="WWL103" s="1"/>
      <c r="WWM103" s="1"/>
      <c r="WWN103" s="1"/>
      <c r="WWO103" s="1"/>
      <c r="WWP103" s="1"/>
      <c r="WWQ103" s="1"/>
      <c r="WWR103" s="1"/>
      <c r="WWS103" s="1"/>
      <c r="WWT103" s="1"/>
      <c r="WWU103" s="1"/>
      <c r="WWV103" s="1"/>
      <c r="WWW103" s="1"/>
      <c r="WWX103" s="1"/>
      <c r="WWY103" s="1"/>
      <c r="WWZ103" s="1"/>
      <c r="WXA103" s="1"/>
      <c r="WXB103" s="1"/>
      <c r="WXC103" s="1"/>
      <c r="WXD103" s="1"/>
      <c r="WXE103" s="1"/>
      <c r="WXF103" s="1"/>
      <c r="WXG103" s="1"/>
      <c r="WXH103" s="1"/>
      <c r="WXI103" s="1"/>
      <c r="WXJ103" s="1"/>
      <c r="WXK103" s="1"/>
      <c r="WXL103" s="1"/>
      <c r="WXM103" s="1"/>
      <c r="WXN103" s="1"/>
      <c r="WXO103" s="1"/>
      <c r="WXP103" s="1"/>
      <c r="WXQ103" s="1"/>
      <c r="WXR103" s="1"/>
      <c r="WXS103" s="1"/>
      <c r="WXT103" s="1"/>
      <c r="WXU103" s="1"/>
      <c r="WXV103" s="1"/>
      <c r="WXW103" s="1"/>
      <c r="WXX103" s="1"/>
      <c r="WXY103" s="1"/>
      <c r="WXZ103" s="1"/>
      <c r="WYA103" s="1"/>
      <c r="WYB103" s="1"/>
      <c r="WYC103" s="1"/>
      <c r="WYD103" s="1"/>
      <c r="WYE103" s="1"/>
      <c r="WYF103" s="1"/>
      <c r="WYG103" s="1"/>
      <c r="WYH103" s="1"/>
      <c r="WYI103" s="1"/>
      <c r="WYJ103" s="1"/>
      <c r="WYK103" s="1"/>
      <c r="WYL103" s="1"/>
      <c r="WYM103" s="1"/>
      <c r="WYN103" s="1"/>
      <c r="WYO103" s="1"/>
      <c r="WYP103" s="1"/>
      <c r="WYQ103" s="1"/>
      <c r="WYR103" s="1"/>
      <c r="WYS103" s="1"/>
      <c r="WYT103" s="1"/>
      <c r="WYU103" s="1"/>
      <c r="WYV103" s="1"/>
      <c r="WYW103" s="1"/>
      <c r="WYX103" s="1"/>
      <c r="WYY103" s="1"/>
      <c r="WYZ103" s="1"/>
      <c r="WZA103" s="1"/>
      <c r="WZB103" s="1"/>
      <c r="WZC103" s="1"/>
      <c r="WZD103" s="1"/>
      <c r="WZE103" s="1"/>
      <c r="WZF103" s="1"/>
      <c r="WZG103" s="1"/>
      <c r="WZH103" s="1"/>
      <c r="WZI103" s="1"/>
      <c r="WZJ103" s="1"/>
      <c r="WZK103" s="1"/>
      <c r="WZL103" s="1"/>
      <c r="WZM103" s="1"/>
      <c r="WZN103" s="1"/>
      <c r="WZO103" s="1"/>
      <c r="WZP103" s="1"/>
      <c r="WZQ103" s="1"/>
      <c r="WZR103" s="1"/>
      <c r="WZS103" s="1"/>
      <c r="WZT103" s="1"/>
      <c r="WZU103" s="1"/>
      <c r="WZV103" s="1"/>
      <c r="WZW103" s="1"/>
      <c r="WZX103" s="1"/>
      <c r="WZY103" s="1"/>
      <c r="WZZ103" s="1"/>
      <c r="XAA103" s="1"/>
      <c r="XAB103" s="1"/>
      <c r="XAC103" s="1"/>
      <c r="XAD103" s="1"/>
      <c r="XAE103" s="1"/>
      <c r="XAF103" s="1"/>
      <c r="XAG103" s="1"/>
      <c r="XAH103" s="1"/>
      <c r="XAI103" s="1"/>
      <c r="XAJ103" s="1"/>
      <c r="XAK103" s="1"/>
      <c r="XAL103" s="1"/>
      <c r="XAM103" s="1"/>
      <c r="XAN103" s="1"/>
      <c r="XAO103" s="1"/>
      <c r="XAP103" s="1"/>
      <c r="XAQ103" s="1"/>
      <c r="XAR103" s="1"/>
      <c r="XAS103" s="1"/>
      <c r="XAT103" s="1"/>
      <c r="XAU103" s="1"/>
      <c r="XAV103" s="1"/>
      <c r="XAW103" s="1"/>
      <c r="XAX103" s="1"/>
      <c r="XAY103" s="1"/>
      <c r="XAZ103" s="1"/>
      <c r="XBA103" s="1"/>
      <c r="XBB103" s="1"/>
      <c r="XBC103" s="1"/>
      <c r="XBD103" s="1"/>
      <c r="XBE103" s="1"/>
      <c r="XBF103" s="1"/>
      <c r="XBG103" s="1"/>
      <c r="XBH103" s="1"/>
      <c r="XBI103" s="1"/>
      <c r="XBJ103" s="1"/>
      <c r="XBK103" s="1"/>
      <c r="XBL103" s="1"/>
      <c r="XBM103" s="1"/>
      <c r="XBN103" s="1"/>
      <c r="XBO103" s="1"/>
      <c r="XBP103" s="1"/>
      <c r="XBQ103" s="1"/>
      <c r="XBR103" s="1"/>
      <c r="XBS103" s="1"/>
      <c r="XBT103" s="1"/>
      <c r="XBU103" s="1"/>
      <c r="XBV103" s="1"/>
      <c r="XBW103" s="1"/>
      <c r="XBX103" s="1"/>
      <c r="XBY103" s="1"/>
      <c r="XBZ103" s="1"/>
      <c r="XCA103" s="1"/>
      <c r="XCB103" s="1"/>
      <c r="XCC103" s="1"/>
      <c r="XCD103" s="1"/>
      <c r="XCE103" s="1"/>
      <c r="XCF103" s="1"/>
      <c r="XCG103" s="1"/>
      <c r="XCH103" s="1"/>
      <c r="XCI103" s="1"/>
      <c r="XCJ103" s="1"/>
      <c r="XCK103" s="1"/>
      <c r="XCL103" s="1"/>
      <c r="XCM103" s="1"/>
      <c r="XCN103" s="1"/>
      <c r="XCO103" s="1"/>
      <c r="XCP103" s="1"/>
      <c r="XCQ103" s="1"/>
      <c r="XCR103" s="1"/>
      <c r="XCS103" s="1"/>
      <c r="XCT103" s="1"/>
      <c r="XCU103" s="1"/>
      <c r="XCV103" s="1"/>
      <c r="XCW103" s="1"/>
      <c r="XCX103" s="1"/>
      <c r="XCY103" s="1"/>
      <c r="XCZ103" s="1"/>
      <c r="XDA103" s="1"/>
      <c r="XDB103" s="1"/>
      <c r="XDC103" s="1"/>
      <c r="XDD103" s="1"/>
      <c r="XDE103" s="1"/>
      <c r="XDF103" s="1"/>
      <c r="XDG103" s="1"/>
      <c r="XDH103" s="1"/>
      <c r="XDI103" s="1"/>
      <c r="XDJ103" s="1"/>
      <c r="XDK103" s="1"/>
    </row>
    <row r="104" spans="1:16339" x14ac:dyDescent="0.2">
      <c r="A104" s="123">
        <v>164.9</v>
      </c>
      <c r="B104" s="2">
        <v>111</v>
      </c>
      <c r="C104" s="149">
        <v>0.67313523347483328</v>
      </c>
      <c r="D104" s="149">
        <f>TBL_FACTOR[[#This Row],[x/Local]]+0.025</f>
        <v>0.69813523347483331</v>
      </c>
      <c r="N104" s="2">
        <v>131</v>
      </c>
      <c r="O104" s="123">
        <f>ROUNDUP(_xlfn.XLOOKUP(N104,TBL_FACTOR[Bill],TBL_FACTOR[x/Local],,-1)*TBL_PD_RATES[[#This Row],[BILL]],1)</f>
        <v>86.6</v>
      </c>
      <c r="P104" s="123">
        <f>ROUNDUP(((_xlfn.XLOOKUP(TBL_PD_RATES[[#This Row],[BILL]],TBL_FACTOR[Bill],TBL_FACTOR[x/Local],,-1))+_xlfn.XLOOKUP(TBL_PD_RATES[[#Headers],[AHSA]], TBL_MSP[MSP],TBL_MSP[By/Local]))*TBL_PD_RATES[[#This Row],[BILL]],1)</f>
        <v>88.6</v>
      </c>
      <c r="Q104" s="123">
        <f>ROUNDUP(((_xlfn.XLOOKUP(TBL_PD_RATES[[#This Row],[BILL]],TBL_FACTOR[Bill],TBL_FACTOR[x/Local],,-1))+_xlfn.XLOOKUP(TBL_PD_RATES[[#Headers],[CSU]], TBL_MSP[MSP],TBL_MSP[By/Local]))*TBL_PD_RATES[[#This Row],[BILL]],1)</f>
        <v>86.6</v>
      </c>
      <c r="R104" s="123">
        <f>ROUNDUP(((_xlfn.XLOOKUP(TBL_PD_RATES[[#This Row],[BILL]],TBL_FACTOR[Bill],TBL_FACTOR[x/Local],,-1))+_xlfn.XLOOKUP(TBL_PD_RATES[[#Headers],[MS]], TBL_MSP[MSP],TBL_MSP[By/Local]))*TBL_PD_RATES[[#This Row],[BILL]],1)</f>
        <v>86.6</v>
      </c>
      <c r="S104" s="123">
        <f>ROUNDUP(((_xlfn.XLOOKUP(TBL_PD_RATES[[#This Row],[BILL]],TBL_FACTOR[Bill],TBL_FACTOR[x/Local],,-1))+_xlfn.XLOOKUP(TBL_PD_RATES[[#Headers],[RS]], TBL_MSP[MSP],TBL_MSP[By/Local]))*TBL_PD_RATES[[#This Row],[BILL]],1)</f>
        <v>86.6</v>
      </c>
      <c r="T104" s="123">
        <f>ROUNDUP(((_xlfn.XLOOKUP(TBL_PD_RATES[[#This Row],[BILL]],TBL_FACTOR[Bill],TBL_FACTOR[x/Local],,-1))+_xlfn.XLOOKUP(TBL_PD_RATES[[#Headers],[RS]], TBL_MSP[MSP],TBL_MSP[By/Local]))*TBL_PD_RATES[[#This Row],[BILL]],1)</f>
        <v>86.6</v>
      </c>
      <c r="V104" s="2">
        <v>131</v>
      </c>
      <c r="W104" s="123">
        <f>ROUNDUP(_xlfn.XLOOKUP(V104,TBL_FACTOR[Bill],TBL_FACTOR[x/Travel],,-1)*TBL_PD_RATES12[[#This Row],[BILL]],1)</f>
        <v>89.899999999999991</v>
      </c>
      <c r="X104" s="123">
        <f>ROUNDUP(((_xlfn.XLOOKUP(TBL_PD_RATES12[[#This Row],[BILL]],TBL_FACTOR[Bill],TBL_FACTOR[x/Travel],,-1))+_xlfn.XLOOKUP(TBL_PD_RATES12[[#Headers],[AHSA]], TBL_MSP[MSP],TBL_MSP[By/Travel]))*TBL_PD_RATES12[[#This Row],[BILL]],1)</f>
        <v>93.199999999999989</v>
      </c>
      <c r="Y104" s="123">
        <f>ROUNDUP(((_xlfn.XLOOKUP(TBL_PD_RATES12[[#This Row],[BILL]],TBL_FACTOR[Bill],TBL_FACTOR[x/Travel],,-1))+_xlfn.XLOOKUP(TBL_PD_RATES12[[#Headers],[CSU]], TBL_MSP[MSP],TBL_MSP[By/Travel]))*TBL_PD_RATES12[[#This Row],[BILL]],1)</f>
        <v>89.899999999999991</v>
      </c>
      <c r="Z104" s="123">
        <f>ROUNDUP(((_xlfn.XLOOKUP(TBL_PD_RATES12[[#This Row],[BILL]],TBL_FACTOR[Bill],TBL_FACTOR[x/Travel],,-1))+_xlfn.XLOOKUP(TBL_PD_RATES12[[#Headers],[MS]], TBL_MSP[MSP],TBL_MSP[By/Travel]))*TBL_PD_RATES12[[#This Row],[BILL]],1)</f>
        <v>89.899999999999991</v>
      </c>
      <c r="AA104" s="123">
        <f>ROUNDUP(((_xlfn.XLOOKUP(TBL_PD_RATES12[[#This Row],[BILL]],TBL_FACTOR[Bill],TBL_FACTOR[x/Travel],,-1))+_xlfn.XLOOKUP(TBL_PD_RATES12[[#Headers],[RS]], TBL_MSP[MSP],TBL_MSP[By/Travel]))*TBL_PD_RATES12[[#This Row],[BILL]],1)</f>
        <v>89.899999999999991</v>
      </c>
      <c r="AB104" s="123">
        <f>ROUNDUP(((_xlfn.XLOOKUP(TBL_PD_RATES12[[#This Row],[BILL]],TBL_FACTOR[Bill],TBL_FACTOR[x/Travel],,-1))+_xlfn.XLOOKUP(TBL_PD_RATES12[[#Headers],[RS]], TBL_MSP[MSP],TBL_MSP[By/Travel]))*TBL_PD_RATES12[[#This Row],[BILL]],1)</f>
        <v>89.899999999999991</v>
      </c>
    </row>
    <row r="105" spans="1:16339" x14ac:dyDescent="0.2">
      <c r="A105" s="123">
        <v>166.3</v>
      </c>
      <c r="B105" s="2">
        <v>112</v>
      </c>
      <c r="C105" s="149">
        <v>0.67348165965123274</v>
      </c>
      <c r="D105" s="149">
        <f>TBL_FACTOR[[#This Row],[x/Local]]+0.025</f>
        <v>0.69848165965123277</v>
      </c>
      <c r="N105" s="2">
        <v>132</v>
      </c>
      <c r="O105" s="123">
        <f>ROUNDUP(_xlfn.XLOOKUP(N105,TBL_FACTOR[Bill],TBL_FACTOR[x/Local],,-1)*TBL_PD_RATES[[#This Row],[BILL]],1)</f>
        <v>87.399999999999991</v>
      </c>
      <c r="P105" s="123">
        <f>ROUNDUP(((_xlfn.XLOOKUP(TBL_PD_RATES[[#This Row],[BILL]],TBL_FACTOR[Bill],TBL_FACTOR[x/Local],,-1))+_xlfn.XLOOKUP(TBL_PD_RATES[[#Headers],[AHSA]], TBL_MSP[MSP],TBL_MSP[By/Local]))*TBL_PD_RATES[[#This Row],[BILL]],1)</f>
        <v>89.399999999999991</v>
      </c>
      <c r="Q105" s="123">
        <f>ROUNDUP(((_xlfn.XLOOKUP(TBL_PD_RATES[[#This Row],[BILL]],TBL_FACTOR[Bill],TBL_FACTOR[x/Local],,-1))+_xlfn.XLOOKUP(TBL_PD_RATES[[#Headers],[CSU]], TBL_MSP[MSP],TBL_MSP[By/Local]))*TBL_PD_RATES[[#This Row],[BILL]],1)</f>
        <v>87.399999999999991</v>
      </c>
      <c r="R105" s="123">
        <f>ROUNDUP(((_xlfn.XLOOKUP(TBL_PD_RATES[[#This Row],[BILL]],TBL_FACTOR[Bill],TBL_FACTOR[x/Local],,-1))+_xlfn.XLOOKUP(TBL_PD_RATES[[#Headers],[MS]], TBL_MSP[MSP],TBL_MSP[By/Local]))*TBL_PD_RATES[[#This Row],[BILL]],1)</f>
        <v>87.399999999999991</v>
      </c>
      <c r="S105" s="123">
        <f>ROUNDUP(((_xlfn.XLOOKUP(TBL_PD_RATES[[#This Row],[BILL]],TBL_FACTOR[Bill],TBL_FACTOR[x/Local],,-1))+_xlfn.XLOOKUP(TBL_PD_RATES[[#Headers],[RS]], TBL_MSP[MSP],TBL_MSP[By/Local]))*TBL_PD_RATES[[#This Row],[BILL]],1)</f>
        <v>87.399999999999991</v>
      </c>
      <c r="T105" s="123">
        <f>ROUNDUP(((_xlfn.XLOOKUP(TBL_PD_RATES[[#This Row],[BILL]],TBL_FACTOR[Bill],TBL_FACTOR[x/Local],,-1))+_xlfn.XLOOKUP(TBL_PD_RATES[[#Headers],[RS]], TBL_MSP[MSP],TBL_MSP[By/Local]))*TBL_PD_RATES[[#This Row],[BILL]],1)</f>
        <v>87.399999999999991</v>
      </c>
      <c r="V105" s="2">
        <v>132</v>
      </c>
      <c r="W105" s="123">
        <f>ROUNDUP(_xlfn.XLOOKUP(V105,TBL_FACTOR[Bill],TBL_FACTOR[x/Travel],,-1)*TBL_PD_RATES12[[#This Row],[BILL]],1)</f>
        <v>90.699999999999989</v>
      </c>
      <c r="X105" s="123">
        <f>ROUNDUP(((_xlfn.XLOOKUP(TBL_PD_RATES12[[#This Row],[BILL]],TBL_FACTOR[Bill],TBL_FACTOR[x/Travel],,-1))+_xlfn.XLOOKUP(TBL_PD_RATES12[[#Headers],[AHSA]], TBL_MSP[MSP],TBL_MSP[By/Travel]))*TBL_PD_RATES12[[#This Row],[BILL]],1)</f>
        <v>94</v>
      </c>
      <c r="Y105" s="123">
        <f>ROUNDUP(((_xlfn.XLOOKUP(TBL_PD_RATES12[[#This Row],[BILL]],TBL_FACTOR[Bill],TBL_FACTOR[x/Travel],,-1))+_xlfn.XLOOKUP(TBL_PD_RATES12[[#Headers],[CSU]], TBL_MSP[MSP],TBL_MSP[By/Travel]))*TBL_PD_RATES12[[#This Row],[BILL]],1)</f>
        <v>90.699999999999989</v>
      </c>
      <c r="Z105" s="123">
        <f>ROUNDUP(((_xlfn.XLOOKUP(TBL_PD_RATES12[[#This Row],[BILL]],TBL_FACTOR[Bill],TBL_FACTOR[x/Travel],,-1))+_xlfn.XLOOKUP(TBL_PD_RATES12[[#Headers],[MS]], TBL_MSP[MSP],TBL_MSP[By/Travel]))*TBL_PD_RATES12[[#This Row],[BILL]],1)</f>
        <v>90.699999999999989</v>
      </c>
      <c r="AA105" s="123">
        <f>ROUNDUP(((_xlfn.XLOOKUP(TBL_PD_RATES12[[#This Row],[BILL]],TBL_FACTOR[Bill],TBL_FACTOR[x/Travel],,-1))+_xlfn.XLOOKUP(TBL_PD_RATES12[[#Headers],[RS]], TBL_MSP[MSP],TBL_MSP[By/Travel]))*TBL_PD_RATES12[[#This Row],[BILL]],1)</f>
        <v>90.699999999999989</v>
      </c>
      <c r="AB105" s="123">
        <f>ROUNDUP(((_xlfn.XLOOKUP(TBL_PD_RATES12[[#This Row],[BILL]],TBL_FACTOR[Bill],TBL_FACTOR[x/Travel],,-1))+_xlfn.XLOOKUP(TBL_PD_RATES12[[#Headers],[RS]], TBL_MSP[MSP],TBL_MSP[By/Travel]))*TBL_PD_RATES12[[#This Row],[BILL]],1)</f>
        <v>90.699999999999989</v>
      </c>
    </row>
    <row r="106" spans="1:16339" x14ac:dyDescent="0.2">
      <c r="A106" s="123">
        <v>167.70000000000002</v>
      </c>
      <c r="B106" s="2">
        <v>113</v>
      </c>
      <c r="C106" s="149">
        <v>0.67382230172927837</v>
      </c>
      <c r="D106" s="149">
        <f>TBL_FACTOR[[#This Row],[x/Local]]+0.025</f>
        <v>0.69882230172927839</v>
      </c>
      <c r="N106" s="2">
        <v>133</v>
      </c>
      <c r="O106" s="123">
        <f>ROUNDUP(_xlfn.XLOOKUP(N106,TBL_FACTOR[Bill],TBL_FACTOR[x/Local],,-1)*TBL_PD_RATES[[#This Row],[BILL]],1)</f>
        <v>88.1</v>
      </c>
      <c r="P106" s="123">
        <f>ROUNDUP(((_xlfn.XLOOKUP(TBL_PD_RATES[[#This Row],[BILL]],TBL_FACTOR[Bill],TBL_FACTOR[x/Local],,-1))+_xlfn.XLOOKUP(TBL_PD_RATES[[#Headers],[AHSA]], TBL_MSP[MSP],TBL_MSP[By/Local]))*TBL_PD_RATES[[#This Row],[BILL]],1)</f>
        <v>90.1</v>
      </c>
      <c r="Q106" s="123">
        <f>ROUNDUP(((_xlfn.XLOOKUP(TBL_PD_RATES[[#This Row],[BILL]],TBL_FACTOR[Bill],TBL_FACTOR[x/Local],,-1))+_xlfn.XLOOKUP(TBL_PD_RATES[[#Headers],[CSU]], TBL_MSP[MSP],TBL_MSP[By/Local]))*TBL_PD_RATES[[#This Row],[BILL]],1)</f>
        <v>88.1</v>
      </c>
      <c r="R106" s="123">
        <f>ROUNDUP(((_xlfn.XLOOKUP(TBL_PD_RATES[[#This Row],[BILL]],TBL_FACTOR[Bill],TBL_FACTOR[x/Local],,-1))+_xlfn.XLOOKUP(TBL_PD_RATES[[#Headers],[MS]], TBL_MSP[MSP],TBL_MSP[By/Local]))*TBL_PD_RATES[[#This Row],[BILL]],1)</f>
        <v>88.1</v>
      </c>
      <c r="S106" s="123">
        <f>ROUNDUP(((_xlfn.XLOOKUP(TBL_PD_RATES[[#This Row],[BILL]],TBL_FACTOR[Bill],TBL_FACTOR[x/Local],,-1))+_xlfn.XLOOKUP(TBL_PD_RATES[[#Headers],[RS]], TBL_MSP[MSP],TBL_MSP[By/Local]))*TBL_PD_RATES[[#This Row],[BILL]],1)</f>
        <v>88.1</v>
      </c>
      <c r="T106" s="123">
        <f>ROUNDUP(((_xlfn.XLOOKUP(TBL_PD_RATES[[#This Row],[BILL]],TBL_FACTOR[Bill],TBL_FACTOR[x/Local],,-1))+_xlfn.XLOOKUP(TBL_PD_RATES[[#Headers],[RS]], TBL_MSP[MSP],TBL_MSP[By/Local]))*TBL_PD_RATES[[#This Row],[BILL]],1)</f>
        <v>88.1</v>
      </c>
      <c r="V106" s="2">
        <v>133</v>
      </c>
      <c r="W106" s="123">
        <f>ROUNDUP(_xlfn.XLOOKUP(V106,TBL_FACTOR[Bill],TBL_FACTOR[x/Travel],,-1)*TBL_PD_RATES12[[#This Row],[BILL]],1)</f>
        <v>91.399999999999991</v>
      </c>
      <c r="X106" s="123">
        <f>ROUNDUP(((_xlfn.XLOOKUP(TBL_PD_RATES12[[#This Row],[BILL]],TBL_FACTOR[Bill],TBL_FACTOR[x/Travel],,-1))+_xlfn.XLOOKUP(TBL_PD_RATES12[[#Headers],[AHSA]], TBL_MSP[MSP],TBL_MSP[By/Travel]))*TBL_PD_RATES12[[#This Row],[BILL]],1)</f>
        <v>94.8</v>
      </c>
      <c r="Y106" s="123">
        <f>ROUNDUP(((_xlfn.XLOOKUP(TBL_PD_RATES12[[#This Row],[BILL]],TBL_FACTOR[Bill],TBL_FACTOR[x/Travel],,-1))+_xlfn.XLOOKUP(TBL_PD_RATES12[[#Headers],[CSU]], TBL_MSP[MSP],TBL_MSP[By/Travel]))*TBL_PD_RATES12[[#This Row],[BILL]],1)</f>
        <v>91.399999999999991</v>
      </c>
      <c r="Z106" s="123">
        <f>ROUNDUP(((_xlfn.XLOOKUP(TBL_PD_RATES12[[#This Row],[BILL]],TBL_FACTOR[Bill],TBL_FACTOR[x/Travel],,-1))+_xlfn.XLOOKUP(TBL_PD_RATES12[[#Headers],[MS]], TBL_MSP[MSP],TBL_MSP[By/Travel]))*TBL_PD_RATES12[[#This Row],[BILL]],1)</f>
        <v>91.399999999999991</v>
      </c>
      <c r="AA106" s="123">
        <f>ROUNDUP(((_xlfn.XLOOKUP(TBL_PD_RATES12[[#This Row],[BILL]],TBL_FACTOR[Bill],TBL_FACTOR[x/Travel],,-1))+_xlfn.XLOOKUP(TBL_PD_RATES12[[#Headers],[RS]], TBL_MSP[MSP],TBL_MSP[By/Travel]))*TBL_PD_RATES12[[#This Row],[BILL]],1)</f>
        <v>91.399999999999991</v>
      </c>
      <c r="AB106" s="123">
        <f>ROUNDUP(((_xlfn.XLOOKUP(TBL_PD_RATES12[[#This Row],[BILL]],TBL_FACTOR[Bill],TBL_FACTOR[x/Travel],,-1))+_xlfn.XLOOKUP(TBL_PD_RATES12[[#Headers],[RS]], TBL_MSP[MSP],TBL_MSP[By/Travel]))*TBL_PD_RATES12[[#This Row],[BILL]],1)</f>
        <v>91.399999999999991</v>
      </c>
    </row>
    <row r="107" spans="1:16339" x14ac:dyDescent="0.2">
      <c r="A107" s="123">
        <v>169.10000000000002</v>
      </c>
      <c r="B107" s="2">
        <v>114</v>
      </c>
      <c r="C107" s="149">
        <v>0.67415730337078639</v>
      </c>
      <c r="D107" s="149">
        <f>TBL_FACTOR[[#This Row],[x/Local]]+0.025</f>
        <v>0.69915730337078641</v>
      </c>
      <c r="N107" s="2">
        <v>134</v>
      </c>
      <c r="O107" s="123">
        <f>ROUNDUP(_xlfn.XLOOKUP(N107,TBL_FACTOR[Bill],TBL_FACTOR[x/Local],,-1)*TBL_PD_RATES[[#This Row],[BILL]],1)</f>
        <v>88.8</v>
      </c>
      <c r="P107" s="123">
        <f>ROUNDUP(((_xlfn.XLOOKUP(TBL_PD_RATES[[#This Row],[BILL]],TBL_FACTOR[Bill],TBL_FACTOR[x/Local],,-1))+_xlfn.XLOOKUP(TBL_PD_RATES[[#Headers],[AHSA]], TBL_MSP[MSP],TBL_MSP[By/Local]))*TBL_PD_RATES[[#This Row],[BILL]],1)</f>
        <v>90.8</v>
      </c>
      <c r="Q107" s="123">
        <f>ROUNDUP(((_xlfn.XLOOKUP(TBL_PD_RATES[[#This Row],[BILL]],TBL_FACTOR[Bill],TBL_FACTOR[x/Local],,-1))+_xlfn.XLOOKUP(TBL_PD_RATES[[#Headers],[CSU]], TBL_MSP[MSP],TBL_MSP[By/Local]))*TBL_PD_RATES[[#This Row],[BILL]],1)</f>
        <v>88.8</v>
      </c>
      <c r="R107" s="123">
        <f>ROUNDUP(((_xlfn.XLOOKUP(TBL_PD_RATES[[#This Row],[BILL]],TBL_FACTOR[Bill],TBL_FACTOR[x/Local],,-1))+_xlfn.XLOOKUP(TBL_PD_RATES[[#Headers],[MS]], TBL_MSP[MSP],TBL_MSP[By/Local]))*TBL_PD_RATES[[#This Row],[BILL]],1)</f>
        <v>88.8</v>
      </c>
      <c r="S107" s="123">
        <f>ROUNDUP(((_xlfn.XLOOKUP(TBL_PD_RATES[[#This Row],[BILL]],TBL_FACTOR[Bill],TBL_FACTOR[x/Local],,-1))+_xlfn.XLOOKUP(TBL_PD_RATES[[#Headers],[RS]], TBL_MSP[MSP],TBL_MSP[By/Local]))*TBL_PD_RATES[[#This Row],[BILL]],1)</f>
        <v>88.8</v>
      </c>
      <c r="T107" s="123">
        <f>ROUNDUP(((_xlfn.XLOOKUP(TBL_PD_RATES[[#This Row],[BILL]],TBL_FACTOR[Bill],TBL_FACTOR[x/Local],,-1))+_xlfn.XLOOKUP(TBL_PD_RATES[[#Headers],[RS]], TBL_MSP[MSP],TBL_MSP[By/Local]))*TBL_PD_RATES[[#This Row],[BILL]],1)</f>
        <v>88.8</v>
      </c>
      <c r="V107" s="2">
        <v>134</v>
      </c>
      <c r="W107" s="123">
        <f>ROUNDUP(_xlfn.XLOOKUP(V107,TBL_FACTOR[Bill],TBL_FACTOR[x/Travel],,-1)*TBL_PD_RATES12[[#This Row],[BILL]],1)</f>
        <v>92.1</v>
      </c>
      <c r="X107" s="123">
        <f>ROUNDUP(((_xlfn.XLOOKUP(TBL_PD_RATES12[[#This Row],[BILL]],TBL_FACTOR[Bill],TBL_FACTOR[x/Travel],,-1))+_xlfn.XLOOKUP(TBL_PD_RATES12[[#Headers],[AHSA]], TBL_MSP[MSP],TBL_MSP[By/Travel]))*TBL_PD_RATES12[[#This Row],[BILL]],1)</f>
        <v>95.5</v>
      </c>
      <c r="Y107" s="123">
        <f>ROUNDUP(((_xlfn.XLOOKUP(TBL_PD_RATES12[[#This Row],[BILL]],TBL_FACTOR[Bill],TBL_FACTOR[x/Travel],,-1))+_xlfn.XLOOKUP(TBL_PD_RATES12[[#Headers],[CSU]], TBL_MSP[MSP],TBL_MSP[By/Travel]))*TBL_PD_RATES12[[#This Row],[BILL]],1)</f>
        <v>92.1</v>
      </c>
      <c r="Z107" s="123">
        <f>ROUNDUP(((_xlfn.XLOOKUP(TBL_PD_RATES12[[#This Row],[BILL]],TBL_FACTOR[Bill],TBL_FACTOR[x/Travel],,-1))+_xlfn.XLOOKUP(TBL_PD_RATES12[[#Headers],[MS]], TBL_MSP[MSP],TBL_MSP[By/Travel]))*TBL_PD_RATES12[[#This Row],[BILL]],1)</f>
        <v>92.1</v>
      </c>
      <c r="AA107" s="123">
        <f>ROUNDUP(((_xlfn.XLOOKUP(TBL_PD_RATES12[[#This Row],[BILL]],TBL_FACTOR[Bill],TBL_FACTOR[x/Travel],,-1))+_xlfn.XLOOKUP(TBL_PD_RATES12[[#Headers],[RS]], TBL_MSP[MSP],TBL_MSP[By/Travel]))*TBL_PD_RATES12[[#This Row],[BILL]],1)</f>
        <v>92.1</v>
      </c>
      <c r="AB107" s="123">
        <f>ROUNDUP(((_xlfn.XLOOKUP(TBL_PD_RATES12[[#This Row],[BILL]],TBL_FACTOR[Bill],TBL_FACTOR[x/Travel],,-1))+_xlfn.XLOOKUP(TBL_PD_RATES12[[#Headers],[RS]], TBL_MSP[MSP],TBL_MSP[By/Travel]))*TBL_PD_RATES12[[#This Row],[BILL]],1)</f>
        <v>92.1</v>
      </c>
    </row>
    <row r="108" spans="1:16339" s="102" customFormat="1" x14ac:dyDescent="0.2">
      <c r="A108" s="123">
        <v>170.5</v>
      </c>
      <c r="B108" s="2">
        <v>115</v>
      </c>
      <c r="C108" s="149">
        <v>0.67448680351906165</v>
      </c>
      <c r="D108" s="149">
        <f>TBL_FACTOR[[#This Row],[x/Local]]+0.025</f>
        <v>0.69948680351906167</v>
      </c>
      <c r="E108" s="1"/>
      <c r="F108" s="1"/>
      <c r="G108" s="1"/>
      <c r="H108" s="1"/>
      <c r="I108" s="1"/>
      <c r="J108" s="1"/>
      <c r="K108" s="1"/>
      <c r="L108" s="1"/>
      <c r="M108" s="1"/>
      <c r="N108" s="2">
        <v>135</v>
      </c>
      <c r="O108" s="123">
        <f>ROUNDUP(_xlfn.XLOOKUP(N108,TBL_FACTOR[Bill],TBL_FACTOR[x/Local],,-1)*TBL_PD_RATES[[#This Row],[BILL]],1)</f>
        <v>89.5</v>
      </c>
      <c r="P108" s="123">
        <f>ROUNDUP(((_xlfn.XLOOKUP(TBL_PD_RATES[[#This Row],[BILL]],TBL_FACTOR[Bill],TBL_FACTOR[x/Local],,-1))+_xlfn.XLOOKUP(TBL_PD_RATES[[#Headers],[AHSA]], TBL_MSP[MSP],TBL_MSP[By/Local]))*TBL_PD_RATES[[#This Row],[BILL]],1)</f>
        <v>91.5</v>
      </c>
      <c r="Q108" s="123">
        <f>ROUNDUP(((_xlfn.XLOOKUP(TBL_PD_RATES[[#This Row],[BILL]],TBL_FACTOR[Bill],TBL_FACTOR[x/Local],,-1))+_xlfn.XLOOKUP(TBL_PD_RATES[[#Headers],[CSU]], TBL_MSP[MSP],TBL_MSP[By/Local]))*TBL_PD_RATES[[#This Row],[BILL]],1)</f>
        <v>89.5</v>
      </c>
      <c r="R108" s="123">
        <f>ROUNDUP(((_xlfn.XLOOKUP(TBL_PD_RATES[[#This Row],[BILL]],TBL_FACTOR[Bill],TBL_FACTOR[x/Local],,-1))+_xlfn.XLOOKUP(TBL_PD_RATES[[#Headers],[MS]], TBL_MSP[MSP],TBL_MSP[By/Local]))*TBL_PD_RATES[[#This Row],[BILL]],1)</f>
        <v>89.5</v>
      </c>
      <c r="S108" s="123">
        <f>ROUNDUP(((_xlfn.XLOOKUP(TBL_PD_RATES[[#This Row],[BILL]],TBL_FACTOR[Bill],TBL_FACTOR[x/Local],,-1))+_xlfn.XLOOKUP(TBL_PD_RATES[[#Headers],[RS]], TBL_MSP[MSP],TBL_MSP[By/Local]))*TBL_PD_RATES[[#This Row],[BILL]],1)</f>
        <v>89.5</v>
      </c>
      <c r="T108" s="123">
        <f>ROUNDUP(((_xlfn.XLOOKUP(TBL_PD_RATES[[#This Row],[BILL]],TBL_FACTOR[Bill],TBL_FACTOR[x/Local],,-1))+_xlfn.XLOOKUP(TBL_PD_RATES[[#Headers],[RS]], TBL_MSP[MSP],TBL_MSP[By/Local]))*TBL_PD_RATES[[#This Row],[BILL]],1)</f>
        <v>89.5</v>
      </c>
      <c r="U108" s="1"/>
      <c r="V108" s="2">
        <v>135</v>
      </c>
      <c r="W108" s="123">
        <f>ROUNDUP(_xlfn.XLOOKUP(V108,TBL_FACTOR[Bill],TBL_FACTOR[x/Travel],,-1)*TBL_PD_RATES12[[#This Row],[BILL]],1)</f>
        <v>92.899999999999991</v>
      </c>
      <c r="X108" s="123">
        <f>ROUNDUP(((_xlfn.XLOOKUP(TBL_PD_RATES12[[#This Row],[BILL]],TBL_FACTOR[Bill],TBL_FACTOR[x/Travel],,-1))+_xlfn.XLOOKUP(TBL_PD_RATES12[[#Headers],[AHSA]], TBL_MSP[MSP],TBL_MSP[By/Travel]))*TBL_PD_RATES12[[#This Row],[BILL]],1)</f>
        <v>96.3</v>
      </c>
      <c r="Y108" s="123">
        <f>ROUNDUP(((_xlfn.XLOOKUP(TBL_PD_RATES12[[#This Row],[BILL]],TBL_FACTOR[Bill],TBL_FACTOR[x/Travel],,-1))+_xlfn.XLOOKUP(TBL_PD_RATES12[[#Headers],[CSU]], TBL_MSP[MSP],TBL_MSP[By/Travel]))*TBL_PD_RATES12[[#This Row],[BILL]],1)</f>
        <v>92.899999999999991</v>
      </c>
      <c r="Z108" s="123">
        <f>ROUNDUP(((_xlfn.XLOOKUP(TBL_PD_RATES12[[#This Row],[BILL]],TBL_FACTOR[Bill],TBL_FACTOR[x/Travel],,-1))+_xlfn.XLOOKUP(TBL_PD_RATES12[[#Headers],[MS]], TBL_MSP[MSP],TBL_MSP[By/Travel]))*TBL_PD_RATES12[[#This Row],[BILL]],1)</f>
        <v>92.899999999999991</v>
      </c>
      <c r="AA108" s="123">
        <f>ROUNDUP(((_xlfn.XLOOKUP(TBL_PD_RATES12[[#This Row],[BILL]],TBL_FACTOR[Bill],TBL_FACTOR[x/Travel],,-1))+_xlfn.XLOOKUP(TBL_PD_RATES12[[#Headers],[RS]], TBL_MSP[MSP],TBL_MSP[By/Travel]))*TBL_PD_RATES12[[#This Row],[BILL]],1)</f>
        <v>92.899999999999991</v>
      </c>
      <c r="AB108" s="123">
        <f>ROUNDUP(((_xlfn.XLOOKUP(TBL_PD_RATES12[[#This Row],[BILL]],TBL_FACTOR[Bill],TBL_FACTOR[x/Travel],,-1))+_xlfn.XLOOKUP(TBL_PD_RATES12[[#Headers],[RS]], TBL_MSP[MSP],TBL_MSP[By/Travel]))*TBL_PD_RATES12[[#This Row],[BILL]],1)</f>
        <v>92.899999999999991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  <c r="BZZ108" s="1"/>
      <c r="CAA108" s="1"/>
      <c r="CAB108" s="1"/>
      <c r="CAC108" s="1"/>
      <c r="CAD108" s="1"/>
      <c r="CAE108" s="1"/>
      <c r="CAF108" s="1"/>
      <c r="CAG108" s="1"/>
      <c r="CAH108" s="1"/>
      <c r="CAI108" s="1"/>
      <c r="CAJ108" s="1"/>
      <c r="CAK108" s="1"/>
      <c r="CAL108" s="1"/>
      <c r="CAM108" s="1"/>
      <c r="CAN108" s="1"/>
      <c r="CAO108" s="1"/>
      <c r="CAP108" s="1"/>
      <c r="CAQ108" s="1"/>
      <c r="CAR108" s="1"/>
      <c r="CAS108" s="1"/>
      <c r="CAT108" s="1"/>
      <c r="CAU108" s="1"/>
      <c r="CAV108" s="1"/>
      <c r="CAW108" s="1"/>
      <c r="CAX108" s="1"/>
      <c r="CAY108" s="1"/>
      <c r="CAZ108" s="1"/>
      <c r="CBA108" s="1"/>
      <c r="CBB108" s="1"/>
      <c r="CBC108" s="1"/>
      <c r="CBD108" s="1"/>
      <c r="CBE108" s="1"/>
      <c r="CBF108" s="1"/>
      <c r="CBG108" s="1"/>
      <c r="CBH108" s="1"/>
      <c r="CBI108" s="1"/>
      <c r="CBJ108" s="1"/>
      <c r="CBK108" s="1"/>
      <c r="CBL108" s="1"/>
      <c r="CBM108" s="1"/>
      <c r="CBN108" s="1"/>
      <c r="CBO108" s="1"/>
      <c r="CBP108" s="1"/>
      <c r="CBQ108" s="1"/>
      <c r="CBR108" s="1"/>
      <c r="CBS108" s="1"/>
      <c r="CBT108" s="1"/>
      <c r="CBU108" s="1"/>
      <c r="CBV108" s="1"/>
      <c r="CBW108" s="1"/>
      <c r="CBX108" s="1"/>
      <c r="CBY108" s="1"/>
      <c r="CBZ108" s="1"/>
      <c r="CCA108" s="1"/>
      <c r="CCB108" s="1"/>
      <c r="CCC108" s="1"/>
      <c r="CCD108" s="1"/>
      <c r="CCE108" s="1"/>
      <c r="CCF108" s="1"/>
      <c r="CCG108" s="1"/>
      <c r="CCH108" s="1"/>
      <c r="CCI108" s="1"/>
      <c r="CCJ108" s="1"/>
      <c r="CCK108" s="1"/>
      <c r="CCL108" s="1"/>
      <c r="CCM108" s="1"/>
      <c r="CCN108" s="1"/>
      <c r="CCO108" s="1"/>
      <c r="CCP108" s="1"/>
      <c r="CCQ108" s="1"/>
      <c r="CCR108" s="1"/>
      <c r="CCS108" s="1"/>
      <c r="CCT108" s="1"/>
      <c r="CCU108" s="1"/>
      <c r="CCV108" s="1"/>
      <c r="CCW108" s="1"/>
      <c r="CCX108" s="1"/>
      <c r="CCY108" s="1"/>
      <c r="CCZ108" s="1"/>
      <c r="CDA108" s="1"/>
      <c r="CDB108" s="1"/>
      <c r="CDC108" s="1"/>
      <c r="CDD108" s="1"/>
      <c r="CDE108" s="1"/>
      <c r="CDF108" s="1"/>
      <c r="CDG108" s="1"/>
      <c r="CDH108" s="1"/>
      <c r="CDI108" s="1"/>
      <c r="CDJ108" s="1"/>
      <c r="CDK108" s="1"/>
      <c r="CDL108" s="1"/>
      <c r="CDM108" s="1"/>
      <c r="CDN108" s="1"/>
      <c r="CDO108" s="1"/>
      <c r="CDP108" s="1"/>
      <c r="CDQ108" s="1"/>
      <c r="CDR108" s="1"/>
      <c r="CDS108" s="1"/>
      <c r="CDT108" s="1"/>
      <c r="CDU108" s="1"/>
      <c r="CDV108" s="1"/>
      <c r="CDW108" s="1"/>
      <c r="CDX108" s="1"/>
      <c r="CDY108" s="1"/>
      <c r="CDZ108" s="1"/>
      <c r="CEA108" s="1"/>
      <c r="CEB108" s="1"/>
      <c r="CEC108" s="1"/>
      <c r="CED108" s="1"/>
      <c r="CEE108" s="1"/>
      <c r="CEF108" s="1"/>
      <c r="CEG108" s="1"/>
      <c r="CEH108" s="1"/>
      <c r="CEI108" s="1"/>
      <c r="CEJ108" s="1"/>
      <c r="CEK108" s="1"/>
      <c r="CEL108" s="1"/>
      <c r="CEM108" s="1"/>
      <c r="CEN108" s="1"/>
      <c r="CEO108" s="1"/>
      <c r="CEP108" s="1"/>
      <c r="CEQ108" s="1"/>
      <c r="CER108" s="1"/>
      <c r="CES108" s="1"/>
      <c r="CET108" s="1"/>
      <c r="CEU108" s="1"/>
      <c r="CEV108" s="1"/>
      <c r="CEW108" s="1"/>
      <c r="CEX108" s="1"/>
      <c r="CEY108" s="1"/>
      <c r="CEZ108" s="1"/>
      <c r="CFA108" s="1"/>
      <c r="CFB108" s="1"/>
      <c r="CFC108" s="1"/>
      <c r="CFD108" s="1"/>
      <c r="CFE108" s="1"/>
      <c r="CFF108" s="1"/>
      <c r="CFG108" s="1"/>
      <c r="CFH108" s="1"/>
      <c r="CFI108" s="1"/>
      <c r="CFJ108" s="1"/>
      <c r="CFK108" s="1"/>
      <c r="CFL108" s="1"/>
      <c r="CFM108" s="1"/>
      <c r="CFN108" s="1"/>
      <c r="CFO108" s="1"/>
      <c r="CFP108" s="1"/>
      <c r="CFQ108" s="1"/>
      <c r="CFR108" s="1"/>
      <c r="CFS108" s="1"/>
      <c r="CFT108" s="1"/>
      <c r="CFU108" s="1"/>
      <c r="CFV108" s="1"/>
      <c r="CFW108" s="1"/>
      <c r="CFX108" s="1"/>
      <c r="CFY108" s="1"/>
      <c r="CFZ108" s="1"/>
      <c r="CGA108" s="1"/>
      <c r="CGB108" s="1"/>
      <c r="CGC108" s="1"/>
      <c r="CGD108" s="1"/>
      <c r="CGE108" s="1"/>
      <c r="CGF108" s="1"/>
      <c r="CGG108" s="1"/>
      <c r="CGH108" s="1"/>
      <c r="CGI108" s="1"/>
      <c r="CGJ108" s="1"/>
      <c r="CGK108" s="1"/>
      <c r="CGL108" s="1"/>
      <c r="CGM108" s="1"/>
      <c r="CGN108" s="1"/>
      <c r="CGO108" s="1"/>
      <c r="CGP108" s="1"/>
      <c r="CGQ108" s="1"/>
      <c r="CGR108" s="1"/>
      <c r="CGS108" s="1"/>
      <c r="CGT108" s="1"/>
      <c r="CGU108" s="1"/>
      <c r="CGV108" s="1"/>
      <c r="CGW108" s="1"/>
      <c r="CGX108" s="1"/>
      <c r="CGY108" s="1"/>
      <c r="CGZ108" s="1"/>
      <c r="CHA108" s="1"/>
      <c r="CHB108" s="1"/>
      <c r="CHC108" s="1"/>
      <c r="CHD108" s="1"/>
      <c r="CHE108" s="1"/>
      <c r="CHF108" s="1"/>
      <c r="CHG108" s="1"/>
      <c r="CHH108" s="1"/>
      <c r="CHI108" s="1"/>
      <c r="CHJ108" s="1"/>
      <c r="CHK108" s="1"/>
      <c r="CHL108" s="1"/>
      <c r="CHM108" s="1"/>
      <c r="CHN108" s="1"/>
      <c r="CHO108" s="1"/>
      <c r="CHP108" s="1"/>
      <c r="CHQ108" s="1"/>
      <c r="CHR108" s="1"/>
      <c r="CHS108" s="1"/>
      <c r="CHT108" s="1"/>
      <c r="CHU108" s="1"/>
      <c r="CHV108" s="1"/>
      <c r="CHW108" s="1"/>
      <c r="CHX108" s="1"/>
      <c r="CHY108" s="1"/>
      <c r="CHZ108" s="1"/>
      <c r="CIA108" s="1"/>
      <c r="CIB108" s="1"/>
      <c r="CIC108" s="1"/>
      <c r="CID108" s="1"/>
      <c r="CIE108" s="1"/>
      <c r="CIF108" s="1"/>
      <c r="CIG108" s="1"/>
      <c r="CIH108" s="1"/>
      <c r="CII108" s="1"/>
      <c r="CIJ108" s="1"/>
      <c r="CIK108" s="1"/>
      <c r="CIL108" s="1"/>
      <c r="CIM108" s="1"/>
      <c r="CIN108" s="1"/>
      <c r="CIO108" s="1"/>
      <c r="CIP108" s="1"/>
      <c r="CIQ108" s="1"/>
      <c r="CIR108" s="1"/>
      <c r="CIS108" s="1"/>
      <c r="CIT108" s="1"/>
      <c r="CIU108" s="1"/>
      <c r="CIV108" s="1"/>
      <c r="CIW108" s="1"/>
      <c r="CIX108" s="1"/>
      <c r="CIY108" s="1"/>
      <c r="CIZ108" s="1"/>
      <c r="CJA108" s="1"/>
      <c r="CJB108" s="1"/>
      <c r="CJC108" s="1"/>
      <c r="CJD108" s="1"/>
      <c r="CJE108" s="1"/>
      <c r="CJF108" s="1"/>
      <c r="CJG108" s="1"/>
      <c r="CJH108" s="1"/>
      <c r="CJI108" s="1"/>
      <c r="CJJ108" s="1"/>
      <c r="CJK108" s="1"/>
      <c r="CJL108" s="1"/>
      <c r="CJM108" s="1"/>
      <c r="CJN108" s="1"/>
      <c r="CJO108" s="1"/>
      <c r="CJP108" s="1"/>
      <c r="CJQ108" s="1"/>
      <c r="CJR108" s="1"/>
      <c r="CJS108" s="1"/>
      <c r="CJT108" s="1"/>
      <c r="CJU108" s="1"/>
      <c r="CJV108" s="1"/>
      <c r="CJW108" s="1"/>
      <c r="CJX108" s="1"/>
      <c r="CJY108" s="1"/>
      <c r="CJZ108" s="1"/>
      <c r="CKA108" s="1"/>
      <c r="CKB108" s="1"/>
      <c r="CKC108" s="1"/>
      <c r="CKD108" s="1"/>
      <c r="CKE108" s="1"/>
      <c r="CKF108" s="1"/>
      <c r="CKG108" s="1"/>
      <c r="CKH108" s="1"/>
      <c r="CKI108" s="1"/>
      <c r="CKJ108" s="1"/>
      <c r="CKK108" s="1"/>
      <c r="CKL108" s="1"/>
      <c r="CKM108" s="1"/>
      <c r="CKN108" s="1"/>
      <c r="CKO108" s="1"/>
      <c r="CKP108" s="1"/>
      <c r="CKQ108" s="1"/>
      <c r="CKR108" s="1"/>
      <c r="CKS108" s="1"/>
      <c r="CKT108" s="1"/>
      <c r="CKU108" s="1"/>
      <c r="CKV108" s="1"/>
      <c r="CKW108" s="1"/>
      <c r="CKX108" s="1"/>
      <c r="CKY108" s="1"/>
      <c r="CKZ108" s="1"/>
      <c r="CLA108" s="1"/>
      <c r="CLB108" s="1"/>
      <c r="CLC108" s="1"/>
      <c r="CLD108" s="1"/>
      <c r="CLE108" s="1"/>
      <c r="CLF108" s="1"/>
      <c r="CLG108" s="1"/>
      <c r="CLH108" s="1"/>
      <c r="CLI108" s="1"/>
      <c r="CLJ108" s="1"/>
      <c r="CLK108" s="1"/>
      <c r="CLL108" s="1"/>
      <c r="CLM108" s="1"/>
      <c r="CLN108" s="1"/>
      <c r="CLO108" s="1"/>
      <c r="CLP108" s="1"/>
      <c r="CLQ108" s="1"/>
      <c r="CLR108" s="1"/>
      <c r="CLS108" s="1"/>
      <c r="CLT108" s="1"/>
      <c r="CLU108" s="1"/>
      <c r="CLV108" s="1"/>
      <c r="CLW108" s="1"/>
      <c r="CLX108" s="1"/>
      <c r="CLY108" s="1"/>
      <c r="CLZ108" s="1"/>
      <c r="CMA108" s="1"/>
      <c r="CMB108" s="1"/>
      <c r="CMC108" s="1"/>
      <c r="CMD108" s="1"/>
      <c r="CME108" s="1"/>
      <c r="CMF108" s="1"/>
      <c r="CMG108" s="1"/>
      <c r="CMH108" s="1"/>
      <c r="CMI108" s="1"/>
      <c r="CMJ108" s="1"/>
      <c r="CMK108" s="1"/>
      <c r="CML108" s="1"/>
      <c r="CMM108" s="1"/>
      <c r="CMN108" s="1"/>
      <c r="CMO108" s="1"/>
      <c r="CMP108" s="1"/>
      <c r="CMQ108" s="1"/>
      <c r="CMR108" s="1"/>
      <c r="CMS108" s="1"/>
      <c r="CMT108" s="1"/>
      <c r="CMU108" s="1"/>
      <c r="CMV108" s="1"/>
      <c r="CMW108" s="1"/>
      <c r="CMX108" s="1"/>
      <c r="CMY108" s="1"/>
      <c r="CMZ108" s="1"/>
      <c r="CNA108" s="1"/>
      <c r="CNB108" s="1"/>
      <c r="CNC108" s="1"/>
      <c r="CND108" s="1"/>
      <c r="CNE108" s="1"/>
      <c r="CNF108" s="1"/>
      <c r="CNG108" s="1"/>
      <c r="CNH108" s="1"/>
      <c r="CNI108" s="1"/>
      <c r="CNJ108" s="1"/>
      <c r="CNK108" s="1"/>
      <c r="CNL108" s="1"/>
      <c r="CNM108" s="1"/>
      <c r="CNN108" s="1"/>
      <c r="CNO108" s="1"/>
      <c r="CNP108" s="1"/>
      <c r="CNQ108" s="1"/>
      <c r="CNR108" s="1"/>
      <c r="CNS108" s="1"/>
      <c r="CNT108" s="1"/>
      <c r="CNU108" s="1"/>
      <c r="CNV108" s="1"/>
      <c r="CNW108" s="1"/>
      <c r="CNX108" s="1"/>
      <c r="CNY108" s="1"/>
      <c r="CNZ108" s="1"/>
      <c r="COA108" s="1"/>
      <c r="COB108" s="1"/>
      <c r="COC108" s="1"/>
      <c r="COD108" s="1"/>
      <c r="COE108" s="1"/>
      <c r="COF108" s="1"/>
      <c r="COG108" s="1"/>
      <c r="COH108" s="1"/>
      <c r="COI108" s="1"/>
      <c r="COJ108" s="1"/>
      <c r="COK108" s="1"/>
      <c r="COL108" s="1"/>
      <c r="COM108" s="1"/>
      <c r="CON108" s="1"/>
      <c r="COO108" s="1"/>
      <c r="COP108" s="1"/>
      <c r="COQ108" s="1"/>
      <c r="COR108" s="1"/>
      <c r="COS108" s="1"/>
      <c r="COT108" s="1"/>
      <c r="COU108" s="1"/>
      <c r="COV108" s="1"/>
      <c r="COW108" s="1"/>
      <c r="COX108" s="1"/>
      <c r="COY108" s="1"/>
      <c r="COZ108" s="1"/>
      <c r="CPA108" s="1"/>
      <c r="CPB108" s="1"/>
      <c r="CPC108" s="1"/>
      <c r="CPD108" s="1"/>
      <c r="CPE108" s="1"/>
      <c r="CPF108" s="1"/>
      <c r="CPG108" s="1"/>
      <c r="CPH108" s="1"/>
      <c r="CPI108" s="1"/>
      <c r="CPJ108" s="1"/>
      <c r="CPK108" s="1"/>
      <c r="CPL108" s="1"/>
      <c r="CPM108" s="1"/>
      <c r="CPN108" s="1"/>
      <c r="CPO108" s="1"/>
      <c r="CPP108" s="1"/>
      <c r="CPQ108" s="1"/>
      <c r="CPR108" s="1"/>
      <c r="CPS108" s="1"/>
      <c r="CPT108" s="1"/>
      <c r="CPU108" s="1"/>
      <c r="CPV108" s="1"/>
      <c r="CPW108" s="1"/>
      <c r="CPX108" s="1"/>
      <c r="CPY108" s="1"/>
      <c r="CPZ108" s="1"/>
      <c r="CQA108" s="1"/>
      <c r="CQB108" s="1"/>
      <c r="CQC108" s="1"/>
      <c r="CQD108" s="1"/>
      <c r="CQE108" s="1"/>
      <c r="CQF108" s="1"/>
      <c r="CQG108" s="1"/>
      <c r="CQH108" s="1"/>
      <c r="CQI108" s="1"/>
      <c r="CQJ108" s="1"/>
      <c r="CQK108" s="1"/>
      <c r="CQL108" s="1"/>
      <c r="CQM108" s="1"/>
      <c r="CQN108" s="1"/>
      <c r="CQO108" s="1"/>
      <c r="CQP108" s="1"/>
      <c r="CQQ108" s="1"/>
      <c r="CQR108" s="1"/>
      <c r="CQS108" s="1"/>
      <c r="CQT108" s="1"/>
      <c r="CQU108" s="1"/>
      <c r="CQV108" s="1"/>
      <c r="CQW108" s="1"/>
      <c r="CQX108" s="1"/>
      <c r="CQY108" s="1"/>
      <c r="CQZ108" s="1"/>
      <c r="CRA108" s="1"/>
      <c r="CRB108" s="1"/>
      <c r="CRC108" s="1"/>
      <c r="CRD108" s="1"/>
      <c r="CRE108" s="1"/>
      <c r="CRF108" s="1"/>
      <c r="CRG108" s="1"/>
      <c r="CRH108" s="1"/>
      <c r="CRI108" s="1"/>
      <c r="CRJ108" s="1"/>
      <c r="CRK108" s="1"/>
      <c r="CRL108" s="1"/>
      <c r="CRM108" s="1"/>
      <c r="CRN108" s="1"/>
      <c r="CRO108" s="1"/>
      <c r="CRP108" s="1"/>
      <c r="CRQ108" s="1"/>
      <c r="CRR108" s="1"/>
      <c r="CRS108" s="1"/>
      <c r="CRT108" s="1"/>
      <c r="CRU108" s="1"/>
      <c r="CRV108" s="1"/>
      <c r="CRW108" s="1"/>
      <c r="CRX108" s="1"/>
      <c r="CRY108" s="1"/>
      <c r="CRZ108" s="1"/>
      <c r="CSA108" s="1"/>
      <c r="CSB108" s="1"/>
      <c r="CSC108" s="1"/>
      <c r="CSD108" s="1"/>
      <c r="CSE108" s="1"/>
      <c r="CSF108" s="1"/>
      <c r="CSG108" s="1"/>
      <c r="CSH108" s="1"/>
      <c r="CSI108" s="1"/>
      <c r="CSJ108" s="1"/>
      <c r="CSK108" s="1"/>
      <c r="CSL108" s="1"/>
      <c r="CSM108" s="1"/>
      <c r="CSN108" s="1"/>
      <c r="CSO108" s="1"/>
      <c r="CSP108" s="1"/>
      <c r="CSQ108" s="1"/>
      <c r="CSR108" s="1"/>
      <c r="CSS108" s="1"/>
      <c r="CST108" s="1"/>
      <c r="CSU108" s="1"/>
      <c r="CSV108" s="1"/>
      <c r="CSW108" s="1"/>
      <c r="CSX108" s="1"/>
      <c r="CSY108" s="1"/>
      <c r="CSZ108" s="1"/>
      <c r="CTA108" s="1"/>
      <c r="CTB108" s="1"/>
      <c r="CTC108" s="1"/>
      <c r="CTD108" s="1"/>
      <c r="CTE108" s="1"/>
      <c r="CTF108" s="1"/>
      <c r="CTG108" s="1"/>
      <c r="CTH108" s="1"/>
      <c r="CTI108" s="1"/>
      <c r="CTJ108" s="1"/>
      <c r="CTK108" s="1"/>
      <c r="CTL108" s="1"/>
      <c r="CTM108" s="1"/>
      <c r="CTN108" s="1"/>
      <c r="CTO108" s="1"/>
      <c r="CTP108" s="1"/>
      <c r="CTQ108" s="1"/>
      <c r="CTR108" s="1"/>
      <c r="CTS108" s="1"/>
      <c r="CTT108" s="1"/>
      <c r="CTU108" s="1"/>
      <c r="CTV108" s="1"/>
      <c r="CTW108" s="1"/>
      <c r="CTX108" s="1"/>
      <c r="CTY108" s="1"/>
      <c r="CTZ108" s="1"/>
      <c r="CUA108" s="1"/>
      <c r="CUB108" s="1"/>
      <c r="CUC108" s="1"/>
      <c r="CUD108" s="1"/>
      <c r="CUE108" s="1"/>
      <c r="CUF108" s="1"/>
      <c r="CUG108" s="1"/>
      <c r="CUH108" s="1"/>
      <c r="CUI108" s="1"/>
      <c r="CUJ108" s="1"/>
      <c r="CUK108" s="1"/>
      <c r="CUL108" s="1"/>
      <c r="CUM108" s="1"/>
      <c r="CUN108" s="1"/>
      <c r="CUO108" s="1"/>
      <c r="CUP108" s="1"/>
      <c r="CUQ108" s="1"/>
      <c r="CUR108" s="1"/>
      <c r="CUS108" s="1"/>
      <c r="CUT108" s="1"/>
      <c r="CUU108" s="1"/>
      <c r="CUV108" s="1"/>
      <c r="CUW108" s="1"/>
      <c r="CUX108" s="1"/>
      <c r="CUY108" s="1"/>
      <c r="CUZ108" s="1"/>
      <c r="CVA108" s="1"/>
      <c r="CVB108" s="1"/>
      <c r="CVC108" s="1"/>
      <c r="CVD108" s="1"/>
      <c r="CVE108" s="1"/>
      <c r="CVF108" s="1"/>
      <c r="CVG108" s="1"/>
      <c r="CVH108" s="1"/>
      <c r="CVI108" s="1"/>
      <c r="CVJ108" s="1"/>
      <c r="CVK108" s="1"/>
      <c r="CVL108" s="1"/>
      <c r="CVM108" s="1"/>
      <c r="CVN108" s="1"/>
      <c r="CVO108" s="1"/>
      <c r="CVP108" s="1"/>
      <c r="CVQ108" s="1"/>
      <c r="CVR108" s="1"/>
      <c r="CVS108" s="1"/>
      <c r="CVT108" s="1"/>
      <c r="CVU108" s="1"/>
      <c r="CVV108" s="1"/>
      <c r="CVW108" s="1"/>
      <c r="CVX108" s="1"/>
      <c r="CVY108" s="1"/>
      <c r="CVZ108" s="1"/>
      <c r="CWA108" s="1"/>
      <c r="CWB108" s="1"/>
      <c r="CWC108" s="1"/>
      <c r="CWD108" s="1"/>
      <c r="CWE108" s="1"/>
      <c r="CWF108" s="1"/>
      <c r="CWG108" s="1"/>
      <c r="CWH108" s="1"/>
      <c r="CWI108" s="1"/>
      <c r="CWJ108" s="1"/>
      <c r="CWK108" s="1"/>
      <c r="CWL108" s="1"/>
      <c r="CWM108" s="1"/>
      <c r="CWN108" s="1"/>
      <c r="CWO108" s="1"/>
      <c r="CWP108" s="1"/>
      <c r="CWQ108" s="1"/>
      <c r="CWR108" s="1"/>
      <c r="CWS108" s="1"/>
      <c r="CWT108" s="1"/>
      <c r="CWU108" s="1"/>
      <c r="CWV108" s="1"/>
      <c r="CWW108" s="1"/>
      <c r="CWX108" s="1"/>
      <c r="CWY108" s="1"/>
      <c r="CWZ108" s="1"/>
      <c r="CXA108" s="1"/>
      <c r="CXB108" s="1"/>
      <c r="CXC108" s="1"/>
      <c r="CXD108" s="1"/>
      <c r="CXE108" s="1"/>
      <c r="CXF108" s="1"/>
      <c r="CXG108" s="1"/>
      <c r="CXH108" s="1"/>
      <c r="CXI108" s="1"/>
      <c r="CXJ108" s="1"/>
      <c r="CXK108" s="1"/>
      <c r="CXL108" s="1"/>
      <c r="CXM108" s="1"/>
      <c r="CXN108" s="1"/>
      <c r="CXO108" s="1"/>
      <c r="CXP108" s="1"/>
      <c r="CXQ108" s="1"/>
      <c r="CXR108" s="1"/>
      <c r="CXS108" s="1"/>
      <c r="CXT108" s="1"/>
      <c r="CXU108" s="1"/>
      <c r="CXV108" s="1"/>
      <c r="CXW108" s="1"/>
      <c r="CXX108" s="1"/>
      <c r="CXY108" s="1"/>
      <c r="CXZ108" s="1"/>
      <c r="CYA108" s="1"/>
      <c r="CYB108" s="1"/>
      <c r="CYC108" s="1"/>
      <c r="CYD108" s="1"/>
      <c r="CYE108" s="1"/>
      <c r="CYF108" s="1"/>
      <c r="CYG108" s="1"/>
      <c r="CYH108" s="1"/>
      <c r="CYI108" s="1"/>
      <c r="CYJ108" s="1"/>
      <c r="CYK108" s="1"/>
      <c r="CYL108" s="1"/>
      <c r="CYM108" s="1"/>
      <c r="CYN108" s="1"/>
      <c r="CYO108" s="1"/>
      <c r="CYP108" s="1"/>
      <c r="CYQ108" s="1"/>
      <c r="CYR108" s="1"/>
      <c r="CYS108" s="1"/>
      <c r="CYT108" s="1"/>
      <c r="CYU108" s="1"/>
      <c r="CYV108" s="1"/>
      <c r="CYW108" s="1"/>
      <c r="CYX108" s="1"/>
      <c r="CYY108" s="1"/>
      <c r="CYZ108" s="1"/>
      <c r="CZA108" s="1"/>
      <c r="CZB108" s="1"/>
      <c r="CZC108" s="1"/>
      <c r="CZD108" s="1"/>
      <c r="CZE108" s="1"/>
      <c r="CZF108" s="1"/>
      <c r="CZG108" s="1"/>
      <c r="CZH108" s="1"/>
      <c r="CZI108" s="1"/>
      <c r="CZJ108" s="1"/>
      <c r="CZK108" s="1"/>
      <c r="CZL108" s="1"/>
      <c r="CZM108" s="1"/>
      <c r="CZN108" s="1"/>
      <c r="CZO108" s="1"/>
      <c r="CZP108" s="1"/>
      <c r="CZQ108" s="1"/>
      <c r="CZR108" s="1"/>
      <c r="CZS108" s="1"/>
      <c r="CZT108" s="1"/>
      <c r="CZU108" s="1"/>
      <c r="CZV108" s="1"/>
      <c r="CZW108" s="1"/>
      <c r="CZX108" s="1"/>
      <c r="CZY108" s="1"/>
      <c r="CZZ108" s="1"/>
      <c r="DAA108" s="1"/>
      <c r="DAB108" s="1"/>
      <c r="DAC108" s="1"/>
      <c r="DAD108" s="1"/>
      <c r="DAE108" s="1"/>
      <c r="DAF108" s="1"/>
      <c r="DAG108" s="1"/>
      <c r="DAH108" s="1"/>
      <c r="DAI108" s="1"/>
      <c r="DAJ108" s="1"/>
      <c r="DAK108" s="1"/>
      <c r="DAL108" s="1"/>
      <c r="DAM108" s="1"/>
      <c r="DAN108" s="1"/>
      <c r="DAO108" s="1"/>
      <c r="DAP108" s="1"/>
      <c r="DAQ108" s="1"/>
      <c r="DAR108" s="1"/>
      <c r="DAS108" s="1"/>
      <c r="DAT108" s="1"/>
      <c r="DAU108" s="1"/>
      <c r="DAV108" s="1"/>
      <c r="DAW108" s="1"/>
      <c r="DAX108" s="1"/>
      <c r="DAY108" s="1"/>
      <c r="DAZ108" s="1"/>
      <c r="DBA108" s="1"/>
      <c r="DBB108" s="1"/>
      <c r="DBC108" s="1"/>
      <c r="DBD108" s="1"/>
      <c r="DBE108" s="1"/>
      <c r="DBF108" s="1"/>
      <c r="DBG108" s="1"/>
      <c r="DBH108" s="1"/>
      <c r="DBI108" s="1"/>
      <c r="DBJ108" s="1"/>
      <c r="DBK108" s="1"/>
      <c r="DBL108" s="1"/>
      <c r="DBM108" s="1"/>
      <c r="DBN108" s="1"/>
      <c r="DBO108" s="1"/>
      <c r="DBP108" s="1"/>
      <c r="DBQ108" s="1"/>
      <c r="DBR108" s="1"/>
      <c r="DBS108" s="1"/>
      <c r="DBT108" s="1"/>
      <c r="DBU108" s="1"/>
      <c r="DBV108" s="1"/>
      <c r="DBW108" s="1"/>
      <c r="DBX108" s="1"/>
      <c r="DBY108" s="1"/>
      <c r="DBZ108" s="1"/>
      <c r="DCA108" s="1"/>
      <c r="DCB108" s="1"/>
      <c r="DCC108" s="1"/>
      <c r="DCD108" s="1"/>
      <c r="DCE108" s="1"/>
      <c r="DCF108" s="1"/>
      <c r="DCG108" s="1"/>
      <c r="DCH108" s="1"/>
      <c r="DCI108" s="1"/>
      <c r="DCJ108" s="1"/>
      <c r="DCK108" s="1"/>
      <c r="DCL108" s="1"/>
      <c r="DCM108" s="1"/>
      <c r="DCN108" s="1"/>
      <c r="DCO108" s="1"/>
      <c r="DCP108" s="1"/>
      <c r="DCQ108" s="1"/>
      <c r="DCR108" s="1"/>
      <c r="DCS108" s="1"/>
      <c r="DCT108" s="1"/>
      <c r="DCU108" s="1"/>
      <c r="DCV108" s="1"/>
      <c r="DCW108" s="1"/>
      <c r="DCX108" s="1"/>
      <c r="DCY108" s="1"/>
      <c r="DCZ108" s="1"/>
      <c r="DDA108" s="1"/>
      <c r="DDB108" s="1"/>
      <c r="DDC108" s="1"/>
      <c r="DDD108" s="1"/>
      <c r="DDE108" s="1"/>
      <c r="DDF108" s="1"/>
      <c r="DDG108" s="1"/>
      <c r="DDH108" s="1"/>
      <c r="DDI108" s="1"/>
      <c r="DDJ108" s="1"/>
      <c r="DDK108" s="1"/>
      <c r="DDL108" s="1"/>
      <c r="DDM108" s="1"/>
      <c r="DDN108" s="1"/>
      <c r="DDO108" s="1"/>
      <c r="DDP108" s="1"/>
      <c r="DDQ108" s="1"/>
      <c r="DDR108" s="1"/>
      <c r="DDS108" s="1"/>
      <c r="DDT108" s="1"/>
      <c r="DDU108" s="1"/>
      <c r="DDV108" s="1"/>
      <c r="DDW108" s="1"/>
      <c r="DDX108" s="1"/>
      <c r="DDY108" s="1"/>
      <c r="DDZ108" s="1"/>
      <c r="DEA108" s="1"/>
      <c r="DEB108" s="1"/>
      <c r="DEC108" s="1"/>
      <c r="DED108" s="1"/>
      <c r="DEE108" s="1"/>
      <c r="DEF108" s="1"/>
      <c r="DEG108" s="1"/>
      <c r="DEH108" s="1"/>
      <c r="DEI108" s="1"/>
      <c r="DEJ108" s="1"/>
      <c r="DEK108" s="1"/>
      <c r="DEL108" s="1"/>
      <c r="DEM108" s="1"/>
      <c r="DEN108" s="1"/>
      <c r="DEO108" s="1"/>
      <c r="DEP108" s="1"/>
      <c r="DEQ108" s="1"/>
      <c r="DER108" s="1"/>
      <c r="DES108" s="1"/>
      <c r="DET108" s="1"/>
      <c r="DEU108" s="1"/>
      <c r="DEV108" s="1"/>
      <c r="DEW108" s="1"/>
      <c r="DEX108" s="1"/>
      <c r="DEY108" s="1"/>
      <c r="DEZ108" s="1"/>
      <c r="DFA108" s="1"/>
      <c r="DFB108" s="1"/>
      <c r="DFC108" s="1"/>
      <c r="DFD108" s="1"/>
      <c r="DFE108" s="1"/>
      <c r="DFF108" s="1"/>
      <c r="DFG108" s="1"/>
      <c r="DFH108" s="1"/>
      <c r="DFI108" s="1"/>
      <c r="DFJ108" s="1"/>
      <c r="DFK108" s="1"/>
      <c r="DFL108" s="1"/>
      <c r="DFM108" s="1"/>
      <c r="DFN108" s="1"/>
      <c r="DFO108" s="1"/>
      <c r="DFP108" s="1"/>
      <c r="DFQ108" s="1"/>
      <c r="DFR108" s="1"/>
      <c r="DFS108" s="1"/>
      <c r="DFT108" s="1"/>
      <c r="DFU108" s="1"/>
      <c r="DFV108" s="1"/>
      <c r="DFW108" s="1"/>
      <c r="DFX108" s="1"/>
      <c r="DFY108" s="1"/>
      <c r="DFZ108" s="1"/>
      <c r="DGA108" s="1"/>
      <c r="DGB108" s="1"/>
      <c r="DGC108" s="1"/>
      <c r="DGD108" s="1"/>
      <c r="DGE108" s="1"/>
      <c r="DGF108" s="1"/>
      <c r="DGG108" s="1"/>
      <c r="DGH108" s="1"/>
      <c r="DGI108" s="1"/>
      <c r="DGJ108" s="1"/>
      <c r="DGK108" s="1"/>
      <c r="DGL108" s="1"/>
      <c r="DGM108" s="1"/>
      <c r="DGN108" s="1"/>
      <c r="DGO108" s="1"/>
      <c r="DGP108" s="1"/>
      <c r="DGQ108" s="1"/>
      <c r="DGR108" s="1"/>
      <c r="DGS108" s="1"/>
      <c r="DGT108" s="1"/>
      <c r="DGU108" s="1"/>
      <c r="DGV108" s="1"/>
      <c r="DGW108" s="1"/>
      <c r="DGX108" s="1"/>
      <c r="DGY108" s="1"/>
      <c r="DGZ108" s="1"/>
      <c r="DHA108" s="1"/>
      <c r="DHB108" s="1"/>
      <c r="DHC108" s="1"/>
      <c r="DHD108" s="1"/>
      <c r="DHE108" s="1"/>
      <c r="DHF108" s="1"/>
      <c r="DHG108" s="1"/>
      <c r="DHH108" s="1"/>
      <c r="DHI108" s="1"/>
      <c r="DHJ108" s="1"/>
      <c r="DHK108" s="1"/>
      <c r="DHL108" s="1"/>
      <c r="DHM108" s="1"/>
      <c r="DHN108" s="1"/>
      <c r="DHO108" s="1"/>
      <c r="DHP108" s="1"/>
      <c r="DHQ108" s="1"/>
      <c r="DHR108" s="1"/>
      <c r="DHS108" s="1"/>
      <c r="DHT108" s="1"/>
      <c r="DHU108" s="1"/>
      <c r="DHV108" s="1"/>
      <c r="DHW108" s="1"/>
      <c r="DHX108" s="1"/>
      <c r="DHY108" s="1"/>
      <c r="DHZ108" s="1"/>
      <c r="DIA108" s="1"/>
      <c r="DIB108" s="1"/>
      <c r="DIC108" s="1"/>
      <c r="DID108" s="1"/>
      <c r="DIE108" s="1"/>
      <c r="DIF108" s="1"/>
      <c r="DIG108" s="1"/>
      <c r="DIH108" s="1"/>
      <c r="DII108" s="1"/>
      <c r="DIJ108" s="1"/>
      <c r="DIK108" s="1"/>
      <c r="DIL108" s="1"/>
      <c r="DIM108" s="1"/>
      <c r="DIN108" s="1"/>
      <c r="DIO108" s="1"/>
      <c r="DIP108" s="1"/>
      <c r="DIQ108" s="1"/>
      <c r="DIR108" s="1"/>
      <c r="DIS108" s="1"/>
      <c r="DIT108" s="1"/>
      <c r="DIU108" s="1"/>
      <c r="DIV108" s="1"/>
      <c r="DIW108" s="1"/>
      <c r="DIX108" s="1"/>
      <c r="DIY108" s="1"/>
      <c r="DIZ108" s="1"/>
      <c r="DJA108" s="1"/>
      <c r="DJB108" s="1"/>
      <c r="DJC108" s="1"/>
      <c r="DJD108" s="1"/>
      <c r="DJE108" s="1"/>
      <c r="DJF108" s="1"/>
      <c r="DJG108" s="1"/>
      <c r="DJH108" s="1"/>
      <c r="DJI108" s="1"/>
      <c r="DJJ108" s="1"/>
      <c r="DJK108" s="1"/>
      <c r="DJL108" s="1"/>
      <c r="DJM108" s="1"/>
      <c r="DJN108" s="1"/>
      <c r="DJO108" s="1"/>
      <c r="DJP108" s="1"/>
      <c r="DJQ108" s="1"/>
      <c r="DJR108" s="1"/>
      <c r="DJS108" s="1"/>
      <c r="DJT108" s="1"/>
      <c r="DJU108" s="1"/>
      <c r="DJV108" s="1"/>
      <c r="DJW108" s="1"/>
      <c r="DJX108" s="1"/>
      <c r="DJY108" s="1"/>
      <c r="DJZ108" s="1"/>
      <c r="DKA108" s="1"/>
      <c r="DKB108" s="1"/>
      <c r="DKC108" s="1"/>
      <c r="DKD108" s="1"/>
      <c r="DKE108" s="1"/>
      <c r="DKF108" s="1"/>
      <c r="DKG108" s="1"/>
      <c r="DKH108" s="1"/>
      <c r="DKI108" s="1"/>
      <c r="DKJ108" s="1"/>
      <c r="DKK108" s="1"/>
      <c r="DKL108" s="1"/>
      <c r="DKM108" s="1"/>
      <c r="DKN108" s="1"/>
      <c r="DKO108" s="1"/>
      <c r="DKP108" s="1"/>
      <c r="DKQ108" s="1"/>
      <c r="DKR108" s="1"/>
      <c r="DKS108" s="1"/>
      <c r="DKT108" s="1"/>
      <c r="DKU108" s="1"/>
      <c r="DKV108" s="1"/>
      <c r="DKW108" s="1"/>
      <c r="DKX108" s="1"/>
      <c r="DKY108" s="1"/>
      <c r="DKZ108" s="1"/>
      <c r="DLA108" s="1"/>
      <c r="DLB108" s="1"/>
      <c r="DLC108" s="1"/>
      <c r="DLD108" s="1"/>
      <c r="DLE108" s="1"/>
      <c r="DLF108" s="1"/>
      <c r="DLG108" s="1"/>
      <c r="DLH108" s="1"/>
      <c r="DLI108" s="1"/>
      <c r="DLJ108" s="1"/>
      <c r="DLK108" s="1"/>
      <c r="DLL108" s="1"/>
      <c r="DLM108" s="1"/>
      <c r="DLN108" s="1"/>
      <c r="DLO108" s="1"/>
      <c r="DLP108" s="1"/>
      <c r="DLQ108" s="1"/>
      <c r="DLR108" s="1"/>
      <c r="DLS108" s="1"/>
      <c r="DLT108" s="1"/>
      <c r="DLU108" s="1"/>
      <c r="DLV108" s="1"/>
      <c r="DLW108" s="1"/>
      <c r="DLX108" s="1"/>
      <c r="DLY108" s="1"/>
      <c r="DLZ108" s="1"/>
      <c r="DMA108" s="1"/>
      <c r="DMB108" s="1"/>
      <c r="DMC108" s="1"/>
      <c r="DMD108" s="1"/>
      <c r="DME108" s="1"/>
      <c r="DMF108" s="1"/>
      <c r="DMG108" s="1"/>
      <c r="DMH108" s="1"/>
      <c r="DMI108" s="1"/>
      <c r="DMJ108" s="1"/>
      <c r="DMK108" s="1"/>
      <c r="DML108" s="1"/>
      <c r="DMM108" s="1"/>
      <c r="DMN108" s="1"/>
      <c r="DMO108" s="1"/>
      <c r="DMP108" s="1"/>
      <c r="DMQ108" s="1"/>
      <c r="DMR108" s="1"/>
      <c r="DMS108" s="1"/>
      <c r="DMT108" s="1"/>
      <c r="DMU108" s="1"/>
      <c r="DMV108" s="1"/>
      <c r="DMW108" s="1"/>
      <c r="DMX108" s="1"/>
      <c r="DMY108" s="1"/>
      <c r="DMZ108" s="1"/>
      <c r="DNA108" s="1"/>
      <c r="DNB108" s="1"/>
      <c r="DNC108" s="1"/>
      <c r="DND108" s="1"/>
      <c r="DNE108" s="1"/>
      <c r="DNF108" s="1"/>
      <c r="DNG108" s="1"/>
      <c r="DNH108" s="1"/>
      <c r="DNI108" s="1"/>
      <c r="DNJ108" s="1"/>
      <c r="DNK108" s="1"/>
      <c r="DNL108" s="1"/>
      <c r="DNM108" s="1"/>
      <c r="DNN108" s="1"/>
      <c r="DNO108" s="1"/>
      <c r="DNP108" s="1"/>
      <c r="DNQ108" s="1"/>
      <c r="DNR108" s="1"/>
      <c r="DNS108" s="1"/>
      <c r="DNT108" s="1"/>
      <c r="DNU108" s="1"/>
      <c r="DNV108" s="1"/>
      <c r="DNW108" s="1"/>
      <c r="DNX108" s="1"/>
      <c r="DNY108" s="1"/>
      <c r="DNZ108" s="1"/>
      <c r="DOA108" s="1"/>
      <c r="DOB108" s="1"/>
      <c r="DOC108" s="1"/>
      <c r="DOD108" s="1"/>
      <c r="DOE108" s="1"/>
      <c r="DOF108" s="1"/>
      <c r="DOG108" s="1"/>
      <c r="DOH108" s="1"/>
      <c r="DOI108" s="1"/>
      <c r="DOJ108" s="1"/>
      <c r="DOK108" s="1"/>
      <c r="DOL108" s="1"/>
      <c r="DOM108" s="1"/>
      <c r="DON108" s="1"/>
      <c r="DOO108" s="1"/>
      <c r="DOP108" s="1"/>
      <c r="DOQ108" s="1"/>
      <c r="DOR108" s="1"/>
      <c r="DOS108" s="1"/>
      <c r="DOT108" s="1"/>
      <c r="DOU108" s="1"/>
      <c r="DOV108" s="1"/>
      <c r="DOW108" s="1"/>
      <c r="DOX108" s="1"/>
      <c r="DOY108" s="1"/>
      <c r="DOZ108" s="1"/>
      <c r="DPA108" s="1"/>
      <c r="DPB108" s="1"/>
      <c r="DPC108" s="1"/>
      <c r="DPD108" s="1"/>
      <c r="DPE108" s="1"/>
      <c r="DPF108" s="1"/>
      <c r="DPG108" s="1"/>
      <c r="DPH108" s="1"/>
      <c r="DPI108" s="1"/>
      <c r="DPJ108" s="1"/>
      <c r="DPK108" s="1"/>
      <c r="DPL108" s="1"/>
      <c r="DPM108" s="1"/>
      <c r="DPN108" s="1"/>
      <c r="DPO108" s="1"/>
      <c r="DPP108" s="1"/>
      <c r="DPQ108" s="1"/>
      <c r="DPR108" s="1"/>
      <c r="DPS108" s="1"/>
      <c r="DPT108" s="1"/>
      <c r="DPU108" s="1"/>
      <c r="DPV108" s="1"/>
      <c r="DPW108" s="1"/>
      <c r="DPX108" s="1"/>
      <c r="DPY108" s="1"/>
      <c r="DPZ108" s="1"/>
      <c r="DQA108" s="1"/>
      <c r="DQB108" s="1"/>
      <c r="DQC108" s="1"/>
      <c r="DQD108" s="1"/>
      <c r="DQE108" s="1"/>
      <c r="DQF108" s="1"/>
      <c r="DQG108" s="1"/>
      <c r="DQH108" s="1"/>
      <c r="DQI108" s="1"/>
      <c r="DQJ108" s="1"/>
      <c r="DQK108" s="1"/>
      <c r="DQL108" s="1"/>
      <c r="DQM108" s="1"/>
      <c r="DQN108" s="1"/>
      <c r="DQO108" s="1"/>
      <c r="DQP108" s="1"/>
      <c r="DQQ108" s="1"/>
      <c r="DQR108" s="1"/>
      <c r="DQS108" s="1"/>
      <c r="DQT108" s="1"/>
      <c r="DQU108" s="1"/>
      <c r="DQV108" s="1"/>
      <c r="DQW108" s="1"/>
      <c r="DQX108" s="1"/>
      <c r="DQY108" s="1"/>
      <c r="DQZ108" s="1"/>
      <c r="DRA108" s="1"/>
      <c r="DRB108" s="1"/>
      <c r="DRC108" s="1"/>
      <c r="DRD108" s="1"/>
      <c r="DRE108" s="1"/>
      <c r="DRF108" s="1"/>
      <c r="DRG108" s="1"/>
      <c r="DRH108" s="1"/>
      <c r="DRI108" s="1"/>
      <c r="DRJ108" s="1"/>
      <c r="DRK108" s="1"/>
      <c r="DRL108" s="1"/>
      <c r="DRM108" s="1"/>
      <c r="DRN108" s="1"/>
      <c r="DRO108" s="1"/>
      <c r="DRP108" s="1"/>
      <c r="DRQ108" s="1"/>
      <c r="DRR108" s="1"/>
      <c r="DRS108" s="1"/>
      <c r="DRT108" s="1"/>
      <c r="DRU108" s="1"/>
      <c r="DRV108" s="1"/>
      <c r="DRW108" s="1"/>
      <c r="DRX108" s="1"/>
      <c r="DRY108" s="1"/>
      <c r="DRZ108" s="1"/>
      <c r="DSA108" s="1"/>
      <c r="DSB108" s="1"/>
      <c r="DSC108" s="1"/>
      <c r="DSD108" s="1"/>
      <c r="DSE108" s="1"/>
      <c r="DSF108" s="1"/>
      <c r="DSG108" s="1"/>
      <c r="DSH108" s="1"/>
      <c r="DSI108" s="1"/>
      <c r="DSJ108" s="1"/>
      <c r="DSK108" s="1"/>
      <c r="DSL108" s="1"/>
      <c r="DSM108" s="1"/>
      <c r="DSN108" s="1"/>
      <c r="DSO108" s="1"/>
      <c r="DSP108" s="1"/>
      <c r="DSQ108" s="1"/>
      <c r="DSR108" s="1"/>
      <c r="DSS108" s="1"/>
      <c r="DST108" s="1"/>
      <c r="DSU108" s="1"/>
      <c r="DSV108" s="1"/>
      <c r="DSW108" s="1"/>
      <c r="DSX108" s="1"/>
      <c r="DSY108" s="1"/>
      <c r="DSZ108" s="1"/>
      <c r="DTA108" s="1"/>
      <c r="DTB108" s="1"/>
      <c r="DTC108" s="1"/>
      <c r="DTD108" s="1"/>
      <c r="DTE108" s="1"/>
      <c r="DTF108" s="1"/>
      <c r="DTG108" s="1"/>
      <c r="DTH108" s="1"/>
      <c r="DTI108" s="1"/>
      <c r="DTJ108" s="1"/>
      <c r="DTK108" s="1"/>
      <c r="DTL108" s="1"/>
      <c r="DTM108" s="1"/>
      <c r="DTN108" s="1"/>
      <c r="DTO108" s="1"/>
      <c r="DTP108" s="1"/>
      <c r="DTQ108" s="1"/>
      <c r="DTR108" s="1"/>
      <c r="DTS108" s="1"/>
      <c r="DTT108" s="1"/>
      <c r="DTU108" s="1"/>
      <c r="DTV108" s="1"/>
      <c r="DTW108" s="1"/>
      <c r="DTX108" s="1"/>
      <c r="DTY108" s="1"/>
      <c r="DTZ108" s="1"/>
      <c r="DUA108" s="1"/>
      <c r="DUB108" s="1"/>
      <c r="DUC108" s="1"/>
      <c r="DUD108" s="1"/>
      <c r="DUE108" s="1"/>
      <c r="DUF108" s="1"/>
      <c r="DUG108" s="1"/>
      <c r="DUH108" s="1"/>
      <c r="DUI108" s="1"/>
      <c r="DUJ108" s="1"/>
      <c r="DUK108" s="1"/>
      <c r="DUL108" s="1"/>
      <c r="DUM108" s="1"/>
      <c r="DUN108" s="1"/>
      <c r="DUO108" s="1"/>
      <c r="DUP108" s="1"/>
      <c r="DUQ108" s="1"/>
      <c r="DUR108" s="1"/>
      <c r="DUS108" s="1"/>
      <c r="DUT108" s="1"/>
      <c r="DUU108" s="1"/>
      <c r="DUV108" s="1"/>
      <c r="DUW108" s="1"/>
      <c r="DUX108" s="1"/>
      <c r="DUY108" s="1"/>
      <c r="DUZ108" s="1"/>
      <c r="DVA108" s="1"/>
      <c r="DVB108" s="1"/>
      <c r="DVC108" s="1"/>
      <c r="DVD108" s="1"/>
      <c r="DVE108" s="1"/>
      <c r="DVF108" s="1"/>
      <c r="DVG108" s="1"/>
      <c r="DVH108" s="1"/>
      <c r="DVI108" s="1"/>
      <c r="DVJ108" s="1"/>
      <c r="DVK108" s="1"/>
      <c r="DVL108" s="1"/>
      <c r="DVM108" s="1"/>
      <c r="DVN108" s="1"/>
      <c r="DVO108" s="1"/>
      <c r="DVP108" s="1"/>
      <c r="DVQ108" s="1"/>
      <c r="DVR108" s="1"/>
      <c r="DVS108" s="1"/>
      <c r="DVT108" s="1"/>
      <c r="DVU108" s="1"/>
      <c r="DVV108" s="1"/>
      <c r="DVW108" s="1"/>
      <c r="DVX108" s="1"/>
      <c r="DVY108" s="1"/>
      <c r="DVZ108" s="1"/>
      <c r="DWA108" s="1"/>
      <c r="DWB108" s="1"/>
      <c r="DWC108" s="1"/>
      <c r="DWD108" s="1"/>
      <c r="DWE108" s="1"/>
      <c r="DWF108" s="1"/>
      <c r="DWG108" s="1"/>
      <c r="DWH108" s="1"/>
      <c r="DWI108" s="1"/>
      <c r="DWJ108" s="1"/>
      <c r="DWK108" s="1"/>
      <c r="DWL108" s="1"/>
      <c r="DWM108" s="1"/>
      <c r="DWN108" s="1"/>
      <c r="DWO108" s="1"/>
      <c r="DWP108" s="1"/>
      <c r="DWQ108" s="1"/>
      <c r="DWR108" s="1"/>
      <c r="DWS108" s="1"/>
      <c r="DWT108" s="1"/>
      <c r="DWU108" s="1"/>
      <c r="DWV108" s="1"/>
      <c r="DWW108" s="1"/>
      <c r="DWX108" s="1"/>
      <c r="DWY108" s="1"/>
      <c r="DWZ108" s="1"/>
      <c r="DXA108" s="1"/>
      <c r="DXB108" s="1"/>
      <c r="DXC108" s="1"/>
      <c r="DXD108" s="1"/>
      <c r="DXE108" s="1"/>
      <c r="DXF108" s="1"/>
      <c r="DXG108" s="1"/>
      <c r="DXH108" s="1"/>
      <c r="DXI108" s="1"/>
      <c r="DXJ108" s="1"/>
      <c r="DXK108" s="1"/>
      <c r="DXL108" s="1"/>
      <c r="DXM108" s="1"/>
      <c r="DXN108" s="1"/>
      <c r="DXO108" s="1"/>
      <c r="DXP108" s="1"/>
      <c r="DXQ108" s="1"/>
      <c r="DXR108" s="1"/>
      <c r="DXS108" s="1"/>
      <c r="DXT108" s="1"/>
      <c r="DXU108" s="1"/>
      <c r="DXV108" s="1"/>
      <c r="DXW108" s="1"/>
      <c r="DXX108" s="1"/>
      <c r="DXY108" s="1"/>
      <c r="DXZ108" s="1"/>
      <c r="DYA108" s="1"/>
      <c r="DYB108" s="1"/>
      <c r="DYC108" s="1"/>
      <c r="DYD108" s="1"/>
      <c r="DYE108" s="1"/>
      <c r="DYF108" s="1"/>
      <c r="DYG108" s="1"/>
      <c r="DYH108" s="1"/>
      <c r="DYI108" s="1"/>
      <c r="DYJ108" s="1"/>
      <c r="DYK108" s="1"/>
      <c r="DYL108" s="1"/>
      <c r="DYM108" s="1"/>
      <c r="DYN108" s="1"/>
      <c r="DYO108" s="1"/>
      <c r="DYP108" s="1"/>
      <c r="DYQ108" s="1"/>
      <c r="DYR108" s="1"/>
      <c r="DYS108" s="1"/>
      <c r="DYT108" s="1"/>
      <c r="DYU108" s="1"/>
      <c r="DYV108" s="1"/>
      <c r="DYW108" s="1"/>
      <c r="DYX108" s="1"/>
      <c r="DYY108" s="1"/>
      <c r="DYZ108" s="1"/>
      <c r="DZA108" s="1"/>
      <c r="DZB108" s="1"/>
      <c r="DZC108" s="1"/>
      <c r="DZD108" s="1"/>
      <c r="DZE108" s="1"/>
      <c r="DZF108" s="1"/>
      <c r="DZG108" s="1"/>
      <c r="DZH108" s="1"/>
      <c r="DZI108" s="1"/>
      <c r="DZJ108" s="1"/>
      <c r="DZK108" s="1"/>
      <c r="DZL108" s="1"/>
      <c r="DZM108" s="1"/>
      <c r="DZN108" s="1"/>
      <c r="DZO108" s="1"/>
      <c r="DZP108" s="1"/>
      <c r="DZQ108" s="1"/>
      <c r="DZR108" s="1"/>
      <c r="DZS108" s="1"/>
      <c r="DZT108" s="1"/>
      <c r="DZU108" s="1"/>
      <c r="DZV108" s="1"/>
      <c r="DZW108" s="1"/>
      <c r="DZX108" s="1"/>
      <c r="DZY108" s="1"/>
      <c r="DZZ108" s="1"/>
      <c r="EAA108" s="1"/>
      <c r="EAB108" s="1"/>
      <c r="EAC108" s="1"/>
      <c r="EAD108" s="1"/>
      <c r="EAE108" s="1"/>
      <c r="EAF108" s="1"/>
      <c r="EAG108" s="1"/>
      <c r="EAH108" s="1"/>
      <c r="EAI108" s="1"/>
      <c r="EAJ108" s="1"/>
      <c r="EAK108" s="1"/>
      <c r="EAL108" s="1"/>
      <c r="EAM108" s="1"/>
      <c r="EAN108" s="1"/>
      <c r="EAO108" s="1"/>
      <c r="EAP108" s="1"/>
      <c r="EAQ108" s="1"/>
      <c r="EAR108" s="1"/>
      <c r="EAS108" s="1"/>
      <c r="EAT108" s="1"/>
      <c r="EAU108" s="1"/>
      <c r="EAV108" s="1"/>
      <c r="EAW108" s="1"/>
      <c r="EAX108" s="1"/>
      <c r="EAY108" s="1"/>
      <c r="EAZ108" s="1"/>
      <c r="EBA108" s="1"/>
      <c r="EBB108" s="1"/>
      <c r="EBC108" s="1"/>
      <c r="EBD108" s="1"/>
      <c r="EBE108" s="1"/>
      <c r="EBF108" s="1"/>
      <c r="EBG108" s="1"/>
      <c r="EBH108" s="1"/>
      <c r="EBI108" s="1"/>
      <c r="EBJ108" s="1"/>
      <c r="EBK108" s="1"/>
      <c r="EBL108" s="1"/>
      <c r="EBM108" s="1"/>
      <c r="EBN108" s="1"/>
      <c r="EBO108" s="1"/>
      <c r="EBP108" s="1"/>
      <c r="EBQ108" s="1"/>
      <c r="EBR108" s="1"/>
      <c r="EBS108" s="1"/>
      <c r="EBT108" s="1"/>
      <c r="EBU108" s="1"/>
      <c r="EBV108" s="1"/>
      <c r="EBW108" s="1"/>
      <c r="EBX108" s="1"/>
      <c r="EBY108" s="1"/>
      <c r="EBZ108" s="1"/>
      <c r="ECA108" s="1"/>
      <c r="ECB108" s="1"/>
      <c r="ECC108" s="1"/>
      <c r="ECD108" s="1"/>
      <c r="ECE108" s="1"/>
      <c r="ECF108" s="1"/>
      <c r="ECG108" s="1"/>
      <c r="ECH108" s="1"/>
      <c r="ECI108" s="1"/>
      <c r="ECJ108" s="1"/>
      <c r="ECK108" s="1"/>
      <c r="ECL108" s="1"/>
      <c r="ECM108" s="1"/>
      <c r="ECN108" s="1"/>
      <c r="ECO108" s="1"/>
      <c r="ECP108" s="1"/>
      <c r="ECQ108" s="1"/>
      <c r="ECR108" s="1"/>
      <c r="ECS108" s="1"/>
      <c r="ECT108" s="1"/>
      <c r="ECU108" s="1"/>
      <c r="ECV108" s="1"/>
      <c r="ECW108" s="1"/>
      <c r="ECX108" s="1"/>
      <c r="ECY108" s="1"/>
      <c r="ECZ108" s="1"/>
      <c r="EDA108" s="1"/>
      <c r="EDB108" s="1"/>
      <c r="EDC108" s="1"/>
      <c r="EDD108" s="1"/>
      <c r="EDE108" s="1"/>
      <c r="EDF108" s="1"/>
      <c r="EDG108" s="1"/>
      <c r="EDH108" s="1"/>
      <c r="EDI108" s="1"/>
      <c r="EDJ108" s="1"/>
      <c r="EDK108" s="1"/>
      <c r="EDL108" s="1"/>
      <c r="EDM108" s="1"/>
      <c r="EDN108" s="1"/>
      <c r="EDO108" s="1"/>
      <c r="EDP108" s="1"/>
      <c r="EDQ108" s="1"/>
      <c r="EDR108" s="1"/>
      <c r="EDS108" s="1"/>
      <c r="EDT108" s="1"/>
      <c r="EDU108" s="1"/>
      <c r="EDV108" s="1"/>
      <c r="EDW108" s="1"/>
      <c r="EDX108" s="1"/>
      <c r="EDY108" s="1"/>
      <c r="EDZ108" s="1"/>
      <c r="EEA108" s="1"/>
      <c r="EEB108" s="1"/>
      <c r="EEC108" s="1"/>
      <c r="EED108" s="1"/>
      <c r="EEE108" s="1"/>
      <c r="EEF108" s="1"/>
      <c r="EEG108" s="1"/>
      <c r="EEH108" s="1"/>
      <c r="EEI108" s="1"/>
      <c r="EEJ108" s="1"/>
      <c r="EEK108" s="1"/>
      <c r="EEL108" s="1"/>
      <c r="EEM108" s="1"/>
      <c r="EEN108" s="1"/>
      <c r="EEO108" s="1"/>
      <c r="EEP108" s="1"/>
      <c r="EEQ108" s="1"/>
      <c r="EER108" s="1"/>
      <c r="EES108" s="1"/>
      <c r="EET108" s="1"/>
      <c r="EEU108" s="1"/>
      <c r="EEV108" s="1"/>
      <c r="EEW108" s="1"/>
      <c r="EEX108" s="1"/>
      <c r="EEY108" s="1"/>
      <c r="EEZ108" s="1"/>
      <c r="EFA108" s="1"/>
      <c r="EFB108" s="1"/>
      <c r="EFC108" s="1"/>
      <c r="EFD108" s="1"/>
      <c r="EFE108" s="1"/>
      <c r="EFF108" s="1"/>
      <c r="EFG108" s="1"/>
      <c r="EFH108" s="1"/>
      <c r="EFI108" s="1"/>
      <c r="EFJ108" s="1"/>
      <c r="EFK108" s="1"/>
      <c r="EFL108" s="1"/>
      <c r="EFM108" s="1"/>
      <c r="EFN108" s="1"/>
      <c r="EFO108" s="1"/>
      <c r="EFP108" s="1"/>
      <c r="EFQ108" s="1"/>
      <c r="EFR108" s="1"/>
      <c r="EFS108" s="1"/>
      <c r="EFT108" s="1"/>
      <c r="EFU108" s="1"/>
      <c r="EFV108" s="1"/>
      <c r="EFW108" s="1"/>
      <c r="EFX108" s="1"/>
      <c r="EFY108" s="1"/>
      <c r="EFZ108" s="1"/>
      <c r="EGA108" s="1"/>
      <c r="EGB108" s="1"/>
      <c r="EGC108" s="1"/>
      <c r="EGD108" s="1"/>
      <c r="EGE108" s="1"/>
      <c r="EGF108" s="1"/>
      <c r="EGG108" s="1"/>
      <c r="EGH108" s="1"/>
      <c r="EGI108" s="1"/>
      <c r="EGJ108" s="1"/>
      <c r="EGK108" s="1"/>
      <c r="EGL108" s="1"/>
      <c r="EGM108" s="1"/>
      <c r="EGN108" s="1"/>
      <c r="EGO108" s="1"/>
      <c r="EGP108" s="1"/>
      <c r="EGQ108" s="1"/>
      <c r="EGR108" s="1"/>
      <c r="EGS108" s="1"/>
      <c r="EGT108" s="1"/>
      <c r="EGU108" s="1"/>
      <c r="EGV108" s="1"/>
      <c r="EGW108" s="1"/>
      <c r="EGX108" s="1"/>
      <c r="EGY108" s="1"/>
      <c r="EGZ108" s="1"/>
      <c r="EHA108" s="1"/>
      <c r="EHB108" s="1"/>
      <c r="EHC108" s="1"/>
      <c r="EHD108" s="1"/>
      <c r="EHE108" s="1"/>
      <c r="EHF108" s="1"/>
      <c r="EHG108" s="1"/>
      <c r="EHH108" s="1"/>
      <c r="EHI108" s="1"/>
      <c r="EHJ108" s="1"/>
      <c r="EHK108" s="1"/>
      <c r="EHL108" s="1"/>
      <c r="EHM108" s="1"/>
      <c r="EHN108" s="1"/>
      <c r="EHO108" s="1"/>
      <c r="EHP108" s="1"/>
      <c r="EHQ108" s="1"/>
      <c r="EHR108" s="1"/>
      <c r="EHS108" s="1"/>
      <c r="EHT108" s="1"/>
      <c r="EHU108" s="1"/>
      <c r="EHV108" s="1"/>
      <c r="EHW108" s="1"/>
      <c r="EHX108" s="1"/>
      <c r="EHY108" s="1"/>
      <c r="EHZ108" s="1"/>
      <c r="EIA108" s="1"/>
      <c r="EIB108" s="1"/>
      <c r="EIC108" s="1"/>
      <c r="EID108" s="1"/>
      <c r="EIE108" s="1"/>
      <c r="EIF108" s="1"/>
      <c r="EIG108" s="1"/>
      <c r="EIH108" s="1"/>
      <c r="EII108" s="1"/>
      <c r="EIJ108" s="1"/>
      <c r="EIK108" s="1"/>
      <c r="EIL108" s="1"/>
      <c r="EIM108" s="1"/>
      <c r="EIN108" s="1"/>
      <c r="EIO108" s="1"/>
      <c r="EIP108" s="1"/>
      <c r="EIQ108" s="1"/>
      <c r="EIR108" s="1"/>
      <c r="EIS108" s="1"/>
      <c r="EIT108" s="1"/>
      <c r="EIU108" s="1"/>
      <c r="EIV108" s="1"/>
      <c r="EIW108" s="1"/>
      <c r="EIX108" s="1"/>
      <c r="EIY108" s="1"/>
      <c r="EIZ108" s="1"/>
      <c r="EJA108" s="1"/>
      <c r="EJB108" s="1"/>
      <c r="EJC108" s="1"/>
      <c r="EJD108" s="1"/>
      <c r="EJE108" s="1"/>
      <c r="EJF108" s="1"/>
      <c r="EJG108" s="1"/>
      <c r="EJH108" s="1"/>
      <c r="EJI108" s="1"/>
      <c r="EJJ108" s="1"/>
      <c r="EJK108" s="1"/>
      <c r="EJL108" s="1"/>
      <c r="EJM108" s="1"/>
      <c r="EJN108" s="1"/>
      <c r="EJO108" s="1"/>
      <c r="EJP108" s="1"/>
      <c r="EJQ108" s="1"/>
      <c r="EJR108" s="1"/>
      <c r="EJS108" s="1"/>
      <c r="EJT108" s="1"/>
      <c r="EJU108" s="1"/>
      <c r="EJV108" s="1"/>
      <c r="EJW108" s="1"/>
      <c r="EJX108" s="1"/>
      <c r="EJY108" s="1"/>
      <c r="EJZ108" s="1"/>
      <c r="EKA108" s="1"/>
      <c r="EKB108" s="1"/>
      <c r="EKC108" s="1"/>
      <c r="EKD108" s="1"/>
      <c r="EKE108" s="1"/>
      <c r="EKF108" s="1"/>
      <c r="EKG108" s="1"/>
      <c r="EKH108" s="1"/>
      <c r="EKI108" s="1"/>
      <c r="EKJ108" s="1"/>
      <c r="EKK108" s="1"/>
      <c r="EKL108" s="1"/>
      <c r="EKM108" s="1"/>
      <c r="EKN108" s="1"/>
      <c r="EKO108" s="1"/>
      <c r="EKP108" s="1"/>
      <c r="EKQ108" s="1"/>
      <c r="EKR108" s="1"/>
      <c r="EKS108" s="1"/>
      <c r="EKT108" s="1"/>
      <c r="EKU108" s="1"/>
      <c r="EKV108" s="1"/>
      <c r="EKW108" s="1"/>
      <c r="EKX108" s="1"/>
      <c r="EKY108" s="1"/>
      <c r="EKZ108" s="1"/>
      <c r="ELA108" s="1"/>
      <c r="ELB108" s="1"/>
      <c r="ELC108" s="1"/>
      <c r="ELD108" s="1"/>
      <c r="ELE108" s="1"/>
      <c r="ELF108" s="1"/>
      <c r="ELG108" s="1"/>
      <c r="ELH108" s="1"/>
      <c r="ELI108" s="1"/>
      <c r="ELJ108" s="1"/>
      <c r="ELK108" s="1"/>
      <c r="ELL108" s="1"/>
      <c r="ELM108" s="1"/>
      <c r="ELN108" s="1"/>
      <c r="ELO108" s="1"/>
      <c r="ELP108" s="1"/>
      <c r="ELQ108" s="1"/>
      <c r="ELR108" s="1"/>
      <c r="ELS108" s="1"/>
      <c r="ELT108" s="1"/>
      <c r="ELU108" s="1"/>
      <c r="ELV108" s="1"/>
      <c r="ELW108" s="1"/>
      <c r="ELX108" s="1"/>
      <c r="ELY108" s="1"/>
      <c r="ELZ108" s="1"/>
      <c r="EMA108" s="1"/>
      <c r="EMB108" s="1"/>
      <c r="EMC108" s="1"/>
      <c r="EMD108" s="1"/>
      <c r="EME108" s="1"/>
      <c r="EMF108" s="1"/>
      <c r="EMG108" s="1"/>
      <c r="EMH108" s="1"/>
      <c r="EMI108" s="1"/>
      <c r="EMJ108" s="1"/>
      <c r="EMK108" s="1"/>
      <c r="EML108" s="1"/>
      <c r="EMM108" s="1"/>
      <c r="EMN108" s="1"/>
      <c r="EMO108" s="1"/>
      <c r="EMP108" s="1"/>
      <c r="EMQ108" s="1"/>
      <c r="EMR108" s="1"/>
      <c r="EMS108" s="1"/>
      <c r="EMT108" s="1"/>
      <c r="EMU108" s="1"/>
      <c r="EMV108" s="1"/>
      <c r="EMW108" s="1"/>
      <c r="EMX108" s="1"/>
      <c r="EMY108" s="1"/>
      <c r="EMZ108" s="1"/>
      <c r="ENA108" s="1"/>
      <c r="ENB108" s="1"/>
      <c r="ENC108" s="1"/>
      <c r="END108" s="1"/>
      <c r="ENE108" s="1"/>
      <c r="ENF108" s="1"/>
      <c r="ENG108" s="1"/>
      <c r="ENH108" s="1"/>
      <c r="ENI108" s="1"/>
      <c r="ENJ108" s="1"/>
      <c r="ENK108" s="1"/>
      <c r="ENL108" s="1"/>
      <c r="ENM108" s="1"/>
      <c r="ENN108" s="1"/>
      <c r="ENO108" s="1"/>
      <c r="ENP108" s="1"/>
      <c r="ENQ108" s="1"/>
      <c r="ENR108" s="1"/>
      <c r="ENS108" s="1"/>
      <c r="ENT108" s="1"/>
      <c r="ENU108" s="1"/>
      <c r="ENV108" s="1"/>
      <c r="ENW108" s="1"/>
      <c r="ENX108" s="1"/>
      <c r="ENY108" s="1"/>
      <c r="ENZ108" s="1"/>
      <c r="EOA108" s="1"/>
      <c r="EOB108" s="1"/>
      <c r="EOC108" s="1"/>
      <c r="EOD108" s="1"/>
      <c r="EOE108" s="1"/>
      <c r="EOF108" s="1"/>
      <c r="EOG108" s="1"/>
      <c r="EOH108" s="1"/>
      <c r="EOI108" s="1"/>
      <c r="EOJ108" s="1"/>
      <c r="EOK108" s="1"/>
      <c r="EOL108" s="1"/>
      <c r="EOM108" s="1"/>
      <c r="EON108" s="1"/>
      <c r="EOO108" s="1"/>
      <c r="EOP108" s="1"/>
      <c r="EOQ108" s="1"/>
      <c r="EOR108" s="1"/>
      <c r="EOS108" s="1"/>
      <c r="EOT108" s="1"/>
      <c r="EOU108" s="1"/>
      <c r="EOV108" s="1"/>
      <c r="EOW108" s="1"/>
      <c r="EOX108" s="1"/>
      <c r="EOY108" s="1"/>
      <c r="EOZ108" s="1"/>
      <c r="EPA108" s="1"/>
      <c r="EPB108" s="1"/>
      <c r="EPC108" s="1"/>
      <c r="EPD108" s="1"/>
      <c r="EPE108" s="1"/>
      <c r="EPF108" s="1"/>
      <c r="EPG108" s="1"/>
      <c r="EPH108" s="1"/>
      <c r="EPI108" s="1"/>
      <c r="EPJ108" s="1"/>
      <c r="EPK108" s="1"/>
      <c r="EPL108" s="1"/>
      <c r="EPM108" s="1"/>
      <c r="EPN108" s="1"/>
      <c r="EPO108" s="1"/>
      <c r="EPP108" s="1"/>
      <c r="EPQ108" s="1"/>
      <c r="EPR108" s="1"/>
      <c r="EPS108" s="1"/>
      <c r="EPT108" s="1"/>
      <c r="EPU108" s="1"/>
      <c r="EPV108" s="1"/>
      <c r="EPW108" s="1"/>
      <c r="EPX108" s="1"/>
      <c r="EPY108" s="1"/>
      <c r="EPZ108" s="1"/>
      <c r="EQA108" s="1"/>
      <c r="EQB108" s="1"/>
      <c r="EQC108" s="1"/>
      <c r="EQD108" s="1"/>
      <c r="EQE108" s="1"/>
      <c r="EQF108" s="1"/>
      <c r="EQG108" s="1"/>
      <c r="EQH108" s="1"/>
      <c r="EQI108" s="1"/>
      <c r="EQJ108" s="1"/>
      <c r="EQK108" s="1"/>
      <c r="EQL108" s="1"/>
      <c r="EQM108" s="1"/>
      <c r="EQN108" s="1"/>
      <c r="EQO108" s="1"/>
      <c r="EQP108" s="1"/>
      <c r="EQQ108" s="1"/>
      <c r="EQR108" s="1"/>
      <c r="EQS108" s="1"/>
      <c r="EQT108" s="1"/>
      <c r="EQU108" s="1"/>
      <c r="EQV108" s="1"/>
      <c r="EQW108" s="1"/>
      <c r="EQX108" s="1"/>
      <c r="EQY108" s="1"/>
      <c r="EQZ108" s="1"/>
      <c r="ERA108" s="1"/>
      <c r="ERB108" s="1"/>
      <c r="ERC108" s="1"/>
      <c r="ERD108" s="1"/>
      <c r="ERE108" s="1"/>
      <c r="ERF108" s="1"/>
      <c r="ERG108" s="1"/>
      <c r="ERH108" s="1"/>
      <c r="ERI108" s="1"/>
      <c r="ERJ108" s="1"/>
      <c r="ERK108" s="1"/>
      <c r="ERL108" s="1"/>
      <c r="ERM108" s="1"/>
      <c r="ERN108" s="1"/>
      <c r="ERO108" s="1"/>
      <c r="ERP108" s="1"/>
      <c r="ERQ108" s="1"/>
      <c r="ERR108" s="1"/>
      <c r="ERS108" s="1"/>
      <c r="ERT108" s="1"/>
      <c r="ERU108" s="1"/>
      <c r="ERV108" s="1"/>
      <c r="ERW108" s="1"/>
      <c r="ERX108" s="1"/>
      <c r="ERY108" s="1"/>
      <c r="ERZ108" s="1"/>
      <c r="ESA108" s="1"/>
      <c r="ESB108" s="1"/>
      <c r="ESC108" s="1"/>
      <c r="ESD108" s="1"/>
      <c r="ESE108" s="1"/>
      <c r="ESF108" s="1"/>
      <c r="ESG108" s="1"/>
      <c r="ESH108" s="1"/>
      <c r="ESI108" s="1"/>
      <c r="ESJ108" s="1"/>
      <c r="ESK108" s="1"/>
      <c r="ESL108" s="1"/>
      <c r="ESM108" s="1"/>
      <c r="ESN108" s="1"/>
      <c r="ESO108" s="1"/>
      <c r="ESP108" s="1"/>
      <c r="ESQ108" s="1"/>
      <c r="ESR108" s="1"/>
      <c r="ESS108" s="1"/>
      <c r="EST108" s="1"/>
      <c r="ESU108" s="1"/>
      <c r="ESV108" s="1"/>
      <c r="ESW108" s="1"/>
      <c r="ESX108" s="1"/>
      <c r="ESY108" s="1"/>
      <c r="ESZ108" s="1"/>
      <c r="ETA108" s="1"/>
      <c r="ETB108" s="1"/>
      <c r="ETC108" s="1"/>
      <c r="ETD108" s="1"/>
      <c r="ETE108" s="1"/>
      <c r="ETF108" s="1"/>
      <c r="ETG108" s="1"/>
      <c r="ETH108" s="1"/>
      <c r="ETI108" s="1"/>
      <c r="ETJ108" s="1"/>
      <c r="ETK108" s="1"/>
      <c r="ETL108" s="1"/>
      <c r="ETM108" s="1"/>
      <c r="ETN108" s="1"/>
      <c r="ETO108" s="1"/>
      <c r="ETP108" s="1"/>
      <c r="ETQ108" s="1"/>
      <c r="ETR108" s="1"/>
      <c r="ETS108" s="1"/>
      <c r="ETT108" s="1"/>
      <c r="ETU108" s="1"/>
      <c r="ETV108" s="1"/>
      <c r="ETW108" s="1"/>
      <c r="ETX108" s="1"/>
      <c r="ETY108" s="1"/>
      <c r="ETZ108" s="1"/>
      <c r="EUA108" s="1"/>
      <c r="EUB108" s="1"/>
      <c r="EUC108" s="1"/>
      <c r="EUD108" s="1"/>
      <c r="EUE108" s="1"/>
      <c r="EUF108" s="1"/>
      <c r="EUG108" s="1"/>
      <c r="EUH108" s="1"/>
      <c r="EUI108" s="1"/>
      <c r="EUJ108" s="1"/>
      <c r="EUK108" s="1"/>
      <c r="EUL108" s="1"/>
      <c r="EUM108" s="1"/>
      <c r="EUN108" s="1"/>
      <c r="EUO108" s="1"/>
      <c r="EUP108" s="1"/>
      <c r="EUQ108" s="1"/>
      <c r="EUR108" s="1"/>
      <c r="EUS108" s="1"/>
      <c r="EUT108" s="1"/>
      <c r="EUU108" s="1"/>
      <c r="EUV108" s="1"/>
      <c r="EUW108" s="1"/>
      <c r="EUX108" s="1"/>
      <c r="EUY108" s="1"/>
      <c r="EUZ108" s="1"/>
      <c r="EVA108" s="1"/>
      <c r="EVB108" s="1"/>
      <c r="EVC108" s="1"/>
      <c r="EVD108" s="1"/>
      <c r="EVE108" s="1"/>
      <c r="EVF108" s="1"/>
      <c r="EVG108" s="1"/>
      <c r="EVH108" s="1"/>
      <c r="EVI108" s="1"/>
      <c r="EVJ108" s="1"/>
      <c r="EVK108" s="1"/>
      <c r="EVL108" s="1"/>
      <c r="EVM108" s="1"/>
      <c r="EVN108" s="1"/>
      <c r="EVO108" s="1"/>
      <c r="EVP108" s="1"/>
      <c r="EVQ108" s="1"/>
      <c r="EVR108" s="1"/>
      <c r="EVS108" s="1"/>
      <c r="EVT108" s="1"/>
      <c r="EVU108" s="1"/>
      <c r="EVV108" s="1"/>
      <c r="EVW108" s="1"/>
      <c r="EVX108" s="1"/>
      <c r="EVY108" s="1"/>
      <c r="EVZ108" s="1"/>
      <c r="EWA108" s="1"/>
      <c r="EWB108" s="1"/>
      <c r="EWC108" s="1"/>
      <c r="EWD108" s="1"/>
      <c r="EWE108" s="1"/>
      <c r="EWF108" s="1"/>
      <c r="EWG108" s="1"/>
      <c r="EWH108" s="1"/>
      <c r="EWI108" s="1"/>
      <c r="EWJ108" s="1"/>
      <c r="EWK108" s="1"/>
      <c r="EWL108" s="1"/>
      <c r="EWM108" s="1"/>
      <c r="EWN108" s="1"/>
      <c r="EWO108" s="1"/>
      <c r="EWP108" s="1"/>
      <c r="EWQ108" s="1"/>
      <c r="EWR108" s="1"/>
      <c r="EWS108" s="1"/>
      <c r="EWT108" s="1"/>
      <c r="EWU108" s="1"/>
      <c r="EWV108" s="1"/>
      <c r="EWW108" s="1"/>
      <c r="EWX108" s="1"/>
      <c r="EWY108" s="1"/>
      <c r="EWZ108" s="1"/>
      <c r="EXA108" s="1"/>
      <c r="EXB108" s="1"/>
      <c r="EXC108" s="1"/>
      <c r="EXD108" s="1"/>
      <c r="EXE108" s="1"/>
      <c r="EXF108" s="1"/>
      <c r="EXG108" s="1"/>
      <c r="EXH108" s="1"/>
      <c r="EXI108" s="1"/>
      <c r="EXJ108" s="1"/>
      <c r="EXK108" s="1"/>
      <c r="EXL108" s="1"/>
      <c r="EXM108" s="1"/>
      <c r="EXN108" s="1"/>
      <c r="EXO108" s="1"/>
      <c r="EXP108" s="1"/>
      <c r="EXQ108" s="1"/>
      <c r="EXR108" s="1"/>
      <c r="EXS108" s="1"/>
      <c r="EXT108" s="1"/>
      <c r="EXU108" s="1"/>
      <c r="EXV108" s="1"/>
      <c r="EXW108" s="1"/>
      <c r="EXX108" s="1"/>
      <c r="EXY108" s="1"/>
      <c r="EXZ108" s="1"/>
      <c r="EYA108" s="1"/>
      <c r="EYB108" s="1"/>
      <c r="EYC108" s="1"/>
      <c r="EYD108" s="1"/>
      <c r="EYE108" s="1"/>
      <c r="EYF108" s="1"/>
      <c r="EYG108" s="1"/>
      <c r="EYH108" s="1"/>
      <c r="EYI108" s="1"/>
      <c r="EYJ108" s="1"/>
      <c r="EYK108" s="1"/>
      <c r="EYL108" s="1"/>
      <c r="EYM108" s="1"/>
      <c r="EYN108" s="1"/>
      <c r="EYO108" s="1"/>
      <c r="EYP108" s="1"/>
      <c r="EYQ108" s="1"/>
      <c r="EYR108" s="1"/>
      <c r="EYS108" s="1"/>
      <c r="EYT108" s="1"/>
      <c r="EYU108" s="1"/>
      <c r="EYV108" s="1"/>
      <c r="EYW108" s="1"/>
      <c r="EYX108" s="1"/>
      <c r="EYY108" s="1"/>
      <c r="EYZ108" s="1"/>
      <c r="EZA108" s="1"/>
      <c r="EZB108" s="1"/>
      <c r="EZC108" s="1"/>
      <c r="EZD108" s="1"/>
      <c r="EZE108" s="1"/>
      <c r="EZF108" s="1"/>
      <c r="EZG108" s="1"/>
      <c r="EZH108" s="1"/>
      <c r="EZI108" s="1"/>
      <c r="EZJ108" s="1"/>
      <c r="EZK108" s="1"/>
      <c r="EZL108" s="1"/>
      <c r="EZM108" s="1"/>
      <c r="EZN108" s="1"/>
      <c r="EZO108" s="1"/>
      <c r="EZP108" s="1"/>
      <c r="EZQ108" s="1"/>
      <c r="EZR108" s="1"/>
      <c r="EZS108" s="1"/>
      <c r="EZT108" s="1"/>
      <c r="EZU108" s="1"/>
      <c r="EZV108" s="1"/>
      <c r="EZW108" s="1"/>
      <c r="EZX108" s="1"/>
      <c r="EZY108" s="1"/>
      <c r="EZZ108" s="1"/>
      <c r="FAA108" s="1"/>
      <c r="FAB108" s="1"/>
      <c r="FAC108" s="1"/>
      <c r="FAD108" s="1"/>
      <c r="FAE108" s="1"/>
      <c r="FAF108" s="1"/>
      <c r="FAG108" s="1"/>
      <c r="FAH108" s="1"/>
      <c r="FAI108" s="1"/>
      <c r="FAJ108" s="1"/>
      <c r="FAK108" s="1"/>
      <c r="FAL108" s="1"/>
      <c r="FAM108" s="1"/>
      <c r="FAN108" s="1"/>
      <c r="FAO108" s="1"/>
      <c r="FAP108" s="1"/>
      <c r="FAQ108" s="1"/>
      <c r="FAR108" s="1"/>
      <c r="FAS108" s="1"/>
      <c r="FAT108" s="1"/>
      <c r="FAU108" s="1"/>
      <c r="FAV108" s="1"/>
      <c r="FAW108" s="1"/>
      <c r="FAX108" s="1"/>
      <c r="FAY108" s="1"/>
      <c r="FAZ108" s="1"/>
      <c r="FBA108" s="1"/>
      <c r="FBB108" s="1"/>
      <c r="FBC108" s="1"/>
      <c r="FBD108" s="1"/>
      <c r="FBE108" s="1"/>
      <c r="FBF108" s="1"/>
      <c r="FBG108" s="1"/>
      <c r="FBH108" s="1"/>
      <c r="FBI108" s="1"/>
      <c r="FBJ108" s="1"/>
      <c r="FBK108" s="1"/>
      <c r="FBL108" s="1"/>
      <c r="FBM108" s="1"/>
      <c r="FBN108" s="1"/>
      <c r="FBO108" s="1"/>
      <c r="FBP108" s="1"/>
      <c r="FBQ108" s="1"/>
      <c r="FBR108" s="1"/>
      <c r="FBS108" s="1"/>
      <c r="FBT108" s="1"/>
      <c r="FBU108" s="1"/>
      <c r="FBV108" s="1"/>
      <c r="FBW108" s="1"/>
      <c r="FBX108" s="1"/>
      <c r="FBY108" s="1"/>
      <c r="FBZ108" s="1"/>
      <c r="FCA108" s="1"/>
      <c r="FCB108" s="1"/>
      <c r="FCC108" s="1"/>
      <c r="FCD108" s="1"/>
      <c r="FCE108" s="1"/>
      <c r="FCF108" s="1"/>
      <c r="FCG108" s="1"/>
      <c r="FCH108" s="1"/>
      <c r="FCI108" s="1"/>
      <c r="FCJ108" s="1"/>
      <c r="FCK108" s="1"/>
      <c r="FCL108" s="1"/>
      <c r="FCM108" s="1"/>
      <c r="FCN108" s="1"/>
      <c r="FCO108" s="1"/>
      <c r="FCP108" s="1"/>
      <c r="FCQ108" s="1"/>
      <c r="FCR108" s="1"/>
      <c r="FCS108" s="1"/>
      <c r="FCT108" s="1"/>
      <c r="FCU108" s="1"/>
      <c r="FCV108" s="1"/>
      <c r="FCW108" s="1"/>
      <c r="FCX108" s="1"/>
      <c r="FCY108" s="1"/>
      <c r="FCZ108" s="1"/>
      <c r="FDA108" s="1"/>
      <c r="FDB108" s="1"/>
      <c r="FDC108" s="1"/>
      <c r="FDD108" s="1"/>
      <c r="FDE108" s="1"/>
      <c r="FDF108" s="1"/>
      <c r="FDG108" s="1"/>
      <c r="FDH108" s="1"/>
      <c r="FDI108" s="1"/>
      <c r="FDJ108" s="1"/>
      <c r="FDK108" s="1"/>
      <c r="FDL108" s="1"/>
      <c r="FDM108" s="1"/>
      <c r="FDN108" s="1"/>
      <c r="FDO108" s="1"/>
      <c r="FDP108" s="1"/>
      <c r="FDQ108" s="1"/>
      <c r="FDR108" s="1"/>
      <c r="FDS108" s="1"/>
      <c r="FDT108" s="1"/>
      <c r="FDU108" s="1"/>
      <c r="FDV108" s="1"/>
      <c r="FDW108" s="1"/>
      <c r="FDX108" s="1"/>
      <c r="FDY108" s="1"/>
      <c r="FDZ108" s="1"/>
      <c r="FEA108" s="1"/>
      <c r="FEB108" s="1"/>
      <c r="FEC108" s="1"/>
      <c r="FED108" s="1"/>
      <c r="FEE108" s="1"/>
      <c r="FEF108" s="1"/>
      <c r="FEG108" s="1"/>
      <c r="FEH108" s="1"/>
      <c r="FEI108" s="1"/>
      <c r="FEJ108" s="1"/>
      <c r="FEK108" s="1"/>
      <c r="FEL108" s="1"/>
      <c r="FEM108" s="1"/>
      <c r="FEN108" s="1"/>
      <c r="FEO108" s="1"/>
      <c r="FEP108" s="1"/>
      <c r="FEQ108" s="1"/>
      <c r="FER108" s="1"/>
      <c r="FES108" s="1"/>
      <c r="FET108" s="1"/>
      <c r="FEU108" s="1"/>
      <c r="FEV108" s="1"/>
      <c r="FEW108" s="1"/>
      <c r="FEX108" s="1"/>
      <c r="FEY108" s="1"/>
      <c r="FEZ108" s="1"/>
      <c r="FFA108" s="1"/>
      <c r="FFB108" s="1"/>
      <c r="FFC108" s="1"/>
      <c r="FFD108" s="1"/>
      <c r="FFE108" s="1"/>
      <c r="FFF108" s="1"/>
      <c r="FFG108" s="1"/>
      <c r="FFH108" s="1"/>
      <c r="FFI108" s="1"/>
      <c r="FFJ108" s="1"/>
      <c r="FFK108" s="1"/>
      <c r="FFL108" s="1"/>
      <c r="FFM108" s="1"/>
      <c r="FFN108" s="1"/>
      <c r="FFO108" s="1"/>
      <c r="FFP108" s="1"/>
      <c r="FFQ108" s="1"/>
      <c r="FFR108" s="1"/>
      <c r="FFS108" s="1"/>
      <c r="FFT108" s="1"/>
      <c r="FFU108" s="1"/>
      <c r="FFV108" s="1"/>
      <c r="FFW108" s="1"/>
      <c r="FFX108" s="1"/>
      <c r="FFY108" s="1"/>
      <c r="FFZ108" s="1"/>
      <c r="FGA108" s="1"/>
      <c r="FGB108" s="1"/>
      <c r="FGC108" s="1"/>
      <c r="FGD108" s="1"/>
      <c r="FGE108" s="1"/>
      <c r="FGF108" s="1"/>
      <c r="FGG108" s="1"/>
      <c r="FGH108" s="1"/>
      <c r="FGI108" s="1"/>
      <c r="FGJ108" s="1"/>
      <c r="FGK108" s="1"/>
      <c r="FGL108" s="1"/>
      <c r="FGM108" s="1"/>
      <c r="FGN108" s="1"/>
      <c r="FGO108" s="1"/>
      <c r="FGP108" s="1"/>
      <c r="FGQ108" s="1"/>
      <c r="FGR108" s="1"/>
      <c r="FGS108" s="1"/>
      <c r="FGT108" s="1"/>
      <c r="FGU108" s="1"/>
      <c r="FGV108" s="1"/>
      <c r="FGW108" s="1"/>
      <c r="FGX108" s="1"/>
      <c r="FGY108" s="1"/>
      <c r="FGZ108" s="1"/>
      <c r="FHA108" s="1"/>
      <c r="FHB108" s="1"/>
      <c r="FHC108" s="1"/>
      <c r="FHD108" s="1"/>
      <c r="FHE108" s="1"/>
      <c r="FHF108" s="1"/>
      <c r="FHG108" s="1"/>
      <c r="FHH108" s="1"/>
      <c r="FHI108" s="1"/>
      <c r="FHJ108" s="1"/>
      <c r="FHK108" s="1"/>
      <c r="FHL108" s="1"/>
      <c r="FHM108" s="1"/>
      <c r="FHN108" s="1"/>
      <c r="FHO108" s="1"/>
      <c r="FHP108" s="1"/>
      <c r="FHQ108" s="1"/>
      <c r="FHR108" s="1"/>
      <c r="FHS108" s="1"/>
      <c r="FHT108" s="1"/>
      <c r="FHU108" s="1"/>
      <c r="FHV108" s="1"/>
      <c r="FHW108" s="1"/>
      <c r="FHX108" s="1"/>
      <c r="FHY108" s="1"/>
      <c r="FHZ108" s="1"/>
      <c r="FIA108" s="1"/>
      <c r="FIB108" s="1"/>
      <c r="FIC108" s="1"/>
      <c r="FID108" s="1"/>
      <c r="FIE108" s="1"/>
      <c r="FIF108" s="1"/>
      <c r="FIG108" s="1"/>
      <c r="FIH108" s="1"/>
      <c r="FII108" s="1"/>
      <c r="FIJ108" s="1"/>
      <c r="FIK108" s="1"/>
      <c r="FIL108" s="1"/>
      <c r="FIM108" s="1"/>
      <c r="FIN108" s="1"/>
      <c r="FIO108" s="1"/>
      <c r="FIP108" s="1"/>
      <c r="FIQ108" s="1"/>
      <c r="FIR108" s="1"/>
      <c r="FIS108" s="1"/>
      <c r="FIT108" s="1"/>
      <c r="FIU108" s="1"/>
      <c r="FIV108" s="1"/>
      <c r="FIW108" s="1"/>
      <c r="FIX108" s="1"/>
      <c r="FIY108" s="1"/>
      <c r="FIZ108" s="1"/>
      <c r="FJA108" s="1"/>
      <c r="FJB108" s="1"/>
      <c r="FJC108" s="1"/>
      <c r="FJD108" s="1"/>
      <c r="FJE108" s="1"/>
      <c r="FJF108" s="1"/>
      <c r="FJG108" s="1"/>
      <c r="FJH108" s="1"/>
      <c r="FJI108" s="1"/>
      <c r="FJJ108" s="1"/>
      <c r="FJK108" s="1"/>
      <c r="FJL108" s="1"/>
      <c r="FJM108" s="1"/>
      <c r="FJN108" s="1"/>
      <c r="FJO108" s="1"/>
      <c r="FJP108" s="1"/>
      <c r="FJQ108" s="1"/>
      <c r="FJR108" s="1"/>
      <c r="FJS108" s="1"/>
      <c r="FJT108" s="1"/>
      <c r="FJU108" s="1"/>
      <c r="FJV108" s="1"/>
      <c r="FJW108" s="1"/>
      <c r="FJX108" s="1"/>
      <c r="FJY108" s="1"/>
      <c r="FJZ108" s="1"/>
      <c r="FKA108" s="1"/>
      <c r="FKB108" s="1"/>
      <c r="FKC108" s="1"/>
      <c r="FKD108" s="1"/>
      <c r="FKE108" s="1"/>
      <c r="FKF108" s="1"/>
      <c r="FKG108" s="1"/>
      <c r="FKH108" s="1"/>
      <c r="FKI108" s="1"/>
      <c r="FKJ108" s="1"/>
      <c r="FKK108" s="1"/>
      <c r="FKL108" s="1"/>
      <c r="FKM108" s="1"/>
      <c r="FKN108" s="1"/>
      <c r="FKO108" s="1"/>
      <c r="FKP108" s="1"/>
      <c r="FKQ108" s="1"/>
      <c r="FKR108" s="1"/>
      <c r="FKS108" s="1"/>
      <c r="FKT108" s="1"/>
      <c r="FKU108" s="1"/>
      <c r="FKV108" s="1"/>
      <c r="FKW108" s="1"/>
      <c r="FKX108" s="1"/>
      <c r="FKY108" s="1"/>
      <c r="FKZ108" s="1"/>
      <c r="FLA108" s="1"/>
      <c r="FLB108" s="1"/>
      <c r="FLC108" s="1"/>
      <c r="FLD108" s="1"/>
      <c r="FLE108" s="1"/>
      <c r="FLF108" s="1"/>
      <c r="FLG108" s="1"/>
      <c r="FLH108" s="1"/>
      <c r="FLI108" s="1"/>
      <c r="FLJ108" s="1"/>
      <c r="FLK108" s="1"/>
      <c r="FLL108" s="1"/>
      <c r="FLM108" s="1"/>
      <c r="FLN108" s="1"/>
      <c r="FLO108" s="1"/>
      <c r="FLP108" s="1"/>
      <c r="FLQ108" s="1"/>
      <c r="FLR108" s="1"/>
      <c r="FLS108" s="1"/>
      <c r="FLT108" s="1"/>
      <c r="FLU108" s="1"/>
      <c r="FLV108" s="1"/>
      <c r="FLW108" s="1"/>
      <c r="FLX108" s="1"/>
      <c r="FLY108" s="1"/>
      <c r="FLZ108" s="1"/>
      <c r="FMA108" s="1"/>
      <c r="FMB108" s="1"/>
      <c r="FMC108" s="1"/>
      <c r="FMD108" s="1"/>
      <c r="FME108" s="1"/>
      <c r="FMF108" s="1"/>
      <c r="FMG108" s="1"/>
      <c r="FMH108" s="1"/>
      <c r="FMI108" s="1"/>
      <c r="FMJ108" s="1"/>
      <c r="FMK108" s="1"/>
      <c r="FML108" s="1"/>
      <c r="FMM108" s="1"/>
      <c r="FMN108" s="1"/>
      <c r="FMO108" s="1"/>
      <c r="FMP108" s="1"/>
      <c r="FMQ108" s="1"/>
      <c r="FMR108" s="1"/>
      <c r="FMS108" s="1"/>
      <c r="FMT108" s="1"/>
      <c r="FMU108" s="1"/>
      <c r="FMV108" s="1"/>
      <c r="FMW108" s="1"/>
      <c r="FMX108" s="1"/>
      <c r="FMY108" s="1"/>
      <c r="FMZ108" s="1"/>
      <c r="FNA108" s="1"/>
      <c r="FNB108" s="1"/>
      <c r="FNC108" s="1"/>
      <c r="FND108" s="1"/>
      <c r="FNE108" s="1"/>
      <c r="FNF108" s="1"/>
      <c r="FNG108" s="1"/>
      <c r="FNH108" s="1"/>
      <c r="FNI108" s="1"/>
      <c r="FNJ108" s="1"/>
      <c r="FNK108" s="1"/>
      <c r="FNL108" s="1"/>
      <c r="FNM108" s="1"/>
      <c r="FNN108" s="1"/>
      <c r="FNO108" s="1"/>
      <c r="FNP108" s="1"/>
      <c r="FNQ108" s="1"/>
      <c r="FNR108" s="1"/>
      <c r="FNS108" s="1"/>
      <c r="FNT108" s="1"/>
      <c r="FNU108" s="1"/>
      <c r="FNV108" s="1"/>
      <c r="FNW108" s="1"/>
      <c r="FNX108" s="1"/>
      <c r="FNY108" s="1"/>
      <c r="FNZ108" s="1"/>
      <c r="FOA108" s="1"/>
      <c r="FOB108" s="1"/>
      <c r="FOC108" s="1"/>
      <c r="FOD108" s="1"/>
      <c r="FOE108" s="1"/>
      <c r="FOF108" s="1"/>
      <c r="FOG108" s="1"/>
      <c r="FOH108" s="1"/>
      <c r="FOI108" s="1"/>
      <c r="FOJ108" s="1"/>
      <c r="FOK108" s="1"/>
      <c r="FOL108" s="1"/>
      <c r="FOM108" s="1"/>
      <c r="FON108" s="1"/>
      <c r="FOO108" s="1"/>
      <c r="FOP108" s="1"/>
      <c r="FOQ108" s="1"/>
      <c r="FOR108" s="1"/>
      <c r="FOS108" s="1"/>
      <c r="FOT108" s="1"/>
      <c r="FOU108" s="1"/>
      <c r="FOV108" s="1"/>
      <c r="FOW108" s="1"/>
      <c r="FOX108" s="1"/>
      <c r="FOY108" s="1"/>
      <c r="FOZ108" s="1"/>
      <c r="FPA108" s="1"/>
      <c r="FPB108" s="1"/>
      <c r="FPC108" s="1"/>
      <c r="FPD108" s="1"/>
      <c r="FPE108" s="1"/>
      <c r="FPF108" s="1"/>
      <c r="FPG108" s="1"/>
      <c r="FPH108" s="1"/>
      <c r="FPI108" s="1"/>
      <c r="FPJ108" s="1"/>
      <c r="FPK108" s="1"/>
      <c r="FPL108" s="1"/>
      <c r="FPM108" s="1"/>
      <c r="FPN108" s="1"/>
      <c r="FPO108" s="1"/>
      <c r="FPP108" s="1"/>
      <c r="FPQ108" s="1"/>
      <c r="FPR108" s="1"/>
      <c r="FPS108" s="1"/>
      <c r="FPT108" s="1"/>
      <c r="FPU108" s="1"/>
      <c r="FPV108" s="1"/>
      <c r="FPW108" s="1"/>
      <c r="FPX108" s="1"/>
      <c r="FPY108" s="1"/>
      <c r="FPZ108" s="1"/>
      <c r="FQA108" s="1"/>
      <c r="FQB108" s="1"/>
      <c r="FQC108" s="1"/>
      <c r="FQD108" s="1"/>
      <c r="FQE108" s="1"/>
      <c r="FQF108" s="1"/>
      <c r="FQG108" s="1"/>
      <c r="FQH108" s="1"/>
      <c r="FQI108" s="1"/>
      <c r="FQJ108" s="1"/>
      <c r="FQK108" s="1"/>
      <c r="FQL108" s="1"/>
      <c r="FQM108" s="1"/>
      <c r="FQN108" s="1"/>
      <c r="FQO108" s="1"/>
      <c r="FQP108" s="1"/>
      <c r="FQQ108" s="1"/>
      <c r="FQR108" s="1"/>
      <c r="FQS108" s="1"/>
      <c r="FQT108" s="1"/>
      <c r="FQU108" s="1"/>
      <c r="FQV108" s="1"/>
      <c r="FQW108" s="1"/>
      <c r="FQX108" s="1"/>
      <c r="FQY108" s="1"/>
      <c r="FQZ108" s="1"/>
      <c r="FRA108" s="1"/>
      <c r="FRB108" s="1"/>
      <c r="FRC108" s="1"/>
      <c r="FRD108" s="1"/>
      <c r="FRE108" s="1"/>
      <c r="FRF108" s="1"/>
      <c r="FRG108" s="1"/>
      <c r="FRH108" s="1"/>
      <c r="FRI108" s="1"/>
      <c r="FRJ108" s="1"/>
      <c r="FRK108" s="1"/>
      <c r="FRL108" s="1"/>
      <c r="FRM108" s="1"/>
      <c r="FRN108" s="1"/>
      <c r="FRO108" s="1"/>
      <c r="FRP108" s="1"/>
      <c r="FRQ108" s="1"/>
      <c r="FRR108" s="1"/>
      <c r="FRS108" s="1"/>
      <c r="FRT108" s="1"/>
      <c r="FRU108" s="1"/>
      <c r="FRV108" s="1"/>
      <c r="FRW108" s="1"/>
      <c r="FRX108" s="1"/>
      <c r="FRY108" s="1"/>
      <c r="FRZ108" s="1"/>
      <c r="FSA108" s="1"/>
      <c r="FSB108" s="1"/>
      <c r="FSC108" s="1"/>
      <c r="FSD108" s="1"/>
      <c r="FSE108" s="1"/>
      <c r="FSF108" s="1"/>
      <c r="FSG108" s="1"/>
      <c r="FSH108" s="1"/>
      <c r="FSI108" s="1"/>
      <c r="FSJ108" s="1"/>
      <c r="FSK108" s="1"/>
      <c r="FSL108" s="1"/>
      <c r="FSM108" s="1"/>
      <c r="FSN108" s="1"/>
      <c r="FSO108" s="1"/>
      <c r="FSP108" s="1"/>
      <c r="FSQ108" s="1"/>
      <c r="FSR108" s="1"/>
      <c r="FSS108" s="1"/>
      <c r="FST108" s="1"/>
      <c r="FSU108" s="1"/>
      <c r="FSV108" s="1"/>
      <c r="FSW108" s="1"/>
      <c r="FSX108" s="1"/>
      <c r="FSY108" s="1"/>
      <c r="FSZ108" s="1"/>
      <c r="FTA108" s="1"/>
      <c r="FTB108" s="1"/>
      <c r="FTC108" s="1"/>
      <c r="FTD108" s="1"/>
      <c r="FTE108" s="1"/>
      <c r="FTF108" s="1"/>
      <c r="FTG108" s="1"/>
      <c r="FTH108" s="1"/>
      <c r="FTI108" s="1"/>
      <c r="FTJ108" s="1"/>
      <c r="FTK108" s="1"/>
      <c r="FTL108" s="1"/>
      <c r="FTM108" s="1"/>
      <c r="FTN108" s="1"/>
      <c r="FTO108" s="1"/>
      <c r="FTP108" s="1"/>
      <c r="FTQ108" s="1"/>
      <c r="FTR108" s="1"/>
      <c r="FTS108" s="1"/>
      <c r="FTT108" s="1"/>
      <c r="FTU108" s="1"/>
      <c r="FTV108" s="1"/>
      <c r="FTW108" s="1"/>
      <c r="FTX108" s="1"/>
      <c r="FTY108" s="1"/>
      <c r="FTZ108" s="1"/>
      <c r="FUA108" s="1"/>
      <c r="FUB108" s="1"/>
      <c r="FUC108" s="1"/>
      <c r="FUD108" s="1"/>
      <c r="FUE108" s="1"/>
      <c r="FUF108" s="1"/>
      <c r="FUG108" s="1"/>
      <c r="FUH108" s="1"/>
      <c r="FUI108" s="1"/>
      <c r="FUJ108" s="1"/>
      <c r="FUK108" s="1"/>
      <c r="FUL108" s="1"/>
      <c r="FUM108" s="1"/>
      <c r="FUN108" s="1"/>
      <c r="FUO108" s="1"/>
      <c r="FUP108" s="1"/>
      <c r="FUQ108" s="1"/>
      <c r="FUR108" s="1"/>
      <c r="FUS108" s="1"/>
      <c r="FUT108" s="1"/>
      <c r="FUU108" s="1"/>
      <c r="FUV108" s="1"/>
      <c r="FUW108" s="1"/>
      <c r="FUX108" s="1"/>
      <c r="FUY108" s="1"/>
      <c r="FUZ108" s="1"/>
      <c r="FVA108" s="1"/>
      <c r="FVB108" s="1"/>
      <c r="FVC108" s="1"/>
      <c r="FVD108" s="1"/>
      <c r="FVE108" s="1"/>
      <c r="FVF108" s="1"/>
      <c r="FVG108" s="1"/>
      <c r="FVH108" s="1"/>
      <c r="FVI108" s="1"/>
      <c r="FVJ108" s="1"/>
      <c r="FVK108" s="1"/>
      <c r="FVL108" s="1"/>
      <c r="FVM108" s="1"/>
      <c r="FVN108" s="1"/>
      <c r="FVO108" s="1"/>
      <c r="FVP108" s="1"/>
      <c r="FVQ108" s="1"/>
      <c r="FVR108" s="1"/>
      <c r="FVS108" s="1"/>
      <c r="FVT108" s="1"/>
      <c r="FVU108" s="1"/>
      <c r="FVV108" s="1"/>
      <c r="FVW108" s="1"/>
      <c r="FVX108" s="1"/>
      <c r="FVY108" s="1"/>
      <c r="FVZ108" s="1"/>
      <c r="FWA108" s="1"/>
      <c r="FWB108" s="1"/>
      <c r="FWC108" s="1"/>
      <c r="FWD108" s="1"/>
      <c r="FWE108" s="1"/>
      <c r="FWF108" s="1"/>
      <c r="FWG108" s="1"/>
      <c r="FWH108" s="1"/>
      <c r="FWI108" s="1"/>
      <c r="FWJ108" s="1"/>
      <c r="FWK108" s="1"/>
      <c r="FWL108" s="1"/>
      <c r="FWM108" s="1"/>
      <c r="FWN108" s="1"/>
      <c r="FWO108" s="1"/>
      <c r="FWP108" s="1"/>
      <c r="FWQ108" s="1"/>
      <c r="FWR108" s="1"/>
      <c r="FWS108" s="1"/>
      <c r="FWT108" s="1"/>
      <c r="FWU108" s="1"/>
      <c r="FWV108" s="1"/>
      <c r="FWW108" s="1"/>
      <c r="FWX108" s="1"/>
      <c r="FWY108" s="1"/>
      <c r="FWZ108" s="1"/>
      <c r="FXA108" s="1"/>
      <c r="FXB108" s="1"/>
      <c r="FXC108" s="1"/>
      <c r="FXD108" s="1"/>
      <c r="FXE108" s="1"/>
      <c r="FXF108" s="1"/>
      <c r="FXG108" s="1"/>
      <c r="FXH108" s="1"/>
      <c r="FXI108" s="1"/>
      <c r="FXJ108" s="1"/>
      <c r="FXK108" s="1"/>
      <c r="FXL108" s="1"/>
      <c r="FXM108" s="1"/>
      <c r="FXN108" s="1"/>
      <c r="FXO108" s="1"/>
      <c r="FXP108" s="1"/>
      <c r="FXQ108" s="1"/>
      <c r="FXR108" s="1"/>
      <c r="FXS108" s="1"/>
      <c r="FXT108" s="1"/>
      <c r="FXU108" s="1"/>
      <c r="FXV108" s="1"/>
      <c r="FXW108" s="1"/>
      <c r="FXX108" s="1"/>
      <c r="FXY108" s="1"/>
      <c r="FXZ108" s="1"/>
      <c r="FYA108" s="1"/>
      <c r="FYB108" s="1"/>
      <c r="FYC108" s="1"/>
      <c r="FYD108" s="1"/>
      <c r="FYE108" s="1"/>
      <c r="FYF108" s="1"/>
      <c r="FYG108" s="1"/>
      <c r="FYH108" s="1"/>
      <c r="FYI108" s="1"/>
      <c r="FYJ108" s="1"/>
      <c r="FYK108" s="1"/>
      <c r="FYL108" s="1"/>
      <c r="FYM108" s="1"/>
      <c r="FYN108" s="1"/>
      <c r="FYO108" s="1"/>
      <c r="FYP108" s="1"/>
      <c r="FYQ108" s="1"/>
      <c r="FYR108" s="1"/>
      <c r="FYS108" s="1"/>
      <c r="FYT108" s="1"/>
      <c r="FYU108" s="1"/>
      <c r="FYV108" s="1"/>
      <c r="FYW108" s="1"/>
      <c r="FYX108" s="1"/>
      <c r="FYY108" s="1"/>
      <c r="FYZ108" s="1"/>
      <c r="FZA108" s="1"/>
      <c r="FZB108" s="1"/>
      <c r="FZC108" s="1"/>
      <c r="FZD108" s="1"/>
      <c r="FZE108" s="1"/>
      <c r="FZF108" s="1"/>
      <c r="FZG108" s="1"/>
      <c r="FZH108" s="1"/>
      <c r="FZI108" s="1"/>
      <c r="FZJ108" s="1"/>
      <c r="FZK108" s="1"/>
      <c r="FZL108" s="1"/>
      <c r="FZM108" s="1"/>
      <c r="FZN108" s="1"/>
      <c r="FZO108" s="1"/>
      <c r="FZP108" s="1"/>
      <c r="FZQ108" s="1"/>
      <c r="FZR108" s="1"/>
      <c r="FZS108" s="1"/>
      <c r="FZT108" s="1"/>
      <c r="FZU108" s="1"/>
      <c r="FZV108" s="1"/>
      <c r="FZW108" s="1"/>
      <c r="FZX108" s="1"/>
      <c r="FZY108" s="1"/>
      <c r="FZZ108" s="1"/>
      <c r="GAA108" s="1"/>
      <c r="GAB108" s="1"/>
      <c r="GAC108" s="1"/>
      <c r="GAD108" s="1"/>
      <c r="GAE108" s="1"/>
      <c r="GAF108" s="1"/>
      <c r="GAG108" s="1"/>
      <c r="GAH108" s="1"/>
      <c r="GAI108" s="1"/>
      <c r="GAJ108" s="1"/>
      <c r="GAK108" s="1"/>
      <c r="GAL108" s="1"/>
      <c r="GAM108" s="1"/>
      <c r="GAN108" s="1"/>
      <c r="GAO108" s="1"/>
      <c r="GAP108" s="1"/>
      <c r="GAQ108" s="1"/>
      <c r="GAR108" s="1"/>
      <c r="GAS108" s="1"/>
      <c r="GAT108" s="1"/>
      <c r="GAU108" s="1"/>
      <c r="GAV108" s="1"/>
      <c r="GAW108" s="1"/>
      <c r="GAX108" s="1"/>
      <c r="GAY108" s="1"/>
      <c r="GAZ108" s="1"/>
      <c r="GBA108" s="1"/>
      <c r="GBB108" s="1"/>
      <c r="GBC108" s="1"/>
      <c r="GBD108" s="1"/>
      <c r="GBE108" s="1"/>
      <c r="GBF108" s="1"/>
      <c r="GBG108" s="1"/>
      <c r="GBH108" s="1"/>
      <c r="GBI108" s="1"/>
      <c r="GBJ108" s="1"/>
      <c r="GBK108" s="1"/>
      <c r="GBL108" s="1"/>
      <c r="GBM108" s="1"/>
      <c r="GBN108" s="1"/>
      <c r="GBO108" s="1"/>
      <c r="GBP108" s="1"/>
      <c r="GBQ108" s="1"/>
      <c r="GBR108" s="1"/>
      <c r="GBS108" s="1"/>
      <c r="GBT108" s="1"/>
      <c r="GBU108" s="1"/>
      <c r="GBV108" s="1"/>
      <c r="GBW108" s="1"/>
      <c r="GBX108" s="1"/>
      <c r="GBY108" s="1"/>
      <c r="GBZ108" s="1"/>
      <c r="GCA108" s="1"/>
      <c r="GCB108" s="1"/>
      <c r="GCC108" s="1"/>
      <c r="GCD108" s="1"/>
      <c r="GCE108" s="1"/>
      <c r="GCF108" s="1"/>
      <c r="GCG108" s="1"/>
      <c r="GCH108" s="1"/>
      <c r="GCI108" s="1"/>
      <c r="GCJ108" s="1"/>
      <c r="GCK108" s="1"/>
      <c r="GCL108" s="1"/>
      <c r="GCM108" s="1"/>
      <c r="GCN108" s="1"/>
      <c r="GCO108" s="1"/>
      <c r="GCP108" s="1"/>
      <c r="GCQ108" s="1"/>
      <c r="GCR108" s="1"/>
      <c r="GCS108" s="1"/>
      <c r="GCT108" s="1"/>
      <c r="GCU108" s="1"/>
      <c r="GCV108" s="1"/>
      <c r="GCW108" s="1"/>
      <c r="GCX108" s="1"/>
      <c r="GCY108" s="1"/>
      <c r="GCZ108" s="1"/>
      <c r="GDA108" s="1"/>
      <c r="GDB108" s="1"/>
      <c r="GDC108" s="1"/>
      <c r="GDD108" s="1"/>
      <c r="GDE108" s="1"/>
      <c r="GDF108" s="1"/>
      <c r="GDG108" s="1"/>
      <c r="GDH108" s="1"/>
      <c r="GDI108" s="1"/>
      <c r="GDJ108" s="1"/>
      <c r="GDK108" s="1"/>
      <c r="GDL108" s="1"/>
      <c r="GDM108" s="1"/>
      <c r="GDN108" s="1"/>
      <c r="GDO108" s="1"/>
      <c r="GDP108" s="1"/>
      <c r="GDQ108" s="1"/>
      <c r="GDR108" s="1"/>
      <c r="GDS108" s="1"/>
      <c r="GDT108" s="1"/>
      <c r="GDU108" s="1"/>
      <c r="GDV108" s="1"/>
      <c r="GDW108" s="1"/>
      <c r="GDX108" s="1"/>
      <c r="GDY108" s="1"/>
      <c r="GDZ108" s="1"/>
      <c r="GEA108" s="1"/>
      <c r="GEB108" s="1"/>
      <c r="GEC108" s="1"/>
      <c r="GED108" s="1"/>
      <c r="GEE108" s="1"/>
      <c r="GEF108" s="1"/>
      <c r="GEG108" s="1"/>
      <c r="GEH108" s="1"/>
      <c r="GEI108" s="1"/>
      <c r="GEJ108" s="1"/>
      <c r="GEK108" s="1"/>
      <c r="GEL108" s="1"/>
      <c r="GEM108" s="1"/>
      <c r="GEN108" s="1"/>
      <c r="GEO108" s="1"/>
      <c r="GEP108" s="1"/>
      <c r="GEQ108" s="1"/>
      <c r="GER108" s="1"/>
      <c r="GES108" s="1"/>
      <c r="GET108" s="1"/>
      <c r="GEU108" s="1"/>
      <c r="GEV108" s="1"/>
      <c r="GEW108" s="1"/>
      <c r="GEX108" s="1"/>
      <c r="GEY108" s="1"/>
      <c r="GEZ108" s="1"/>
      <c r="GFA108" s="1"/>
      <c r="GFB108" s="1"/>
      <c r="GFC108" s="1"/>
      <c r="GFD108" s="1"/>
      <c r="GFE108" s="1"/>
      <c r="GFF108" s="1"/>
      <c r="GFG108" s="1"/>
      <c r="GFH108" s="1"/>
      <c r="GFI108" s="1"/>
      <c r="GFJ108" s="1"/>
      <c r="GFK108" s="1"/>
      <c r="GFL108" s="1"/>
      <c r="GFM108" s="1"/>
      <c r="GFN108" s="1"/>
      <c r="GFO108" s="1"/>
      <c r="GFP108" s="1"/>
      <c r="GFQ108" s="1"/>
      <c r="GFR108" s="1"/>
      <c r="GFS108" s="1"/>
      <c r="GFT108" s="1"/>
      <c r="GFU108" s="1"/>
      <c r="GFV108" s="1"/>
      <c r="GFW108" s="1"/>
      <c r="GFX108" s="1"/>
      <c r="GFY108" s="1"/>
      <c r="GFZ108" s="1"/>
      <c r="GGA108" s="1"/>
      <c r="GGB108" s="1"/>
      <c r="GGC108" s="1"/>
      <c r="GGD108" s="1"/>
      <c r="GGE108" s="1"/>
      <c r="GGF108" s="1"/>
      <c r="GGG108" s="1"/>
      <c r="GGH108" s="1"/>
      <c r="GGI108" s="1"/>
      <c r="GGJ108" s="1"/>
      <c r="GGK108" s="1"/>
      <c r="GGL108" s="1"/>
      <c r="GGM108" s="1"/>
      <c r="GGN108" s="1"/>
      <c r="GGO108" s="1"/>
      <c r="GGP108" s="1"/>
      <c r="GGQ108" s="1"/>
      <c r="GGR108" s="1"/>
      <c r="GGS108" s="1"/>
      <c r="GGT108" s="1"/>
      <c r="GGU108" s="1"/>
      <c r="GGV108" s="1"/>
      <c r="GGW108" s="1"/>
      <c r="GGX108" s="1"/>
      <c r="GGY108" s="1"/>
      <c r="GGZ108" s="1"/>
      <c r="GHA108" s="1"/>
      <c r="GHB108" s="1"/>
      <c r="GHC108" s="1"/>
      <c r="GHD108" s="1"/>
      <c r="GHE108" s="1"/>
      <c r="GHF108" s="1"/>
      <c r="GHG108" s="1"/>
      <c r="GHH108" s="1"/>
      <c r="GHI108" s="1"/>
      <c r="GHJ108" s="1"/>
      <c r="GHK108" s="1"/>
      <c r="GHL108" s="1"/>
      <c r="GHM108" s="1"/>
      <c r="GHN108" s="1"/>
      <c r="GHO108" s="1"/>
      <c r="GHP108" s="1"/>
      <c r="GHQ108" s="1"/>
      <c r="GHR108" s="1"/>
      <c r="GHS108" s="1"/>
      <c r="GHT108" s="1"/>
      <c r="GHU108" s="1"/>
      <c r="GHV108" s="1"/>
      <c r="GHW108" s="1"/>
      <c r="GHX108" s="1"/>
      <c r="GHY108" s="1"/>
      <c r="GHZ108" s="1"/>
      <c r="GIA108" s="1"/>
      <c r="GIB108" s="1"/>
      <c r="GIC108" s="1"/>
      <c r="GID108" s="1"/>
      <c r="GIE108" s="1"/>
      <c r="GIF108" s="1"/>
      <c r="GIG108" s="1"/>
      <c r="GIH108" s="1"/>
      <c r="GII108" s="1"/>
      <c r="GIJ108" s="1"/>
      <c r="GIK108" s="1"/>
      <c r="GIL108" s="1"/>
      <c r="GIM108" s="1"/>
      <c r="GIN108" s="1"/>
      <c r="GIO108" s="1"/>
      <c r="GIP108" s="1"/>
      <c r="GIQ108" s="1"/>
      <c r="GIR108" s="1"/>
      <c r="GIS108" s="1"/>
      <c r="GIT108" s="1"/>
      <c r="GIU108" s="1"/>
      <c r="GIV108" s="1"/>
      <c r="GIW108" s="1"/>
      <c r="GIX108" s="1"/>
      <c r="GIY108" s="1"/>
      <c r="GIZ108" s="1"/>
      <c r="GJA108" s="1"/>
      <c r="GJB108" s="1"/>
      <c r="GJC108" s="1"/>
      <c r="GJD108" s="1"/>
      <c r="GJE108" s="1"/>
      <c r="GJF108" s="1"/>
      <c r="GJG108" s="1"/>
      <c r="GJH108" s="1"/>
      <c r="GJI108" s="1"/>
      <c r="GJJ108" s="1"/>
      <c r="GJK108" s="1"/>
      <c r="GJL108" s="1"/>
      <c r="GJM108" s="1"/>
      <c r="GJN108" s="1"/>
      <c r="GJO108" s="1"/>
      <c r="GJP108" s="1"/>
      <c r="GJQ108" s="1"/>
      <c r="GJR108" s="1"/>
      <c r="GJS108" s="1"/>
      <c r="GJT108" s="1"/>
      <c r="GJU108" s="1"/>
      <c r="GJV108" s="1"/>
      <c r="GJW108" s="1"/>
      <c r="GJX108" s="1"/>
      <c r="GJY108" s="1"/>
      <c r="GJZ108" s="1"/>
      <c r="GKA108" s="1"/>
      <c r="GKB108" s="1"/>
      <c r="GKC108" s="1"/>
      <c r="GKD108" s="1"/>
      <c r="GKE108" s="1"/>
      <c r="GKF108" s="1"/>
      <c r="GKG108" s="1"/>
      <c r="GKH108" s="1"/>
      <c r="GKI108" s="1"/>
      <c r="GKJ108" s="1"/>
      <c r="GKK108" s="1"/>
      <c r="GKL108" s="1"/>
      <c r="GKM108" s="1"/>
      <c r="GKN108" s="1"/>
      <c r="GKO108" s="1"/>
      <c r="GKP108" s="1"/>
      <c r="GKQ108" s="1"/>
      <c r="GKR108" s="1"/>
      <c r="GKS108" s="1"/>
      <c r="GKT108" s="1"/>
      <c r="GKU108" s="1"/>
      <c r="GKV108" s="1"/>
      <c r="GKW108" s="1"/>
      <c r="GKX108" s="1"/>
      <c r="GKY108" s="1"/>
      <c r="GKZ108" s="1"/>
      <c r="GLA108" s="1"/>
      <c r="GLB108" s="1"/>
      <c r="GLC108" s="1"/>
      <c r="GLD108" s="1"/>
      <c r="GLE108" s="1"/>
      <c r="GLF108" s="1"/>
      <c r="GLG108" s="1"/>
      <c r="GLH108" s="1"/>
      <c r="GLI108" s="1"/>
      <c r="GLJ108" s="1"/>
      <c r="GLK108" s="1"/>
      <c r="GLL108" s="1"/>
      <c r="GLM108" s="1"/>
      <c r="GLN108" s="1"/>
      <c r="GLO108" s="1"/>
      <c r="GLP108" s="1"/>
      <c r="GLQ108" s="1"/>
      <c r="GLR108" s="1"/>
      <c r="GLS108" s="1"/>
      <c r="GLT108" s="1"/>
      <c r="GLU108" s="1"/>
      <c r="GLV108" s="1"/>
      <c r="GLW108" s="1"/>
      <c r="GLX108" s="1"/>
      <c r="GLY108" s="1"/>
      <c r="GLZ108" s="1"/>
      <c r="GMA108" s="1"/>
      <c r="GMB108" s="1"/>
      <c r="GMC108" s="1"/>
      <c r="GMD108" s="1"/>
      <c r="GME108" s="1"/>
      <c r="GMF108" s="1"/>
      <c r="GMG108" s="1"/>
      <c r="GMH108" s="1"/>
      <c r="GMI108" s="1"/>
      <c r="GMJ108" s="1"/>
      <c r="GMK108" s="1"/>
      <c r="GML108" s="1"/>
      <c r="GMM108" s="1"/>
      <c r="GMN108" s="1"/>
      <c r="GMO108" s="1"/>
      <c r="GMP108" s="1"/>
      <c r="GMQ108" s="1"/>
      <c r="GMR108" s="1"/>
      <c r="GMS108" s="1"/>
      <c r="GMT108" s="1"/>
      <c r="GMU108" s="1"/>
      <c r="GMV108" s="1"/>
      <c r="GMW108" s="1"/>
      <c r="GMX108" s="1"/>
      <c r="GMY108" s="1"/>
      <c r="GMZ108" s="1"/>
      <c r="GNA108" s="1"/>
      <c r="GNB108" s="1"/>
      <c r="GNC108" s="1"/>
      <c r="GND108" s="1"/>
      <c r="GNE108" s="1"/>
      <c r="GNF108" s="1"/>
      <c r="GNG108" s="1"/>
      <c r="GNH108" s="1"/>
      <c r="GNI108" s="1"/>
      <c r="GNJ108" s="1"/>
      <c r="GNK108" s="1"/>
      <c r="GNL108" s="1"/>
      <c r="GNM108" s="1"/>
      <c r="GNN108" s="1"/>
      <c r="GNO108" s="1"/>
      <c r="GNP108" s="1"/>
      <c r="GNQ108" s="1"/>
      <c r="GNR108" s="1"/>
      <c r="GNS108" s="1"/>
      <c r="GNT108" s="1"/>
      <c r="GNU108" s="1"/>
      <c r="GNV108" s="1"/>
      <c r="GNW108" s="1"/>
      <c r="GNX108" s="1"/>
      <c r="GNY108" s="1"/>
      <c r="GNZ108" s="1"/>
      <c r="GOA108" s="1"/>
      <c r="GOB108" s="1"/>
      <c r="GOC108" s="1"/>
      <c r="GOD108" s="1"/>
      <c r="GOE108" s="1"/>
      <c r="GOF108" s="1"/>
      <c r="GOG108" s="1"/>
      <c r="GOH108" s="1"/>
      <c r="GOI108" s="1"/>
      <c r="GOJ108" s="1"/>
      <c r="GOK108" s="1"/>
      <c r="GOL108" s="1"/>
      <c r="GOM108" s="1"/>
      <c r="GON108" s="1"/>
      <c r="GOO108" s="1"/>
      <c r="GOP108" s="1"/>
      <c r="GOQ108" s="1"/>
      <c r="GOR108" s="1"/>
      <c r="GOS108" s="1"/>
      <c r="GOT108" s="1"/>
      <c r="GOU108" s="1"/>
      <c r="GOV108" s="1"/>
      <c r="GOW108" s="1"/>
      <c r="GOX108" s="1"/>
      <c r="GOY108" s="1"/>
      <c r="GOZ108" s="1"/>
      <c r="GPA108" s="1"/>
      <c r="GPB108" s="1"/>
      <c r="GPC108" s="1"/>
      <c r="GPD108" s="1"/>
      <c r="GPE108" s="1"/>
      <c r="GPF108" s="1"/>
      <c r="GPG108" s="1"/>
      <c r="GPH108" s="1"/>
      <c r="GPI108" s="1"/>
      <c r="GPJ108" s="1"/>
      <c r="GPK108" s="1"/>
      <c r="GPL108" s="1"/>
      <c r="GPM108" s="1"/>
      <c r="GPN108" s="1"/>
      <c r="GPO108" s="1"/>
      <c r="GPP108" s="1"/>
      <c r="GPQ108" s="1"/>
      <c r="GPR108" s="1"/>
      <c r="GPS108" s="1"/>
      <c r="GPT108" s="1"/>
      <c r="GPU108" s="1"/>
      <c r="GPV108" s="1"/>
      <c r="GPW108" s="1"/>
      <c r="GPX108" s="1"/>
      <c r="GPY108" s="1"/>
      <c r="GPZ108" s="1"/>
      <c r="GQA108" s="1"/>
      <c r="GQB108" s="1"/>
      <c r="GQC108" s="1"/>
      <c r="GQD108" s="1"/>
      <c r="GQE108" s="1"/>
      <c r="GQF108" s="1"/>
      <c r="GQG108" s="1"/>
      <c r="GQH108" s="1"/>
      <c r="GQI108" s="1"/>
      <c r="GQJ108" s="1"/>
      <c r="GQK108" s="1"/>
      <c r="GQL108" s="1"/>
      <c r="GQM108" s="1"/>
      <c r="GQN108" s="1"/>
      <c r="GQO108" s="1"/>
      <c r="GQP108" s="1"/>
      <c r="GQQ108" s="1"/>
      <c r="GQR108" s="1"/>
      <c r="GQS108" s="1"/>
      <c r="GQT108" s="1"/>
      <c r="GQU108" s="1"/>
      <c r="GQV108" s="1"/>
      <c r="GQW108" s="1"/>
      <c r="GQX108" s="1"/>
      <c r="GQY108" s="1"/>
      <c r="GQZ108" s="1"/>
      <c r="GRA108" s="1"/>
      <c r="GRB108" s="1"/>
      <c r="GRC108" s="1"/>
      <c r="GRD108" s="1"/>
      <c r="GRE108" s="1"/>
      <c r="GRF108" s="1"/>
      <c r="GRG108" s="1"/>
      <c r="GRH108" s="1"/>
      <c r="GRI108" s="1"/>
      <c r="GRJ108" s="1"/>
      <c r="GRK108" s="1"/>
      <c r="GRL108" s="1"/>
      <c r="GRM108" s="1"/>
      <c r="GRN108" s="1"/>
      <c r="GRO108" s="1"/>
      <c r="GRP108" s="1"/>
      <c r="GRQ108" s="1"/>
      <c r="GRR108" s="1"/>
      <c r="GRS108" s="1"/>
      <c r="GRT108" s="1"/>
      <c r="GRU108" s="1"/>
      <c r="GRV108" s="1"/>
      <c r="GRW108" s="1"/>
      <c r="GRX108" s="1"/>
      <c r="GRY108" s="1"/>
      <c r="GRZ108" s="1"/>
      <c r="GSA108" s="1"/>
      <c r="GSB108" s="1"/>
      <c r="GSC108" s="1"/>
      <c r="GSD108" s="1"/>
      <c r="GSE108" s="1"/>
      <c r="GSF108" s="1"/>
      <c r="GSG108" s="1"/>
      <c r="GSH108" s="1"/>
      <c r="GSI108" s="1"/>
      <c r="GSJ108" s="1"/>
      <c r="GSK108" s="1"/>
      <c r="GSL108" s="1"/>
      <c r="GSM108" s="1"/>
      <c r="GSN108" s="1"/>
      <c r="GSO108" s="1"/>
      <c r="GSP108" s="1"/>
      <c r="GSQ108" s="1"/>
      <c r="GSR108" s="1"/>
      <c r="GSS108" s="1"/>
      <c r="GST108" s="1"/>
      <c r="GSU108" s="1"/>
      <c r="GSV108" s="1"/>
      <c r="GSW108" s="1"/>
      <c r="GSX108" s="1"/>
      <c r="GSY108" s="1"/>
      <c r="GSZ108" s="1"/>
      <c r="GTA108" s="1"/>
      <c r="GTB108" s="1"/>
      <c r="GTC108" s="1"/>
      <c r="GTD108" s="1"/>
      <c r="GTE108" s="1"/>
      <c r="GTF108" s="1"/>
      <c r="GTG108" s="1"/>
      <c r="GTH108" s="1"/>
      <c r="GTI108" s="1"/>
      <c r="GTJ108" s="1"/>
      <c r="GTK108" s="1"/>
      <c r="GTL108" s="1"/>
      <c r="GTM108" s="1"/>
      <c r="GTN108" s="1"/>
      <c r="GTO108" s="1"/>
      <c r="GTP108" s="1"/>
      <c r="GTQ108" s="1"/>
      <c r="GTR108" s="1"/>
      <c r="GTS108" s="1"/>
      <c r="GTT108" s="1"/>
      <c r="GTU108" s="1"/>
      <c r="GTV108" s="1"/>
      <c r="GTW108" s="1"/>
      <c r="GTX108" s="1"/>
      <c r="GTY108" s="1"/>
      <c r="GTZ108" s="1"/>
      <c r="GUA108" s="1"/>
      <c r="GUB108" s="1"/>
      <c r="GUC108" s="1"/>
      <c r="GUD108" s="1"/>
      <c r="GUE108" s="1"/>
      <c r="GUF108" s="1"/>
      <c r="GUG108" s="1"/>
      <c r="GUH108" s="1"/>
      <c r="GUI108" s="1"/>
      <c r="GUJ108" s="1"/>
      <c r="GUK108" s="1"/>
      <c r="GUL108" s="1"/>
      <c r="GUM108" s="1"/>
      <c r="GUN108" s="1"/>
      <c r="GUO108" s="1"/>
      <c r="GUP108" s="1"/>
      <c r="GUQ108" s="1"/>
      <c r="GUR108" s="1"/>
      <c r="GUS108" s="1"/>
      <c r="GUT108" s="1"/>
      <c r="GUU108" s="1"/>
      <c r="GUV108" s="1"/>
      <c r="GUW108" s="1"/>
      <c r="GUX108" s="1"/>
      <c r="GUY108" s="1"/>
      <c r="GUZ108" s="1"/>
      <c r="GVA108" s="1"/>
      <c r="GVB108" s="1"/>
      <c r="GVC108" s="1"/>
      <c r="GVD108" s="1"/>
      <c r="GVE108" s="1"/>
      <c r="GVF108" s="1"/>
      <c r="GVG108" s="1"/>
      <c r="GVH108" s="1"/>
      <c r="GVI108" s="1"/>
      <c r="GVJ108" s="1"/>
      <c r="GVK108" s="1"/>
      <c r="GVL108" s="1"/>
      <c r="GVM108" s="1"/>
      <c r="GVN108" s="1"/>
      <c r="GVO108" s="1"/>
      <c r="GVP108" s="1"/>
      <c r="GVQ108" s="1"/>
      <c r="GVR108" s="1"/>
      <c r="GVS108" s="1"/>
      <c r="GVT108" s="1"/>
      <c r="GVU108" s="1"/>
      <c r="GVV108" s="1"/>
      <c r="GVW108" s="1"/>
      <c r="GVX108" s="1"/>
      <c r="GVY108" s="1"/>
      <c r="GVZ108" s="1"/>
      <c r="GWA108" s="1"/>
      <c r="GWB108" s="1"/>
      <c r="GWC108" s="1"/>
      <c r="GWD108" s="1"/>
      <c r="GWE108" s="1"/>
      <c r="GWF108" s="1"/>
      <c r="GWG108" s="1"/>
      <c r="GWH108" s="1"/>
      <c r="GWI108" s="1"/>
      <c r="GWJ108" s="1"/>
      <c r="GWK108" s="1"/>
      <c r="GWL108" s="1"/>
      <c r="GWM108" s="1"/>
      <c r="GWN108" s="1"/>
      <c r="GWO108" s="1"/>
      <c r="GWP108" s="1"/>
      <c r="GWQ108" s="1"/>
      <c r="GWR108" s="1"/>
      <c r="GWS108" s="1"/>
      <c r="GWT108" s="1"/>
      <c r="GWU108" s="1"/>
      <c r="GWV108" s="1"/>
      <c r="GWW108" s="1"/>
      <c r="GWX108" s="1"/>
      <c r="GWY108" s="1"/>
      <c r="GWZ108" s="1"/>
      <c r="GXA108" s="1"/>
      <c r="GXB108" s="1"/>
      <c r="GXC108" s="1"/>
      <c r="GXD108" s="1"/>
      <c r="GXE108" s="1"/>
      <c r="GXF108" s="1"/>
      <c r="GXG108" s="1"/>
      <c r="GXH108" s="1"/>
      <c r="GXI108" s="1"/>
      <c r="GXJ108" s="1"/>
      <c r="GXK108" s="1"/>
      <c r="GXL108" s="1"/>
      <c r="GXM108" s="1"/>
      <c r="GXN108" s="1"/>
      <c r="GXO108" s="1"/>
      <c r="GXP108" s="1"/>
      <c r="GXQ108" s="1"/>
      <c r="GXR108" s="1"/>
      <c r="GXS108" s="1"/>
      <c r="GXT108" s="1"/>
      <c r="GXU108" s="1"/>
      <c r="GXV108" s="1"/>
      <c r="GXW108" s="1"/>
      <c r="GXX108" s="1"/>
      <c r="GXY108" s="1"/>
      <c r="GXZ108" s="1"/>
      <c r="GYA108" s="1"/>
      <c r="GYB108" s="1"/>
      <c r="GYC108" s="1"/>
      <c r="GYD108" s="1"/>
      <c r="GYE108" s="1"/>
      <c r="GYF108" s="1"/>
      <c r="GYG108" s="1"/>
      <c r="GYH108" s="1"/>
      <c r="GYI108" s="1"/>
      <c r="GYJ108" s="1"/>
      <c r="GYK108" s="1"/>
      <c r="GYL108" s="1"/>
      <c r="GYM108" s="1"/>
      <c r="GYN108" s="1"/>
      <c r="GYO108" s="1"/>
      <c r="GYP108" s="1"/>
      <c r="GYQ108" s="1"/>
      <c r="GYR108" s="1"/>
      <c r="GYS108" s="1"/>
      <c r="GYT108" s="1"/>
      <c r="GYU108" s="1"/>
      <c r="GYV108" s="1"/>
      <c r="GYW108" s="1"/>
      <c r="GYX108" s="1"/>
      <c r="GYY108" s="1"/>
      <c r="GYZ108" s="1"/>
      <c r="GZA108" s="1"/>
      <c r="GZB108" s="1"/>
      <c r="GZC108" s="1"/>
      <c r="GZD108" s="1"/>
      <c r="GZE108" s="1"/>
      <c r="GZF108" s="1"/>
      <c r="GZG108" s="1"/>
      <c r="GZH108" s="1"/>
      <c r="GZI108" s="1"/>
      <c r="GZJ108" s="1"/>
      <c r="GZK108" s="1"/>
      <c r="GZL108" s="1"/>
      <c r="GZM108" s="1"/>
      <c r="GZN108" s="1"/>
      <c r="GZO108" s="1"/>
      <c r="GZP108" s="1"/>
      <c r="GZQ108" s="1"/>
      <c r="GZR108" s="1"/>
      <c r="GZS108" s="1"/>
      <c r="GZT108" s="1"/>
      <c r="GZU108" s="1"/>
      <c r="GZV108" s="1"/>
      <c r="GZW108" s="1"/>
      <c r="GZX108" s="1"/>
      <c r="GZY108" s="1"/>
      <c r="GZZ108" s="1"/>
      <c r="HAA108" s="1"/>
      <c r="HAB108" s="1"/>
      <c r="HAC108" s="1"/>
      <c r="HAD108" s="1"/>
      <c r="HAE108" s="1"/>
      <c r="HAF108" s="1"/>
      <c r="HAG108" s="1"/>
      <c r="HAH108" s="1"/>
      <c r="HAI108" s="1"/>
      <c r="HAJ108" s="1"/>
      <c r="HAK108" s="1"/>
      <c r="HAL108" s="1"/>
      <c r="HAM108" s="1"/>
      <c r="HAN108" s="1"/>
      <c r="HAO108" s="1"/>
      <c r="HAP108" s="1"/>
      <c r="HAQ108" s="1"/>
      <c r="HAR108" s="1"/>
      <c r="HAS108" s="1"/>
      <c r="HAT108" s="1"/>
      <c r="HAU108" s="1"/>
      <c r="HAV108" s="1"/>
      <c r="HAW108" s="1"/>
      <c r="HAX108" s="1"/>
      <c r="HAY108" s="1"/>
      <c r="HAZ108" s="1"/>
      <c r="HBA108" s="1"/>
      <c r="HBB108" s="1"/>
      <c r="HBC108" s="1"/>
      <c r="HBD108" s="1"/>
      <c r="HBE108" s="1"/>
      <c r="HBF108" s="1"/>
      <c r="HBG108" s="1"/>
      <c r="HBH108" s="1"/>
      <c r="HBI108" s="1"/>
      <c r="HBJ108" s="1"/>
      <c r="HBK108" s="1"/>
      <c r="HBL108" s="1"/>
      <c r="HBM108" s="1"/>
      <c r="HBN108" s="1"/>
      <c r="HBO108" s="1"/>
      <c r="HBP108" s="1"/>
      <c r="HBQ108" s="1"/>
      <c r="HBR108" s="1"/>
      <c r="HBS108" s="1"/>
      <c r="HBT108" s="1"/>
      <c r="HBU108" s="1"/>
      <c r="HBV108" s="1"/>
      <c r="HBW108" s="1"/>
      <c r="HBX108" s="1"/>
      <c r="HBY108" s="1"/>
      <c r="HBZ108" s="1"/>
      <c r="HCA108" s="1"/>
      <c r="HCB108" s="1"/>
      <c r="HCC108" s="1"/>
      <c r="HCD108" s="1"/>
      <c r="HCE108" s="1"/>
      <c r="HCF108" s="1"/>
      <c r="HCG108" s="1"/>
      <c r="HCH108" s="1"/>
      <c r="HCI108" s="1"/>
      <c r="HCJ108" s="1"/>
      <c r="HCK108" s="1"/>
      <c r="HCL108" s="1"/>
      <c r="HCM108" s="1"/>
      <c r="HCN108" s="1"/>
      <c r="HCO108" s="1"/>
      <c r="HCP108" s="1"/>
      <c r="HCQ108" s="1"/>
      <c r="HCR108" s="1"/>
      <c r="HCS108" s="1"/>
      <c r="HCT108" s="1"/>
      <c r="HCU108" s="1"/>
      <c r="HCV108" s="1"/>
      <c r="HCW108" s="1"/>
      <c r="HCX108" s="1"/>
      <c r="HCY108" s="1"/>
      <c r="HCZ108" s="1"/>
      <c r="HDA108" s="1"/>
      <c r="HDB108" s="1"/>
      <c r="HDC108" s="1"/>
      <c r="HDD108" s="1"/>
      <c r="HDE108" s="1"/>
      <c r="HDF108" s="1"/>
      <c r="HDG108" s="1"/>
      <c r="HDH108" s="1"/>
      <c r="HDI108" s="1"/>
      <c r="HDJ108" s="1"/>
      <c r="HDK108" s="1"/>
      <c r="HDL108" s="1"/>
      <c r="HDM108" s="1"/>
      <c r="HDN108" s="1"/>
      <c r="HDO108" s="1"/>
      <c r="HDP108" s="1"/>
      <c r="HDQ108" s="1"/>
      <c r="HDR108" s="1"/>
      <c r="HDS108" s="1"/>
      <c r="HDT108" s="1"/>
      <c r="HDU108" s="1"/>
      <c r="HDV108" s="1"/>
      <c r="HDW108" s="1"/>
      <c r="HDX108" s="1"/>
      <c r="HDY108" s="1"/>
      <c r="HDZ108" s="1"/>
      <c r="HEA108" s="1"/>
      <c r="HEB108" s="1"/>
      <c r="HEC108" s="1"/>
      <c r="HED108" s="1"/>
      <c r="HEE108" s="1"/>
      <c r="HEF108" s="1"/>
      <c r="HEG108" s="1"/>
      <c r="HEH108" s="1"/>
      <c r="HEI108" s="1"/>
      <c r="HEJ108" s="1"/>
      <c r="HEK108" s="1"/>
      <c r="HEL108" s="1"/>
      <c r="HEM108" s="1"/>
      <c r="HEN108" s="1"/>
      <c r="HEO108" s="1"/>
      <c r="HEP108" s="1"/>
      <c r="HEQ108" s="1"/>
      <c r="HER108" s="1"/>
      <c r="HES108" s="1"/>
      <c r="HET108" s="1"/>
      <c r="HEU108" s="1"/>
      <c r="HEV108" s="1"/>
      <c r="HEW108" s="1"/>
      <c r="HEX108" s="1"/>
      <c r="HEY108" s="1"/>
      <c r="HEZ108" s="1"/>
      <c r="HFA108" s="1"/>
      <c r="HFB108" s="1"/>
      <c r="HFC108" s="1"/>
      <c r="HFD108" s="1"/>
      <c r="HFE108" s="1"/>
      <c r="HFF108" s="1"/>
      <c r="HFG108" s="1"/>
      <c r="HFH108" s="1"/>
      <c r="HFI108" s="1"/>
      <c r="HFJ108" s="1"/>
      <c r="HFK108" s="1"/>
      <c r="HFL108" s="1"/>
      <c r="HFM108" s="1"/>
      <c r="HFN108" s="1"/>
      <c r="HFO108" s="1"/>
      <c r="HFP108" s="1"/>
      <c r="HFQ108" s="1"/>
      <c r="HFR108" s="1"/>
      <c r="HFS108" s="1"/>
      <c r="HFT108" s="1"/>
      <c r="HFU108" s="1"/>
      <c r="HFV108" s="1"/>
      <c r="HFW108" s="1"/>
      <c r="HFX108" s="1"/>
      <c r="HFY108" s="1"/>
      <c r="HFZ108" s="1"/>
      <c r="HGA108" s="1"/>
      <c r="HGB108" s="1"/>
      <c r="HGC108" s="1"/>
      <c r="HGD108" s="1"/>
      <c r="HGE108" s="1"/>
      <c r="HGF108" s="1"/>
      <c r="HGG108" s="1"/>
      <c r="HGH108" s="1"/>
      <c r="HGI108" s="1"/>
      <c r="HGJ108" s="1"/>
      <c r="HGK108" s="1"/>
      <c r="HGL108" s="1"/>
      <c r="HGM108" s="1"/>
      <c r="HGN108" s="1"/>
      <c r="HGO108" s="1"/>
      <c r="HGP108" s="1"/>
      <c r="HGQ108" s="1"/>
      <c r="HGR108" s="1"/>
      <c r="HGS108" s="1"/>
      <c r="HGT108" s="1"/>
      <c r="HGU108" s="1"/>
      <c r="HGV108" s="1"/>
      <c r="HGW108" s="1"/>
      <c r="HGX108" s="1"/>
      <c r="HGY108" s="1"/>
      <c r="HGZ108" s="1"/>
      <c r="HHA108" s="1"/>
      <c r="HHB108" s="1"/>
      <c r="HHC108" s="1"/>
      <c r="HHD108" s="1"/>
      <c r="HHE108" s="1"/>
      <c r="HHF108" s="1"/>
      <c r="HHG108" s="1"/>
      <c r="HHH108" s="1"/>
      <c r="HHI108" s="1"/>
      <c r="HHJ108" s="1"/>
      <c r="HHK108" s="1"/>
      <c r="HHL108" s="1"/>
      <c r="HHM108" s="1"/>
      <c r="HHN108" s="1"/>
      <c r="HHO108" s="1"/>
      <c r="HHP108" s="1"/>
      <c r="HHQ108" s="1"/>
      <c r="HHR108" s="1"/>
      <c r="HHS108" s="1"/>
      <c r="HHT108" s="1"/>
      <c r="HHU108" s="1"/>
      <c r="HHV108" s="1"/>
      <c r="HHW108" s="1"/>
      <c r="HHX108" s="1"/>
      <c r="HHY108" s="1"/>
      <c r="HHZ108" s="1"/>
      <c r="HIA108" s="1"/>
      <c r="HIB108" s="1"/>
      <c r="HIC108" s="1"/>
      <c r="HID108" s="1"/>
      <c r="HIE108" s="1"/>
      <c r="HIF108" s="1"/>
      <c r="HIG108" s="1"/>
      <c r="HIH108" s="1"/>
      <c r="HII108" s="1"/>
      <c r="HIJ108" s="1"/>
      <c r="HIK108" s="1"/>
      <c r="HIL108" s="1"/>
      <c r="HIM108" s="1"/>
      <c r="HIN108" s="1"/>
      <c r="HIO108" s="1"/>
      <c r="HIP108" s="1"/>
      <c r="HIQ108" s="1"/>
      <c r="HIR108" s="1"/>
      <c r="HIS108" s="1"/>
      <c r="HIT108" s="1"/>
      <c r="HIU108" s="1"/>
      <c r="HIV108" s="1"/>
      <c r="HIW108" s="1"/>
      <c r="HIX108" s="1"/>
      <c r="HIY108" s="1"/>
      <c r="HIZ108" s="1"/>
      <c r="HJA108" s="1"/>
      <c r="HJB108" s="1"/>
      <c r="HJC108" s="1"/>
      <c r="HJD108" s="1"/>
      <c r="HJE108" s="1"/>
      <c r="HJF108" s="1"/>
      <c r="HJG108" s="1"/>
      <c r="HJH108" s="1"/>
      <c r="HJI108" s="1"/>
      <c r="HJJ108" s="1"/>
      <c r="HJK108" s="1"/>
      <c r="HJL108" s="1"/>
      <c r="HJM108" s="1"/>
      <c r="HJN108" s="1"/>
      <c r="HJO108" s="1"/>
      <c r="HJP108" s="1"/>
      <c r="HJQ108" s="1"/>
      <c r="HJR108" s="1"/>
      <c r="HJS108" s="1"/>
      <c r="HJT108" s="1"/>
      <c r="HJU108" s="1"/>
      <c r="HJV108" s="1"/>
      <c r="HJW108" s="1"/>
      <c r="HJX108" s="1"/>
      <c r="HJY108" s="1"/>
      <c r="HJZ108" s="1"/>
      <c r="HKA108" s="1"/>
      <c r="HKB108" s="1"/>
      <c r="HKC108" s="1"/>
      <c r="HKD108" s="1"/>
      <c r="HKE108" s="1"/>
      <c r="HKF108" s="1"/>
      <c r="HKG108" s="1"/>
      <c r="HKH108" s="1"/>
      <c r="HKI108" s="1"/>
      <c r="HKJ108" s="1"/>
      <c r="HKK108" s="1"/>
      <c r="HKL108" s="1"/>
      <c r="HKM108" s="1"/>
      <c r="HKN108" s="1"/>
      <c r="HKO108" s="1"/>
      <c r="HKP108" s="1"/>
      <c r="HKQ108" s="1"/>
      <c r="HKR108" s="1"/>
      <c r="HKS108" s="1"/>
      <c r="HKT108" s="1"/>
      <c r="HKU108" s="1"/>
      <c r="HKV108" s="1"/>
      <c r="HKW108" s="1"/>
      <c r="HKX108" s="1"/>
      <c r="HKY108" s="1"/>
      <c r="HKZ108" s="1"/>
      <c r="HLA108" s="1"/>
      <c r="HLB108" s="1"/>
      <c r="HLC108" s="1"/>
      <c r="HLD108" s="1"/>
      <c r="HLE108" s="1"/>
      <c r="HLF108" s="1"/>
      <c r="HLG108" s="1"/>
      <c r="HLH108" s="1"/>
      <c r="HLI108" s="1"/>
      <c r="HLJ108" s="1"/>
      <c r="HLK108" s="1"/>
      <c r="HLL108" s="1"/>
      <c r="HLM108" s="1"/>
      <c r="HLN108" s="1"/>
      <c r="HLO108" s="1"/>
      <c r="HLP108" s="1"/>
      <c r="HLQ108" s="1"/>
      <c r="HLR108" s="1"/>
      <c r="HLS108" s="1"/>
      <c r="HLT108" s="1"/>
      <c r="HLU108" s="1"/>
      <c r="HLV108" s="1"/>
      <c r="HLW108" s="1"/>
      <c r="HLX108" s="1"/>
      <c r="HLY108" s="1"/>
      <c r="HLZ108" s="1"/>
      <c r="HMA108" s="1"/>
      <c r="HMB108" s="1"/>
      <c r="HMC108" s="1"/>
      <c r="HMD108" s="1"/>
      <c r="HME108" s="1"/>
      <c r="HMF108" s="1"/>
      <c r="HMG108" s="1"/>
      <c r="HMH108" s="1"/>
      <c r="HMI108" s="1"/>
      <c r="HMJ108" s="1"/>
      <c r="HMK108" s="1"/>
      <c r="HML108" s="1"/>
      <c r="HMM108" s="1"/>
      <c r="HMN108" s="1"/>
      <c r="HMO108" s="1"/>
      <c r="HMP108" s="1"/>
      <c r="HMQ108" s="1"/>
      <c r="HMR108" s="1"/>
      <c r="HMS108" s="1"/>
      <c r="HMT108" s="1"/>
      <c r="HMU108" s="1"/>
      <c r="HMV108" s="1"/>
      <c r="HMW108" s="1"/>
      <c r="HMX108" s="1"/>
      <c r="HMY108" s="1"/>
      <c r="HMZ108" s="1"/>
      <c r="HNA108" s="1"/>
      <c r="HNB108" s="1"/>
      <c r="HNC108" s="1"/>
      <c r="HND108" s="1"/>
      <c r="HNE108" s="1"/>
      <c r="HNF108" s="1"/>
      <c r="HNG108" s="1"/>
      <c r="HNH108" s="1"/>
      <c r="HNI108" s="1"/>
      <c r="HNJ108" s="1"/>
      <c r="HNK108" s="1"/>
      <c r="HNL108" s="1"/>
      <c r="HNM108" s="1"/>
      <c r="HNN108" s="1"/>
      <c r="HNO108" s="1"/>
      <c r="HNP108" s="1"/>
      <c r="HNQ108" s="1"/>
      <c r="HNR108" s="1"/>
      <c r="HNS108" s="1"/>
      <c r="HNT108" s="1"/>
      <c r="HNU108" s="1"/>
      <c r="HNV108" s="1"/>
      <c r="HNW108" s="1"/>
      <c r="HNX108" s="1"/>
      <c r="HNY108" s="1"/>
      <c r="HNZ108" s="1"/>
      <c r="HOA108" s="1"/>
      <c r="HOB108" s="1"/>
      <c r="HOC108" s="1"/>
      <c r="HOD108" s="1"/>
      <c r="HOE108" s="1"/>
      <c r="HOF108" s="1"/>
      <c r="HOG108" s="1"/>
      <c r="HOH108" s="1"/>
      <c r="HOI108" s="1"/>
      <c r="HOJ108" s="1"/>
      <c r="HOK108" s="1"/>
      <c r="HOL108" s="1"/>
      <c r="HOM108" s="1"/>
      <c r="HON108" s="1"/>
      <c r="HOO108" s="1"/>
      <c r="HOP108" s="1"/>
      <c r="HOQ108" s="1"/>
      <c r="HOR108" s="1"/>
      <c r="HOS108" s="1"/>
      <c r="HOT108" s="1"/>
      <c r="HOU108" s="1"/>
      <c r="HOV108" s="1"/>
      <c r="HOW108" s="1"/>
      <c r="HOX108" s="1"/>
      <c r="HOY108" s="1"/>
      <c r="HOZ108" s="1"/>
      <c r="HPA108" s="1"/>
      <c r="HPB108" s="1"/>
      <c r="HPC108" s="1"/>
      <c r="HPD108" s="1"/>
      <c r="HPE108" s="1"/>
      <c r="HPF108" s="1"/>
      <c r="HPG108" s="1"/>
      <c r="HPH108" s="1"/>
      <c r="HPI108" s="1"/>
      <c r="HPJ108" s="1"/>
      <c r="HPK108" s="1"/>
      <c r="HPL108" s="1"/>
      <c r="HPM108" s="1"/>
      <c r="HPN108" s="1"/>
      <c r="HPO108" s="1"/>
      <c r="HPP108" s="1"/>
      <c r="HPQ108" s="1"/>
      <c r="HPR108" s="1"/>
      <c r="HPS108" s="1"/>
      <c r="HPT108" s="1"/>
      <c r="HPU108" s="1"/>
      <c r="HPV108" s="1"/>
      <c r="HPW108" s="1"/>
      <c r="HPX108" s="1"/>
      <c r="HPY108" s="1"/>
      <c r="HPZ108" s="1"/>
      <c r="HQA108" s="1"/>
      <c r="HQB108" s="1"/>
      <c r="HQC108" s="1"/>
      <c r="HQD108" s="1"/>
      <c r="HQE108" s="1"/>
      <c r="HQF108" s="1"/>
      <c r="HQG108" s="1"/>
      <c r="HQH108" s="1"/>
      <c r="HQI108" s="1"/>
      <c r="HQJ108" s="1"/>
      <c r="HQK108" s="1"/>
      <c r="HQL108" s="1"/>
      <c r="HQM108" s="1"/>
      <c r="HQN108" s="1"/>
      <c r="HQO108" s="1"/>
      <c r="HQP108" s="1"/>
      <c r="HQQ108" s="1"/>
      <c r="HQR108" s="1"/>
      <c r="HQS108" s="1"/>
      <c r="HQT108" s="1"/>
      <c r="HQU108" s="1"/>
      <c r="HQV108" s="1"/>
      <c r="HQW108" s="1"/>
      <c r="HQX108" s="1"/>
      <c r="HQY108" s="1"/>
      <c r="HQZ108" s="1"/>
      <c r="HRA108" s="1"/>
      <c r="HRB108" s="1"/>
      <c r="HRC108" s="1"/>
      <c r="HRD108" s="1"/>
      <c r="HRE108" s="1"/>
      <c r="HRF108" s="1"/>
      <c r="HRG108" s="1"/>
      <c r="HRH108" s="1"/>
      <c r="HRI108" s="1"/>
      <c r="HRJ108" s="1"/>
      <c r="HRK108" s="1"/>
      <c r="HRL108" s="1"/>
      <c r="HRM108" s="1"/>
      <c r="HRN108" s="1"/>
      <c r="HRO108" s="1"/>
      <c r="HRP108" s="1"/>
      <c r="HRQ108" s="1"/>
      <c r="HRR108" s="1"/>
      <c r="HRS108" s="1"/>
      <c r="HRT108" s="1"/>
      <c r="HRU108" s="1"/>
      <c r="HRV108" s="1"/>
      <c r="HRW108" s="1"/>
      <c r="HRX108" s="1"/>
      <c r="HRY108" s="1"/>
      <c r="HRZ108" s="1"/>
      <c r="HSA108" s="1"/>
      <c r="HSB108" s="1"/>
      <c r="HSC108" s="1"/>
      <c r="HSD108" s="1"/>
      <c r="HSE108" s="1"/>
      <c r="HSF108" s="1"/>
      <c r="HSG108" s="1"/>
      <c r="HSH108" s="1"/>
      <c r="HSI108" s="1"/>
      <c r="HSJ108" s="1"/>
      <c r="HSK108" s="1"/>
      <c r="HSL108" s="1"/>
      <c r="HSM108" s="1"/>
      <c r="HSN108" s="1"/>
      <c r="HSO108" s="1"/>
      <c r="HSP108" s="1"/>
      <c r="HSQ108" s="1"/>
      <c r="HSR108" s="1"/>
      <c r="HSS108" s="1"/>
      <c r="HST108" s="1"/>
      <c r="HSU108" s="1"/>
      <c r="HSV108" s="1"/>
      <c r="HSW108" s="1"/>
      <c r="HSX108" s="1"/>
      <c r="HSY108" s="1"/>
      <c r="HSZ108" s="1"/>
      <c r="HTA108" s="1"/>
      <c r="HTB108" s="1"/>
      <c r="HTC108" s="1"/>
      <c r="HTD108" s="1"/>
      <c r="HTE108" s="1"/>
      <c r="HTF108" s="1"/>
      <c r="HTG108" s="1"/>
      <c r="HTH108" s="1"/>
      <c r="HTI108" s="1"/>
      <c r="HTJ108" s="1"/>
      <c r="HTK108" s="1"/>
      <c r="HTL108" s="1"/>
      <c r="HTM108" s="1"/>
      <c r="HTN108" s="1"/>
      <c r="HTO108" s="1"/>
      <c r="HTP108" s="1"/>
      <c r="HTQ108" s="1"/>
      <c r="HTR108" s="1"/>
      <c r="HTS108" s="1"/>
      <c r="HTT108" s="1"/>
      <c r="HTU108" s="1"/>
      <c r="HTV108" s="1"/>
      <c r="HTW108" s="1"/>
      <c r="HTX108" s="1"/>
      <c r="HTY108" s="1"/>
      <c r="HTZ108" s="1"/>
      <c r="HUA108" s="1"/>
      <c r="HUB108" s="1"/>
      <c r="HUC108" s="1"/>
      <c r="HUD108" s="1"/>
      <c r="HUE108" s="1"/>
      <c r="HUF108" s="1"/>
      <c r="HUG108" s="1"/>
      <c r="HUH108" s="1"/>
      <c r="HUI108" s="1"/>
      <c r="HUJ108" s="1"/>
      <c r="HUK108" s="1"/>
      <c r="HUL108" s="1"/>
      <c r="HUM108" s="1"/>
      <c r="HUN108" s="1"/>
      <c r="HUO108" s="1"/>
      <c r="HUP108" s="1"/>
      <c r="HUQ108" s="1"/>
      <c r="HUR108" s="1"/>
      <c r="HUS108" s="1"/>
      <c r="HUT108" s="1"/>
      <c r="HUU108" s="1"/>
      <c r="HUV108" s="1"/>
      <c r="HUW108" s="1"/>
      <c r="HUX108" s="1"/>
      <c r="HUY108" s="1"/>
      <c r="HUZ108" s="1"/>
      <c r="HVA108" s="1"/>
      <c r="HVB108" s="1"/>
      <c r="HVC108" s="1"/>
      <c r="HVD108" s="1"/>
      <c r="HVE108" s="1"/>
      <c r="HVF108" s="1"/>
      <c r="HVG108" s="1"/>
      <c r="HVH108" s="1"/>
      <c r="HVI108" s="1"/>
      <c r="HVJ108" s="1"/>
      <c r="HVK108" s="1"/>
      <c r="HVL108" s="1"/>
      <c r="HVM108" s="1"/>
      <c r="HVN108" s="1"/>
      <c r="HVO108" s="1"/>
      <c r="HVP108" s="1"/>
      <c r="HVQ108" s="1"/>
      <c r="HVR108" s="1"/>
      <c r="HVS108" s="1"/>
      <c r="HVT108" s="1"/>
      <c r="HVU108" s="1"/>
      <c r="HVV108" s="1"/>
      <c r="HVW108" s="1"/>
      <c r="HVX108" s="1"/>
      <c r="HVY108" s="1"/>
      <c r="HVZ108" s="1"/>
      <c r="HWA108" s="1"/>
      <c r="HWB108" s="1"/>
      <c r="HWC108" s="1"/>
      <c r="HWD108" s="1"/>
      <c r="HWE108" s="1"/>
      <c r="HWF108" s="1"/>
      <c r="HWG108" s="1"/>
      <c r="HWH108" s="1"/>
      <c r="HWI108" s="1"/>
      <c r="HWJ108" s="1"/>
      <c r="HWK108" s="1"/>
      <c r="HWL108" s="1"/>
      <c r="HWM108" s="1"/>
      <c r="HWN108" s="1"/>
      <c r="HWO108" s="1"/>
      <c r="HWP108" s="1"/>
      <c r="HWQ108" s="1"/>
      <c r="HWR108" s="1"/>
      <c r="HWS108" s="1"/>
      <c r="HWT108" s="1"/>
      <c r="HWU108" s="1"/>
      <c r="HWV108" s="1"/>
      <c r="HWW108" s="1"/>
      <c r="HWX108" s="1"/>
      <c r="HWY108" s="1"/>
      <c r="HWZ108" s="1"/>
      <c r="HXA108" s="1"/>
      <c r="HXB108" s="1"/>
      <c r="HXC108" s="1"/>
      <c r="HXD108" s="1"/>
      <c r="HXE108" s="1"/>
      <c r="HXF108" s="1"/>
      <c r="HXG108" s="1"/>
      <c r="HXH108" s="1"/>
      <c r="HXI108" s="1"/>
      <c r="HXJ108" s="1"/>
      <c r="HXK108" s="1"/>
      <c r="HXL108" s="1"/>
      <c r="HXM108" s="1"/>
      <c r="HXN108" s="1"/>
      <c r="HXO108" s="1"/>
      <c r="HXP108" s="1"/>
      <c r="HXQ108" s="1"/>
      <c r="HXR108" s="1"/>
      <c r="HXS108" s="1"/>
      <c r="HXT108" s="1"/>
      <c r="HXU108" s="1"/>
      <c r="HXV108" s="1"/>
      <c r="HXW108" s="1"/>
      <c r="HXX108" s="1"/>
      <c r="HXY108" s="1"/>
      <c r="HXZ108" s="1"/>
      <c r="HYA108" s="1"/>
      <c r="HYB108" s="1"/>
      <c r="HYC108" s="1"/>
      <c r="HYD108" s="1"/>
      <c r="HYE108" s="1"/>
      <c r="HYF108" s="1"/>
      <c r="HYG108" s="1"/>
      <c r="HYH108" s="1"/>
      <c r="HYI108" s="1"/>
      <c r="HYJ108" s="1"/>
      <c r="HYK108" s="1"/>
      <c r="HYL108" s="1"/>
      <c r="HYM108" s="1"/>
      <c r="HYN108" s="1"/>
      <c r="HYO108" s="1"/>
      <c r="HYP108" s="1"/>
      <c r="HYQ108" s="1"/>
      <c r="HYR108" s="1"/>
      <c r="HYS108" s="1"/>
      <c r="HYT108" s="1"/>
      <c r="HYU108" s="1"/>
      <c r="HYV108" s="1"/>
      <c r="HYW108" s="1"/>
      <c r="HYX108" s="1"/>
      <c r="HYY108" s="1"/>
      <c r="HYZ108" s="1"/>
      <c r="HZA108" s="1"/>
      <c r="HZB108" s="1"/>
      <c r="HZC108" s="1"/>
      <c r="HZD108" s="1"/>
      <c r="HZE108" s="1"/>
      <c r="HZF108" s="1"/>
      <c r="HZG108" s="1"/>
      <c r="HZH108" s="1"/>
      <c r="HZI108" s="1"/>
      <c r="HZJ108" s="1"/>
      <c r="HZK108" s="1"/>
      <c r="HZL108" s="1"/>
      <c r="HZM108" s="1"/>
      <c r="HZN108" s="1"/>
      <c r="HZO108" s="1"/>
      <c r="HZP108" s="1"/>
      <c r="HZQ108" s="1"/>
      <c r="HZR108" s="1"/>
      <c r="HZS108" s="1"/>
      <c r="HZT108" s="1"/>
      <c r="HZU108" s="1"/>
      <c r="HZV108" s="1"/>
      <c r="HZW108" s="1"/>
      <c r="HZX108" s="1"/>
      <c r="HZY108" s="1"/>
      <c r="HZZ108" s="1"/>
      <c r="IAA108" s="1"/>
      <c r="IAB108" s="1"/>
      <c r="IAC108" s="1"/>
      <c r="IAD108" s="1"/>
      <c r="IAE108" s="1"/>
      <c r="IAF108" s="1"/>
      <c r="IAG108" s="1"/>
      <c r="IAH108" s="1"/>
      <c r="IAI108" s="1"/>
      <c r="IAJ108" s="1"/>
      <c r="IAK108" s="1"/>
      <c r="IAL108" s="1"/>
      <c r="IAM108" s="1"/>
      <c r="IAN108" s="1"/>
      <c r="IAO108" s="1"/>
      <c r="IAP108" s="1"/>
      <c r="IAQ108" s="1"/>
      <c r="IAR108" s="1"/>
      <c r="IAS108" s="1"/>
      <c r="IAT108" s="1"/>
      <c r="IAU108" s="1"/>
      <c r="IAV108" s="1"/>
      <c r="IAW108" s="1"/>
      <c r="IAX108" s="1"/>
      <c r="IAY108" s="1"/>
      <c r="IAZ108" s="1"/>
      <c r="IBA108" s="1"/>
      <c r="IBB108" s="1"/>
      <c r="IBC108" s="1"/>
      <c r="IBD108" s="1"/>
      <c r="IBE108" s="1"/>
      <c r="IBF108" s="1"/>
      <c r="IBG108" s="1"/>
      <c r="IBH108" s="1"/>
      <c r="IBI108" s="1"/>
      <c r="IBJ108" s="1"/>
      <c r="IBK108" s="1"/>
      <c r="IBL108" s="1"/>
      <c r="IBM108" s="1"/>
      <c r="IBN108" s="1"/>
      <c r="IBO108" s="1"/>
      <c r="IBP108" s="1"/>
      <c r="IBQ108" s="1"/>
      <c r="IBR108" s="1"/>
      <c r="IBS108" s="1"/>
      <c r="IBT108" s="1"/>
      <c r="IBU108" s="1"/>
      <c r="IBV108" s="1"/>
      <c r="IBW108" s="1"/>
      <c r="IBX108" s="1"/>
      <c r="IBY108" s="1"/>
      <c r="IBZ108" s="1"/>
      <c r="ICA108" s="1"/>
      <c r="ICB108" s="1"/>
      <c r="ICC108" s="1"/>
      <c r="ICD108" s="1"/>
      <c r="ICE108" s="1"/>
      <c r="ICF108" s="1"/>
      <c r="ICG108" s="1"/>
      <c r="ICH108" s="1"/>
      <c r="ICI108" s="1"/>
      <c r="ICJ108" s="1"/>
      <c r="ICK108" s="1"/>
      <c r="ICL108" s="1"/>
      <c r="ICM108" s="1"/>
      <c r="ICN108" s="1"/>
      <c r="ICO108" s="1"/>
      <c r="ICP108" s="1"/>
      <c r="ICQ108" s="1"/>
      <c r="ICR108" s="1"/>
      <c r="ICS108" s="1"/>
      <c r="ICT108" s="1"/>
      <c r="ICU108" s="1"/>
      <c r="ICV108" s="1"/>
      <c r="ICW108" s="1"/>
      <c r="ICX108" s="1"/>
      <c r="ICY108" s="1"/>
      <c r="ICZ108" s="1"/>
      <c r="IDA108" s="1"/>
      <c r="IDB108" s="1"/>
      <c r="IDC108" s="1"/>
      <c r="IDD108" s="1"/>
      <c r="IDE108" s="1"/>
      <c r="IDF108" s="1"/>
      <c r="IDG108" s="1"/>
      <c r="IDH108" s="1"/>
      <c r="IDI108" s="1"/>
      <c r="IDJ108" s="1"/>
      <c r="IDK108" s="1"/>
      <c r="IDL108" s="1"/>
      <c r="IDM108" s="1"/>
      <c r="IDN108" s="1"/>
      <c r="IDO108" s="1"/>
      <c r="IDP108" s="1"/>
      <c r="IDQ108" s="1"/>
      <c r="IDR108" s="1"/>
      <c r="IDS108" s="1"/>
      <c r="IDT108" s="1"/>
      <c r="IDU108" s="1"/>
      <c r="IDV108" s="1"/>
      <c r="IDW108" s="1"/>
      <c r="IDX108" s="1"/>
      <c r="IDY108" s="1"/>
      <c r="IDZ108" s="1"/>
      <c r="IEA108" s="1"/>
      <c r="IEB108" s="1"/>
      <c r="IEC108" s="1"/>
      <c r="IED108" s="1"/>
      <c r="IEE108" s="1"/>
      <c r="IEF108" s="1"/>
      <c r="IEG108" s="1"/>
      <c r="IEH108" s="1"/>
      <c r="IEI108" s="1"/>
      <c r="IEJ108" s="1"/>
      <c r="IEK108" s="1"/>
      <c r="IEL108" s="1"/>
      <c r="IEM108" s="1"/>
      <c r="IEN108" s="1"/>
      <c r="IEO108" s="1"/>
      <c r="IEP108" s="1"/>
      <c r="IEQ108" s="1"/>
      <c r="IER108" s="1"/>
      <c r="IES108" s="1"/>
      <c r="IET108" s="1"/>
      <c r="IEU108" s="1"/>
      <c r="IEV108" s="1"/>
      <c r="IEW108" s="1"/>
      <c r="IEX108" s="1"/>
      <c r="IEY108" s="1"/>
      <c r="IEZ108" s="1"/>
      <c r="IFA108" s="1"/>
      <c r="IFB108" s="1"/>
      <c r="IFC108" s="1"/>
      <c r="IFD108" s="1"/>
      <c r="IFE108" s="1"/>
      <c r="IFF108" s="1"/>
      <c r="IFG108" s="1"/>
      <c r="IFH108" s="1"/>
      <c r="IFI108" s="1"/>
      <c r="IFJ108" s="1"/>
      <c r="IFK108" s="1"/>
      <c r="IFL108" s="1"/>
      <c r="IFM108" s="1"/>
      <c r="IFN108" s="1"/>
      <c r="IFO108" s="1"/>
      <c r="IFP108" s="1"/>
      <c r="IFQ108" s="1"/>
      <c r="IFR108" s="1"/>
      <c r="IFS108" s="1"/>
      <c r="IFT108" s="1"/>
      <c r="IFU108" s="1"/>
      <c r="IFV108" s="1"/>
      <c r="IFW108" s="1"/>
      <c r="IFX108" s="1"/>
      <c r="IFY108" s="1"/>
      <c r="IFZ108" s="1"/>
      <c r="IGA108" s="1"/>
      <c r="IGB108" s="1"/>
      <c r="IGC108" s="1"/>
      <c r="IGD108" s="1"/>
      <c r="IGE108" s="1"/>
      <c r="IGF108" s="1"/>
      <c r="IGG108" s="1"/>
      <c r="IGH108" s="1"/>
      <c r="IGI108" s="1"/>
      <c r="IGJ108" s="1"/>
      <c r="IGK108" s="1"/>
      <c r="IGL108" s="1"/>
      <c r="IGM108" s="1"/>
      <c r="IGN108" s="1"/>
      <c r="IGO108" s="1"/>
      <c r="IGP108" s="1"/>
      <c r="IGQ108" s="1"/>
      <c r="IGR108" s="1"/>
      <c r="IGS108" s="1"/>
      <c r="IGT108" s="1"/>
      <c r="IGU108" s="1"/>
      <c r="IGV108" s="1"/>
      <c r="IGW108" s="1"/>
      <c r="IGX108" s="1"/>
      <c r="IGY108" s="1"/>
      <c r="IGZ108" s="1"/>
      <c r="IHA108" s="1"/>
      <c r="IHB108" s="1"/>
      <c r="IHC108" s="1"/>
      <c r="IHD108" s="1"/>
      <c r="IHE108" s="1"/>
      <c r="IHF108" s="1"/>
      <c r="IHG108" s="1"/>
      <c r="IHH108" s="1"/>
      <c r="IHI108" s="1"/>
      <c r="IHJ108" s="1"/>
      <c r="IHK108" s="1"/>
      <c r="IHL108" s="1"/>
      <c r="IHM108" s="1"/>
      <c r="IHN108" s="1"/>
      <c r="IHO108" s="1"/>
      <c r="IHP108" s="1"/>
      <c r="IHQ108" s="1"/>
      <c r="IHR108" s="1"/>
      <c r="IHS108" s="1"/>
      <c r="IHT108" s="1"/>
      <c r="IHU108" s="1"/>
      <c r="IHV108" s="1"/>
      <c r="IHW108" s="1"/>
      <c r="IHX108" s="1"/>
      <c r="IHY108" s="1"/>
      <c r="IHZ108" s="1"/>
      <c r="IIA108" s="1"/>
      <c r="IIB108" s="1"/>
      <c r="IIC108" s="1"/>
      <c r="IID108" s="1"/>
      <c r="IIE108" s="1"/>
      <c r="IIF108" s="1"/>
      <c r="IIG108" s="1"/>
      <c r="IIH108" s="1"/>
      <c r="III108" s="1"/>
      <c r="IIJ108" s="1"/>
      <c r="IIK108" s="1"/>
      <c r="IIL108" s="1"/>
      <c r="IIM108" s="1"/>
      <c r="IIN108" s="1"/>
      <c r="IIO108" s="1"/>
      <c r="IIP108" s="1"/>
      <c r="IIQ108" s="1"/>
      <c r="IIR108" s="1"/>
      <c r="IIS108" s="1"/>
      <c r="IIT108" s="1"/>
      <c r="IIU108" s="1"/>
      <c r="IIV108" s="1"/>
      <c r="IIW108" s="1"/>
      <c r="IIX108" s="1"/>
      <c r="IIY108" s="1"/>
      <c r="IIZ108" s="1"/>
      <c r="IJA108" s="1"/>
      <c r="IJB108" s="1"/>
      <c r="IJC108" s="1"/>
      <c r="IJD108" s="1"/>
      <c r="IJE108" s="1"/>
      <c r="IJF108" s="1"/>
      <c r="IJG108" s="1"/>
      <c r="IJH108" s="1"/>
      <c r="IJI108" s="1"/>
      <c r="IJJ108" s="1"/>
      <c r="IJK108" s="1"/>
      <c r="IJL108" s="1"/>
      <c r="IJM108" s="1"/>
      <c r="IJN108" s="1"/>
      <c r="IJO108" s="1"/>
      <c r="IJP108" s="1"/>
      <c r="IJQ108" s="1"/>
      <c r="IJR108" s="1"/>
      <c r="IJS108" s="1"/>
      <c r="IJT108" s="1"/>
      <c r="IJU108" s="1"/>
      <c r="IJV108" s="1"/>
      <c r="IJW108" s="1"/>
      <c r="IJX108" s="1"/>
      <c r="IJY108" s="1"/>
      <c r="IJZ108" s="1"/>
      <c r="IKA108" s="1"/>
      <c r="IKB108" s="1"/>
      <c r="IKC108" s="1"/>
      <c r="IKD108" s="1"/>
      <c r="IKE108" s="1"/>
      <c r="IKF108" s="1"/>
      <c r="IKG108" s="1"/>
      <c r="IKH108" s="1"/>
      <c r="IKI108" s="1"/>
      <c r="IKJ108" s="1"/>
      <c r="IKK108" s="1"/>
      <c r="IKL108" s="1"/>
      <c r="IKM108" s="1"/>
      <c r="IKN108" s="1"/>
      <c r="IKO108" s="1"/>
      <c r="IKP108" s="1"/>
      <c r="IKQ108" s="1"/>
      <c r="IKR108" s="1"/>
      <c r="IKS108" s="1"/>
      <c r="IKT108" s="1"/>
      <c r="IKU108" s="1"/>
      <c r="IKV108" s="1"/>
      <c r="IKW108" s="1"/>
      <c r="IKX108" s="1"/>
      <c r="IKY108" s="1"/>
      <c r="IKZ108" s="1"/>
      <c r="ILA108" s="1"/>
      <c r="ILB108" s="1"/>
      <c r="ILC108" s="1"/>
      <c r="ILD108" s="1"/>
      <c r="ILE108" s="1"/>
      <c r="ILF108" s="1"/>
      <c r="ILG108" s="1"/>
      <c r="ILH108" s="1"/>
      <c r="ILI108" s="1"/>
      <c r="ILJ108" s="1"/>
      <c r="ILK108" s="1"/>
      <c r="ILL108" s="1"/>
      <c r="ILM108" s="1"/>
      <c r="ILN108" s="1"/>
      <c r="ILO108" s="1"/>
      <c r="ILP108" s="1"/>
      <c r="ILQ108" s="1"/>
      <c r="ILR108" s="1"/>
      <c r="ILS108" s="1"/>
      <c r="ILT108" s="1"/>
      <c r="ILU108" s="1"/>
      <c r="ILV108" s="1"/>
      <c r="ILW108" s="1"/>
      <c r="ILX108" s="1"/>
      <c r="ILY108" s="1"/>
      <c r="ILZ108" s="1"/>
      <c r="IMA108" s="1"/>
      <c r="IMB108" s="1"/>
      <c r="IMC108" s="1"/>
      <c r="IMD108" s="1"/>
      <c r="IME108" s="1"/>
      <c r="IMF108" s="1"/>
      <c r="IMG108" s="1"/>
      <c r="IMH108" s="1"/>
      <c r="IMI108" s="1"/>
      <c r="IMJ108" s="1"/>
      <c r="IMK108" s="1"/>
      <c r="IML108" s="1"/>
      <c r="IMM108" s="1"/>
      <c r="IMN108" s="1"/>
      <c r="IMO108" s="1"/>
      <c r="IMP108" s="1"/>
      <c r="IMQ108" s="1"/>
      <c r="IMR108" s="1"/>
      <c r="IMS108" s="1"/>
      <c r="IMT108" s="1"/>
      <c r="IMU108" s="1"/>
      <c r="IMV108" s="1"/>
      <c r="IMW108" s="1"/>
      <c r="IMX108" s="1"/>
      <c r="IMY108" s="1"/>
      <c r="IMZ108" s="1"/>
      <c r="INA108" s="1"/>
      <c r="INB108" s="1"/>
      <c r="INC108" s="1"/>
      <c r="IND108" s="1"/>
      <c r="INE108" s="1"/>
      <c r="INF108" s="1"/>
      <c r="ING108" s="1"/>
      <c r="INH108" s="1"/>
      <c r="INI108" s="1"/>
      <c r="INJ108" s="1"/>
      <c r="INK108" s="1"/>
      <c r="INL108" s="1"/>
      <c r="INM108" s="1"/>
      <c r="INN108" s="1"/>
      <c r="INO108" s="1"/>
      <c r="INP108" s="1"/>
      <c r="INQ108" s="1"/>
      <c r="INR108" s="1"/>
      <c r="INS108" s="1"/>
      <c r="INT108" s="1"/>
      <c r="INU108" s="1"/>
      <c r="INV108" s="1"/>
      <c r="INW108" s="1"/>
      <c r="INX108" s="1"/>
      <c r="INY108" s="1"/>
      <c r="INZ108" s="1"/>
      <c r="IOA108" s="1"/>
      <c r="IOB108" s="1"/>
      <c r="IOC108" s="1"/>
      <c r="IOD108" s="1"/>
      <c r="IOE108" s="1"/>
      <c r="IOF108" s="1"/>
      <c r="IOG108" s="1"/>
      <c r="IOH108" s="1"/>
      <c r="IOI108" s="1"/>
      <c r="IOJ108" s="1"/>
      <c r="IOK108" s="1"/>
      <c r="IOL108" s="1"/>
      <c r="IOM108" s="1"/>
      <c r="ION108" s="1"/>
      <c r="IOO108" s="1"/>
      <c r="IOP108" s="1"/>
      <c r="IOQ108" s="1"/>
      <c r="IOR108" s="1"/>
      <c r="IOS108" s="1"/>
      <c r="IOT108" s="1"/>
      <c r="IOU108" s="1"/>
      <c r="IOV108" s="1"/>
      <c r="IOW108" s="1"/>
      <c r="IOX108" s="1"/>
      <c r="IOY108" s="1"/>
      <c r="IOZ108" s="1"/>
      <c r="IPA108" s="1"/>
      <c r="IPB108" s="1"/>
      <c r="IPC108" s="1"/>
      <c r="IPD108" s="1"/>
      <c r="IPE108" s="1"/>
      <c r="IPF108" s="1"/>
      <c r="IPG108" s="1"/>
      <c r="IPH108" s="1"/>
      <c r="IPI108" s="1"/>
      <c r="IPJ108" s="1"/>
      <c r="IPK108" s="1"/>
      <c r="IPL108" s="1"/>
      <c r="IPM108" s="1"/>
      <c r="IPN108" s="1"/>
      <c r="IPO108" s="1"/>
      <c r="IPP108" s="1"/>
      <c r="IPQ108" s="1"/>
      <c r="IPR108" s="1"/>
      <c r="IPS108" s="1"/>
      <c r="IPT108" s="1"/>
      <c r="IPU108" s="1"/>
      <c r="IPV108" s="1"/>
      <c r="IPW108" s="1"/>
      <c r="IPX108" s="1"/>
      <c r="IPY108" s="1"/>
      <c r="IPZ108" s="1"/>
      <c r="IQA108" s="1"/>
      <c r="IQB108" s="1"/>
      <c r="IQC108" s="1"/>
      <c r="IQD108" s="1"/>
      <c r="IQE108" s="1"/>
      <c r="IQF108" s="1"/>
      <c r="IQG108" s="1"/>
      <c r="IQH108" s="1"/>
      <c r="IQI108" s="1"/>
      <c r="IQJ108" s="1"/>
      <c r="IQK108" s="1"/>
      <c r="IQL108" s="1"/>
      <c r="IQM108" s="1"/>
      <c r="IQN108" s="1"/>
      <c r="IQO108" s="1"/>
      <c r="IQP108" s="1"/>
      <c r="IQQ108" s="1"/>
      <c r="IQR108" s="1"/>
      <c r="IQS108" s="1"/>
      <c r="IQT108" s="1"/>
      <c r="IQU108" s="1"/>
      <c r="IQV108" s="1"/>
      <c r="IQW108" s="1"/>
      <c r="IQX108" s="1"/>
      <c r="IQY108" s="1"/>
      <c r="IQZ108" s="1"/>
      <c r="IRA108" s="1"/>
      <c r="IRB108" s="1"/>
      <c r="IRC108" s="1"/>
      <c r="IRD108" s="1"/>
      <c r="IRE108" s="1"/>
      <c r="IRF108" s="1"/>
      <c r="IRG108" s="1"/>
      <c r="IRH108" s="1"/>
      <c r="IRI108" s="1"/>
      <c r="IRJ108" s="1"/>
      <c r="IRK108" s="1"/>
      <c r="IRL108" s="1"/>
      <c r="IRM108" s="1"/>
      <c r="IRN108" s="1"/>
      <c r="IRO108" s="1"/>
      <c r="IRP108" s="1"/>
      <c r="IRQ108" s="1"/>
      <c r="IRR108" s="1"/>
      <c r="IRS108" s="1"/>
      <c r="IRT108" s="1"/>
      <c r="IRU108" s="1"/>
      <c r="IRV108" s="1"/>
      <c r="IRW108" s="1"/>
      <c r="IRX108" s="1"/>
      <c r="IRY108" s="1"/>
      <c r="IRZ108" s="1"/>
      <c r="ISA108" s="1"/>
      <c r="ISB108" s="1"/>
      <c r="ISC108" s="1"/>
      <c r="ISD108" s="1"/>
      <c r="ISE108" s="1"/>
      <c r="ISF108" s="1"/>
      <c r="ISG108" s="1"/>
      <c r="ISH108" s="1"/>
      <c r="ISI108" s="1"/>
      <c r="ISJ108" s="1"/>
      <c r="ISK108" s="1"/>
      <c r="ISL108" s="1"/>
      <c r="ISM108" s="1"/>
      <c r="ISN108" s="1"/>
      <c r="ISO108" s="1"/>
      <c r="ISP108" s="1"/>
      <c r="ISQ108" s="1"/>
      <c r="ISR108" s="1"/>
      <c r="ISS108" s="1"/>
      <c r="IST108" s="1"/>
      <c r="ISU108" s="1"/>
      <c r="ISV108" s="1"/>
      <c r="ISW108" s="1"/>
      <c r="ISX108" s="1"/>
      <c r="ISY108" s="1"/>
      <c r="ISZ108" s="1"/>
      <c r="ITA108" s="1"/>
      <c r="ITB108" s="1"/>
      <c r="ITC108" s="1"/>
      <c r="ITD108" s="1"/>
      <c r="ITE108" s="1"/>
      <c r="ITF108" s="1"/>
      <c r="ITG108" s="1"/>
      <c r="ITH108" s="1"/>
      <c r="ITI108" s="1"/>
      <c r="ITJ108" s="1"/>
      <c r="ITK108" s="1"/>
      <c r="ITL108" s="1"/>
      <c r="ITM108" s="1"/>
      <c r="ITN108" s="1"/>
      <c r="ITO108" s="1"/>
      <c r="ITP108" s="1"/>
      <c r="ITQ108" s="1"/>
      <c r="ITR108" s="1"/>
      <c r="ITS108" s="1"/>
      <c r="ITT108" s="1"/>
      <c r="ITU108" s="1"/>
      <c r="ITV108" s="1"/>
      <c r="ITW108" s="1"/>
      <c r="ITX108" s="1"/>
      <c r="ITY108" s="1"/>
      <c r="ITZ108" s="1"/>
      <c r="IUA108" s="1"/>
      <c r="IUB108" s="1"/>
      <c r="IUC108" s="1"/>
      <c r="IUD108" s="1"/>
      <c r="IUE108" s="1"/>
      <c r="IUF108" s="1"/>
      <c r="IUG108" s="1"/>
      <c r="IUH108" s="1"/>
      <c r="IUI108" s="1"/>
      <c r="IUJ108" s="1"/>
      <c r="IUK108" s="1"/>
      <c r="IUL108" s="1"/>
      <c r="IUM108" s="1"/>
      <c r="IUN108" s="1"/>
      <c r="IUO108" s="1"/>
      <c r="IUP108" s="1"/>
      <c r="IUQ108" s="1"/>
      <c r="IUR108" s="1"/>
      <c r="IUS108" s="1"/>
      <c r="IUT108" s="1"/>
      <c r="IUU108" s="1"/>
      <c r="IUV108" s="1"/>
      <c r="IUW108" s="1"/>
      <c r="IUX108" s="1"/>
      <c r="IUY108" s="1"/>
      <c r="IUZ108" s="1"/>
      <c r="IVA108" s="1"/>
      <c r="IVB108" s="1"/>
      <c r="IVC108" s="1"/>
      <c r="IVD108" s="1"/>
      <c r="IVE108" s="1"/>
      <c r="IVF108" s="1"/>
      <c r="IVG108" s="1"/>
      <c r="IVH108" s="1"/>
      <c r="IVI108" s="1"/>
      <c r="IVJ108" s="1"/>
      <c r="IVK108" s="1"/>
      <c r="IVL108" s="1"/>
      <c r="IVM108" s="1"/>
      <c r="IVN108" s="1"/>
      <c r="IVO108" s="1"/>
      <c r="IVP108" s="1"/>
      <c r="IVQ108" s="1"/>
      <c r="IVR108" s="1"/>
      <c r="IVS108" s="1"/>
      <c r="IVT108" s="1"/>
      <c r="IVU108" s="1"/>
      <c r="IVV108" s="1"/>
      <c r="IVW108" s="1"/>
      <c r="IVX108" s="1"/>
      <c r="IVY108" s="1"/>
      <c r="IVZ108" s="1"/>
      <c r="IWA108" s="1"/>
      <c r="IWB108" s="1"/>
      <c r="IWC108" s="1"/>
      <c r="IWD108" s="1"/>
      <c r="IWE108" s="1"/>
      <c r="IWF108" s="1"/>
      <c r="IWG108" s="1"/>
      <c r="IWH108" s="1"/>
      <c r="IWI108" s="1"/>
      <c r="IWJ108" s="1"/>
      <c r="IWK108" s="1"/>
      <c r="IWL108" s="1"/>
      <c r="IWM108" s="1"/>
      <c r="IWN108" s="1"/>
      <c r="IWO108" s="1"/>
      <c r="IWP108" s="1"/>
      <c r="IWQ108" s="1"/>
      <c r="IWR108" s="1"/>
      <c r="IWS108" s="1"/>
      <c r="IWT108" s="1"/>
      <c r="IWU108" s="1"/>
      <c r="IWV108" s="1"/>
      <c r="IWW108" s="1"/>
      <c r="IWX108" s="1"/>
      <c r="IWY108" s="1"/>
      <c r="IWZ108" s="1"/>
      <c r="IXA108" s="1"/>
      <c r="IXB108" s="1"/>
      <c r="IXC108" s="1"/>
      <c r="IXD108" s="1"/>
      <c r="IXE108" s="1"/>
      <c r="IXF108" s="1"/>
      <c r="IXG108" s="1"/>
      <c r="IXH108" s="1"/>
      <c r="IXI108" s="1"/>
      <c r="IXJ108" s="1"/>
      <c r="IXK108" s="1"/>
      <c r="IXL108" s="1"/>
      <c r="IXM108" s="1"/>
      <c r="IXN108" s="1"/>
      <c r="IXO108" s="1"/>
      <c r="IXP108" s="1"/>
      <c r="IXQ108" s="1"/>
      <c r="IXR108" s="1"/>
      <c r="IXS108" s="1"/>
      <c r="IXT108" s="1"/>
      <c r="IXU108" s="1"/>
      <c r="IXV108" s="1"/>
      <c r="IXW108" s="1"/>
      <c r="IXX108" s="1"/>
      <c r="IXY108" s="1"/>
      <c r="IXZ108" s="1"/>
      <c r="IYA108" s="1"/>
      <c r="IYB108" s="1"/>
      <c r="IYC108" s="1"/>
      <c r="IYD108" s="1"/>
      <c r="IYE108" s="1"/>
      <c r="IYF108" s="1"/>
      <c r="IYG108" s="1"/>
      <c r="IYH108" s="1"/>
      <c r="IYI108" s="1"/>
      <c r="IYJ108" s="1"/>
      <c r="IYK108" s="1"/>
      <c r="IYL108" s="1"/>
      <c r="IYM108" s="1"/>
      <c r="IYN108" s="1"/>
      <c r="IYO108" s="1"/>
      <c r="IYP108" s="1"/>
      <c r="IYQ108" s="1"/>
      <c r="IYR108" s="1"/>
      <c r="IYS108" s="1"/>
      <c r="IYT108" s="1"/>
      <c r="IYU108" s="1"/>
      <c r="IYV108" s="1"/>
      <c r="IYW108" s="1"/>
      <c r="IYX108" s="1"/>
      <c r="IYY108" s="1"/>
      <c r="IYZ108" s="1"/>
      <c r="IZA108" s="1"/>
      <c r="IZB108" s="1"/>
      <c r="IZC108" s="1"/>
      <c r="IZD108" s="1"/>
      <c r="IZE108" s="1"/>
      <c r="IZF108" s="1"/>
      <c r="IZG108" s="1"/>
      <c r="IZH108" s="1"/>
      <c r="IZI108" s="1"/>
      <c r="IZJ108" s="1"/>
      <c r="IZK108" s="1"/>
      <c r="IZL108" s="1"/>
      <c r="IZM108" s="1"/>
      <c r="IZN108" s="1"/>
      <c r="IZO108" s="1"/>
      <c r="IZP108" s="1"/>
      <c r="IZQ108" s="1"/>
      <c r="IZR108" s="1"/>
      <c r="IZS108" s="1"/>
      <c r="IZT108" s="1"/>
      <c r="IZU108" s="1"/>
      <c r="IZV108" s="1"/>
      <c r="IZW108" s="1"/>
      <c r="IZX108" s="1"/>
      <c r="IZY108" s="1"/>
      <c r="IZZ108" s="1"/>
      <c r="JAA108" s="1"/>
      <c r="JAB108" s="1"/>
      <c r="JAC108" s="1"/>
      <c r="JAD108" s="1"/>
      <c r="JAE108" s="1"/>
      <c r="JAF108" s="1"/>
      <c r="JAG108" s="1"/>
      <c r="JAH108" s="1"/>
      <c r="JAI108" s="1"/>
      <c r="JAJ108" s="1"/>
      <c r="JAK108" s="1"/>
      <c r="JAL108" s="1"/>
      <c r="JAM108" s="1"/>
      <c r="JAN108" s="1"/>
      <c r="JAO108" s="1"/>
      <c r="JAP108" s="1"/>
      <c r="JAQ108" s="1"/>
      <c r="JAR108" s="1"/>
      <c r="JAS108" s="1"/>
      <c r="JAT108" s="1"/>
      <c r="JAU108" s="1"/>
      <c r="JAV108" s="1"/>
      <c r="JAW108" s="1"/>
      <c r="JAX108" s="1"/>
      <c r="JAY108" s="1"/>
      <c r="JAZ108" s="1"/>
      <c r="JBA108" s="1"/>
      <c r="JBB108" s="1"/>
      <c r="JBC108" s="1"/>
      <c r="JBD108" s="1"/>
      <c r="JBE108" s="1"/>
      <c r="JBF108" s="1"/>
      <c r="JBG108" s="1"/>
      <c r="JBH108" s="1"/>
      <c r="JBI108" s="1"/>
      <c r="JBJ108" s="1"/>
      <c r="JBK108" s="1"/>
      <c r="JBL108" s="1"/>
      <c r="JBM108" s="1"/>
      <c r="JBN108" s="1"/>
      <c r="JBO108" s="1"/>
      <c r="JBP108" s="1"/>
      <c r="JBQ108" s="1"/>
      <c r="JBR108" s="1"/>
      <c r="JBS108" s="1"/>
      <c r="JBT108" s="1"/>
      <c r="JBU108" s="1"/>
      <c r="JBV108" s="1"/>
      <c r="JBW108" s="1"/>
      <c r="JBX108" s="1"/>
      <c r="JBY108" s="1"/>
      <c r="JBZ108" s="1"/>
      <c r="JCA108" s="1"/>
      <c r="JCB108" s="1"/>
      <c r="JCC108" s="1"/>
      <c r="JCD108" s="1"/>
      <c r="JCE108" s="1"/>
      <c r="JCF108" s="1"/>
      <c r="JCG108" s="1"/>
      <c r="JCH108" s="1"/>
      <c r="JCI108" s="1"/>
      <c r="JCJ108" s="1"/>
      <c r="JCK108" s="1"/>
      <c r="JCL108" s="1"/>
      <c r="JCM108" s="1"/>
      <c r="JCN108" s="1"/>
      <c r="JCO108" s="1"/>
      <c r="JCP108" s="1"/>
      <c r="JCQ108" s="1"/>
      <c r="JCR108" s="1"/>
      <c r="JCS108" s="1"/>
      <c r="JCT108" s="1"/>
      <c r="JCU108" s="1"/>
      <c r="JCV108" s="1"/>
      <c r="JCW108" s="1"/>
      <c r="JCX108" s="1"/>
      <c r="JCY108" s="1"/>
      <c r="JCZ108" s="1"/>
      <c r="JDA108" s="1"/>
      <c r="JDB108" s="1"/>
      <c r="JDC108" s="1"/>
      <c r="JDD108" s="1"/>
      <c r="JDE108" s="1"/>
      <c r="JDF108" s="1"/>
      <c r="JDG108" s="1"/>
      <c r="JDH108" s="1"/>
      <c r="JDI108" s="1"/>
      <c r="JDJ108" s="1"/>
      <c r="JDK108" s="1"/>
      <c r="JDL108" s="1"/>
      <c r="JDM108" s="1"/>
      <c r="JDN108" s="1"/>
      <c r="JDO108" s="1"/>
      <c r="JDP108" s="1"/>
      <c r="JDQ108" s="1"/>
      <c r="JDR108" s="1"/>
      <c r="JDS108" s="1"/>
      <c r="JDT108" s="1"/>
      <c r="JDU108" s="1"/>
      <c r="JDV108" s="1"/>
      <c r="JDW108" s="1"/>
      <c r="JDX108" s="1"/>
      <c r="JDY108" s="1"/>
      <c r="JDZ108" s="1"/>
      <c r="JEA108" s="1"/>
      <c r="JEB108" s="1"/>
      <c r="JEC108" s="1"/>
      <c r="JED108" s="1"/>
      <c r="JEE108" s="1"/>
      <c r="JEF108" s="1"/>
      <c r="JEG108" s="1"/>
      <c r="JEH108" s="1"/>
      <c r="JEI108" s="1"/>
      <c r="JEJ108" s="1"/>
      <c r="JEK108" s="1"/>
      <c r="JEL108" s="1"/>
      <c r="JEM108" s="1"/>
      <c r="JEN108" s="1"/>
      <c r="JEO108" s="1"/>
      <c r="JEP108" s="1"/>
      <c r="JEQ108" s="1"/>
      <c r="JER108" s="1"/>
      <c r="JES108" s="1"/>
      <c r="JET108" s="1"/>
      <c r="JEU108" s="1"/>
      <c r="JEV108" s="1"/>
      <c r="JEW108" s="1"/>
      <c r="JEX108" s="1"/>
      <c r="JEY108" s="1"/>
      <c r="JEZ108" s="1"/>
      <c r="JFA108" s="1"/>
      <c r="JFB108" s="1"/>
      <c r="JFC108" s="1"/>
      <c r="JFD108" s="1"/>
      <c r="JFE108" s="1"/>
      <c r="JFF108" s="1"/>
      <c r="JFG108" s="1"/>
      <c r="JFH108" s="1"/>
      <c r="JFI108" s="1"/>
      <c r="JFJ108" s="1"/>
      <c r="JFK108" s="1"/>
      <c r="JFL108" s="1"/>
      <c r="JFM108" s="1"/>
      <c r="JFN108" s="1"/>
      <c r="JFO108" s="1"/>
      <c r="JFP108" s="1"/>
      <c r="JFQ108" s="1"/>
      <c r="JFR108" s="1"/>
      <c r="JFS108" s="1"/>
      <c r="JFT108" s="1"/>
      <c r="JFU108" s="1"/>
      <c r="JFV108" s="1"/>
      <c r="JFW108" s="1"/>
      <c r="JFX108" s="1"/>
      <c r="JFY108" s="1"/>
      <c r="JFZ108" s="1"/>
      <c r="JGA108" s="1"/>
      <c r="JGB108" s="1"/>
      <c r="JGC108" s="1"/>
      <c r="JGD108" s="1"/>
      <c r="JGE108" s="1"/>
      <c r="JGF108" s="1"/>
      <c r="JGG108" s="1"/>
      <c r="JGH108" s="1"/>
      <c r="JGI108" s="1"/>
      <c r="JGJ108" s="1"/>
      <c r="JGK108" s="1"/>
      <c r="JGL108" s="1"/>
      <c r="JGM108" s="1"/>
      <c r="JGN108" s="1"/>
      <c r="JGO108" s="1"/>
      <c r="JGP108" s="1"/>
      <c r="JGQ108" s="1"/>
      <c r="JGR108" s="1"/>
      <c r="JGS108" s="1"/>
      <c r="JGT108" s="1"/>
      <c r="JGU108" s="1"/>
      <c r="JGV108" s="1"/>
      <c r="JGW108" s="1"/>
      <c r="JGX108" s="1"/>
      <c r="JGY108" s="1"/>
      <c r="JGZ108" s="1"/>
      <c r="JHA108" s="1"/>
      <c r="JHB108" s="1"/>
      <c r="JHC108" s="1"/>
      <c r="JHD108" s="1"/>
      <c r="JHE108" s="1"/>
      <c r="JHF108" s="1"/>
      <c r="JHG108" s="1"/>
      <c r="JHH108" s="1"/>
      <c r="JHI108" s="1"/>
      <c r="JHJ108" s="1"/>
      <c r="JHK108" s="1"/>
      <c r="JHL108" s="1"/>
      <c r="JHM108" s="1"/>
      <c r="JHN108" s="1"/>
      <c r="JHO108" s="1"/>
      <c r="JHP108" s="1"/>
      <c r="JHQ108" s="1"/>
      <c r="JHR108" s="1"/>
      <c r="JHS108" s="1"/>
      <c r="JHT108" s="1"/>
      <c r="JHU108" s="1"/>
      <c r="JHV108" s="1"/>
      <c r="JHW108" s="1"/>
      <c r="JHX108" s="1"/>
      <c r="JHY108" s="1"/>
      <c r="JHZ108" s="1"/>
      <c r="JIA108" s="1"/>
      <c r="JIB108" s="1"/>
      <c r="JIC108" s="1"/>
      <c r="JID108" s="1"/>
      <c r="JIE108" s="1"/>
      <c r="JIF108" s="1"/>
      <c r="JIG108" s="1"/>
      <c r="JIH108" s="1"/>
      <c r="JII108" s="1"/>
      <c r="JIJ108" s="1"/>
      <c r="JIK108" s="1"/>
      <c r="JIL108" s="1"/>
      <c r="JIM108" s="1"/>
      <c r="JIN108" s="1"/>
      <c r="JIO108" s="1"/>
      <c r="JIP108" s="1"/>
      <c r="JIQ108" s="1"/>
      <c r="JIR108" s="1"/>
      <c r="JIS108" s="1"/>
      <c r="JIT108" s="1"/>
      <c r="JIU108" s="1"/>
      <c r="JIV108" s="1"/>
      <c r="JIW108" s="1"/>
      <c r="JIX108" s="1"/>
      <c r="JIY108" s="1"/>
      <c r="JIZ108" s="1"/>
      <c r="JJA108" s="1"/>
      <c r="JJB108" s="1"/>
      <c r="JJC108" s="1"/>
      <c r="JJD108" s="1"/>
      <c r="JJE108" s="1"/>
      <c r="JJF108" s="1"/>
      <c r="JJG108" s="1"/>
      <c r="JJH108" s="1"/>
      <c r="JJI108" s="1"/>
      <c r="JJJ108" s="1"/>
      <c r="JJK108" s="1"/>
      <c r="JJL108" s="1"/>
      <c r="JJM108" s="1"/>
      <c r="JJN108" s="1"/>
      <c r="JJO108" s="1"/>
      <c r="JJP108" s="1"/>
      <c r="JJQ108" s="1"/>
      <c r="JJR108" s="1"/>
      <c r="JJS108" s="1"/>
      <c r="JJT108" s="1"/>
      <c r="JJU108" s="1"/>
      <c r="JJV108" s="1"/>
      <c r="JJW108" s="1"/>
      <c r="JJX108" s="1"/>
      <c r="JJY108" s="1"/>
      <c r="JJZ108" s="1"/>
      <c r="JKA108" s="1"/>
      <c r="JKB108" s="1"/>
      <c r="JKC108" s="1"/>
      <c r="JKD108" s="1"/>
      <c r="JKE108" s="1"/>
      <c r="JKF108" s="1"/>
      <c r="JKG108" s="1"/>
      <c r="JKH108" s="1"/>
      <c r="JKI108" s="1"/>
      <c r="JKJ108" s="1"/>
      <c r="JKK108" s="1"/>
      <c r="JKL108" s="1"/>
      <c r="JKM108" s="1"/>
      <c r="JKN108" s="1"/>
      <c r="JKO108" s="1"/>
      <c r="JKP108" s="1"/>
      <c r="JKQ108" s="1"/>
      <c r="JKR108" s="1"/>
      <c r="JKS108" s="1"/>
      <c r="JKT108" s="1"/>
      <c r="JKU108" s="1"/>
      <c r="JKV108" s="1"/>
      <c r="JKW108" s="1"/>
      <c r="JKX108" s="1"/>
      <c r="JKY108" s="1"/>
      <c r="JKZ108" s="1"/>
      <c r="JLA108" s="1"/>
      <c r="JLB108" s="1"/>
      <c r="JLC108" s="1"/>
      <c r="JLD108" s="1"/>
      <c r="JLE108" s="1"/>
      <c r="JLF108" s="1"/>
      <c r="JLG108" s="1"/>
      <c r="JLH108" s="1"/>
      <c r="JLI108" s="1"/>
      <c r="JLJ108" s="1"/>
      <c r="JLK108" s="1"/>
      <c r="JLL108" s="1"/>
      <c r="JLM108" s="1"/>
      <c r="JLN108" s="1"/>
      <c r="JLO108" s="1"/>
      <c r="JLP108" s="1"/>
      <c r="JLQ108" s="1"/>
      <c r="JLR108" s="1"/>
      <c r="JLS108" s="1"/>
      <c r="JLT108" s="1"/>
      <c r="JLU108" s="1"/>
      <c r="JLV108" s="1"/>
      <c r="JLW108" s="1"/>
      <c r="JLX108" s="1"/>
      <c r="JLY108" s="1"/>
      <c r="JLZ108" s="1"/>
      <c r="JMA108" s="1"/>
      <c r="JMB108" s="1"/>
      <c r="JMC108" s="1"/>
      <c r="JMD108" s="1"/>
      <c r="JME108" s="1"/>
      <c r="JMF108" s="1"/>
      <c r="JMG108" s="1"/>
      <c r="JMH108" s="1"/>
      <c r="JMI108" s="1"/>
      <c r="JMJ108" s="1"/>
      <c r="JMK108" s="1"/>
      <c r="JML108" s="1"/>
      <c r="JMM108" s="1"/>
      <c r="JMN108" s="1"/>
      <c r="JMO108" s="1"/>
      <c r="JMP108" s="1"/>
      <c r="JMQ108" s="1"/>
      <c r="JMR108" s="1"/>
      <c r="JMS108" s="1"/>
      <c r="JMT108" s="1"/>
      <c r="JMU108" s="1"/>
      <c r="JMV108" s="1"/>
      <c r="JMW108" s="1"/>
      <c r="JMX108" s="1"/>
      <c r="JMY108" s="1"/>
      <c r="JMZ108" s="1"/>
      <c r="JNA108" s="1"/>
      <c r="JNB108" s="1"/>
      <c r="JNC108" s="1"/>
      <c r="JND108" s="1"/>
      <c r="JNE108" s="1"/>
      <c r="JNF108" s="1"/>
      <c r="JNG108" s="1"/>
      <c r="JNH108" s="1"/>
      <c r="JNI108" s="1"/>
      <c r="JNJ108" s="1"/>
      <c r="JNK108" s="1"/>
      <c r="JNL108" s="1"/>
      <c r="JNM108" s="1"/>
      <c r="JNN108" s="1"/>
      <c r="JNO108" s="1"/>
      <c r="JNP108" s="1"/>
      <c r="JNQ108" s="1"/>
      <c r="JNR108" s="1"/>
      <c r="JNS108" s="1"/>
      <c r="JNT108" s="1"/>
      <c r="JNU108" s="1"/>
      <c r="JNV108" s="1"/>
      <c r="JNW108" s="1"/>
      <c r="JNX108" s="1"/>
      <c r="JNY108" s="1"/>
      <c r="JNZ108" s="1"/>
      <c r="JOA108" s="1"/>
      <c r="JOB108" s="1"/>
      <c r="JOC108" s="1"/>
      <c r="JOD108" s="1"/>
      <c r="JOE108" s="1"/>
      <c r="JOF108" s="1"/>
      <c r="JOG108" s="1"/>
      <c r="JOH108" s="1"/>
      <c r="JOI108" s="1"/>
      <c r="JOJ108" s="1"/>
      <c r="JOK108" s="1"/>
      <c r="JOL108" s="1"/>
      <c r="JOM108" s="1"/>
      <c r="JON108" s="1"/>
      <c r="JOO108" s="1"/>
      <c r="JOP108" s="1"/>
      <c r="JOQ108" s="1"/>
      <c r="JOR108" s="1"/>
      <c r="JOS108" s="1"/>
      <c r="JOT108" s="1"/>
      <c r="JOU108" s="1"/>
      <c r="JOV108" s="1"/>
      <c r="JOW108" s="1"/>
      <c r="JOX108" s="1"/>
      <c r="JOY108" s="1"/>
      <c r="JOZ108" s="1"/>
      <c r="JPA108" s="1"/>
      <c r="JPB108" s="1"/>
      <c r="JPC108" s="1"/>
      <c r="JPD108" s="1"/>
      <c r="JPE108" s="1"/>
      <c r="JPF108" s="1"/>
      <c r="JPG108" s="1"/>
      <c r="JPH108" s="1"/>
      <c r="JPI108" s="1"/>
      <c r="JPJ108" s="1"/>
      <c r="JPK108" s="1"/>
      <c r="JPL108" s="1"/>
      <c r="JPM108" s="1"/>
      <c r="JPN108" s="1"/>
      <c r="JPO108" s="1"/>
      <c r="JPP108" s="1"/>
      <c r="JPQ108" s="1"/>
      <c r="JPR108" s="1"/>
      <c r="JPS108" s="1"/>
      <c r="JPT108" s="1"/>
      <c r="JPU108" s="1"/>
      <c r="JPV108" s="1"/>
      <c r="JPW108" s="1"/>
      <c r="JPX108" s="1"/>
      <c r="JPY108" s="1"/>
      <c r="JPZ108" s="1"/>
      <c r="JQA108" s="1"/>
      <c r="JQB108" s="1"/>
      <c r="JQC108" s="1"/>
      <c r="JQD108" s="1"/>
      <c r="JQE108" s="1"/>
      <c r="JQF108" s="1"/>
      <c r="JQG108" s="1"/>
      <c r="JQH108" s="1"/>
      <c r="JQI108" s="1"/>
      <c r="JQJ108" s="1"/>
      <c r="JQK108" s="1"/>
      <c r="JQL108" s="1"/>
      <c r="JQM108" s="1"/>
      <c r="JQN108" s="1"/>
      <c r="JQO108" s="1"/>
      <c r="JQP108" s="1"/>
      <c r="JQQ108" s="1"/>
      <c r="JQR108" s="1"/>
      <c r="JQS108" s="1"/>
      <c r="JQT108" s="1"/>
      <c r="JQU108" s="1"/>
      <c r="JQV108" s="1"/>
      <c r="JQW108" s="1"/>
      <c r="JQX108" s="1"/>
      <c r="JQY108" s="1"/>
      <c r="JQZ108" s="1"/>
      <c r="JRA108" s="1"/>
      <c r="JRB108" s="1"/>
      <c r="JRC108" s="1"/>
      <c r="JRD108" s="1"/>
      <c r="JRE108" s="1"/>
      <c r="JRF108" s="1"/>
      <c r="JRG108" s="1"/>
      <c r="JRH108" s="1"/>
      <c r="JRI108" s="1"/>
      <c r="JRJ108" s="1"/>
      <c r="JRK108" s="1"/>
      <c r="JRL108" s="1"/>
      <c r="JRM108" s="1"/>
      <c r="JRN108" s="1"/>
      <c r="JRO108" s="1"/>
      <c r="JRP108" s="1"/>
      <c r="JRQ108" s="1"/>
      <c r="JRR108" s="1"/>
      <c r="JRS108" s="1"/>
      <c r="JRT108" s="1"/>
      <c r="JRU108" s="1"/>
      <c r="JRV108" s="1"/>
      <c r="JRW108" s="1"/>
      <c r="JRX108" s="1"/>
      <c r="JRY108" s="1"/>
      <c r="JRZ108" s="1"/>
      <c r="JSA108" s="1"/>
      <c r="JSB108" s="1"/>
      <c r="JSC108" s="1"/>
      <c r="JSD108" s="1"/>
      <c r="JSE108" s="1"/>
      <c r="JSF108" s="1"/>
      <c r="JSG108" s="1"/>
      <c r="JSH108" s="1"/>
      <c r="JSI108" s="1"/>
      <c r="JSJ108" s="1"/>
      <c r="JSK108" s="1"/>
      <c r="JSL108" s="1"/>
      <c r="JSM108" s="1"/>
      <c r="JSN108" s="1"/>
      <c r="JSO108" s="1"/>
      <c r="JSP108" s="1"/>
      <c r="JSQ108" s="1"/>
      <c r="JSR108" s="1"/>
      <c r="JSS108" s="1"/>
      <c r="JST108" s="1"/>
      <c r="JSU108" s="1"/>
      <c r="JSV108" s="1"/>
      <c r="JSW108" s="1"/>
      <c r="JSX108" s="1"/>
      <c r="JSY108" s="1"/>
      <c r="JSZ108" s="1"/>
      <c r="JTA108" s="1"/>
      <c r="JTB108" s="1"/>
      <c r="JTC108" s="1"/>
      <c r="JTD108" s="1"/>
      <c r="JTE108" s="1"/>
      <c r="JTF108" s="1"/>
      <c r="JTG108" s="1"/>
      <c r="JTH108" s="1"/>
      <c r="JTI108" s="1"/>
      <c r="JTJ108" s="1"/>
      <c r="JTK108" s="1"/>
      <c r="JTL108" s="1"/>
      <c r="JTM108" s="1"/>
      <c r="JTN108" s="1"/>
      <c r="JTO108" s="1"/>
      <c r="JTP108" s="1"/>
      <c r="JTQ108" s="1"/>
      <c r="JTR108" s="1"/>
      <c r="JTS108" s="1"/>
      <c r="JTT108" s="1"/>
      <c r="JTU108" s="1"/>
      <c r="JTV108" s="1"/>
      <c r="JTW108" s="1"/>
      <c r="JTX108" s="1"/>
      <c r="JTY108" s="1"/>
      <c r="JTZ108" s="1"/>
      <c r="JUA108" s="1"/>
      <c r="JUB108" s="1"/>
      <c r="JUC108" s="1"/>
      <c r="JUD108" s="1"/>
      <c r="JUE108" s="1"/>
      <c r="JUF108" s="1"/>
      <c r="JUG108" s="1"/>
      <c r="JUH108" s="1"/>
      <c r="JUI108" s="1"/>
      <c r="JUJ108" s="1"/>
      <c r="JUK108" s="1"/>
      <c r="JUL108" s="1"/>
      <c r="JUM108" s="1"/>
      <c r="JUN108" s="1"/>
      <c r="JUO108" s="1"/>
      <c r="JUP108" s="1"/>
      <c r="JUQ108" s="1"/>
      <c r="JUR108" s="1"/>
      <c r="JUS108" s="1"/>
      <c r="JUT108" s="1"/>
      <c r="JUU108" s="1"/>
      <c r="JUV108" s="1"/>
      <c r="JUW108" s="1"/>
      <c r="JUX108" s="1"/>
      <c r="JUY108" s="1"/>
      <c r="JUZ108" s="1"/>
      <c r="JVA108" s="1"/>
      <c r="JVB108" s="1"/>
      <c r="JVC108" s="1"/>
      <c r="JVD108" s="1"/>
      <c r="JVE108" s="1"/>
      <c r="JVF108" s="1"/>
      <c r="JVG108" s="1"/>
      <c r="JVH108" s="1"/>
      <c r="JVI108" s="1"/>
      <c r="JVJ108" s="1"/>
      <c r="JVK108" s="1"/>
      <c r="JVL108" s="1"/>
      <c r="JVM108" s="1"/>
      <c r="JVN108" s="1"/>
      <c r="JVO108" s="1"/>
      <c r="JVP108" s="1"/>
      <c r="JVQ108" s="1"/>
      <c r="JVR108" s="1"/>
      <c r="JVS108" s="1"/>
      <c r="JVT108" s="1"/>
      <c r="JVU108" s="1"/>
      <c r="JVV108" s="1"/>
      <c r="JVW108" s="1"/>
      <c r="JVX108" s="1"/>
      <c r="JVY108" s="1"/>
      <c r="JVZ108" s="1"/>
      <c r="JWA108" s="1"/>
      <c r="JWB108" s="1"/>
      <c r="JWC108" s="1"/>
      <c r="JWD108" s="1"/>
      <c r="JWE108" s="1"/>
      <c r="JWF108" s="1"/>
      <c r="JWG108" s="1"/>
      <c r="JWH108" s="1"/>
      <c r="JWI108" s="1"/>
      <c r="JWJ108" s="1"/>
      <c r="JWK108" s="1"/>
      <c r="JWL108" s="1"/>
      <c r="JWM108" s="1"/>
      <c r="JWN108" s="1"/>
      <c r="JWO108" s="1"/>
      <c r="JWP108" s="1"/>
      <c r="JWQ108" s="1"/>
      <c r="JWR108" s="1"/>
      <c r="JWS108" s="1"/>
      <c r="JWT108" s="1"/>
      <c r="JWU108" s="1"/>
      <c r="JWV108" s="1"/>
      <c r="JWW108" s="1"/>
      <c r="JWX108" s="1"/>
      <c r="JWY108" s="1"/>
      <c r="JWZ108" s="1"/>
      <c r="JXA108" s="1"/>
      <c r="JXB108" s="1"/>
      <c r="JXC108" s="1"/>
      <c r="JXD108" s="1"/>
      <c r="JXE108" s="1"/>
      <c r="JXF108" s="1"/>
      <c r="JXG108" s="1"/>
      <c r="JXH108" s="1"/>
      <c r="JXI108" s="1"/>
      <c r="JXJ108" s="1"/>
      <c r="JXK108" s="1"/>
      <c r="JXL108" s="1"/>
      <c r="JXM108" s="1"/>
      <c r="JXN108" s="1"/>
      <c r="JXO108" s="1"/>
      <c r="JXP108" s="1"/>
      <c r="JXQ108" s="1"/>
      <c r="JXR108" s="1"/>
      <c r="JXS108" s="1"/>
      <c r="JXT108" s="1"/>
      <c r="JXU108" s="1"/>
      <c r="JXV108" s="1"/>
      <c r="JXW108" s="1"/>
      <c r="JXX108" s="1"/>
      <c r="JXY108" s="1"/>
      <c r="JXZ108" s="1"/>
      <c r="JYA108" s="1"/>
      <c r="JYB108" s="1"/>
      <c r="JYC108" s="1"/>
      <c r="JYD108" s="1"/>
      <c r="JYE108" s="1"/>
      <c r="JYF108" s="1"/>
      <c r="JYG108" s="1"/>
      <c r="JYH108" s="1"/>
      <c r="JYI108" s="1"/>
      <c r="JYJ108" s="1"/>
      <c r="JYK108" s="1"/>
      <c r="JYL108" s="1"/>
      <c r="JYM108" s="1"/>
      <c r="JYN108" s="1"/>
      <c r="JYO108" s="1"/>
      <c r="JYP108" s="1"/>
      <c r="JYQ108" s="1"/>
      <c r="JYR108" s="1"/>
      <c r="JYS108" s="1"/>
      <c r="JYT108" s="1"/>
      <c r="JYU108" s="1"/>
      <c r="JYV108" s="1"/>
      <c r="JYW108" s="1"/>
      <c r="JYX108" s="1"/>
      <c r="JYY108" s="1"/>
      <c r="JYZ108" s="1"/>
      <c r="JZA108" s="1"/>
      <c r="JZB108" s="1"/>
      <c r="JZC108" s="1"/>
      <c r="JZD108" s="1"/>
      <c r="JZE108" s="1"/>
      <c r="JZF108" s="1"/>
      <c r="JZG108" s="1"/>
      <c r="JZH108" s="1"/>
      <c r="JZI108" s="1"/>
      <c r="JZJ108" s="1"/>
      <c r="JZK108" s="1"/>
      <c r="JZL108" s="1"/>
      <c r="JZM108" s="1"/>
      <c r="JZN108" s="1"/>
      <c r="JZO108" s="1"/>
      <c r="JZP108" s="1"/>
      <c r="JZQ108" s="1"/>
      <c r="JZR108" s="1"/>
      <c r="JZS108" s="1"/>
      <c r="JZT108" s="1"/>
      <c r="JZU108" s="1"/>
      <c r="JZV108" s="1"/>
      <c r="JZW108" s="1"/>
      <c r="JZX108" s="1"/>
      <c r="JZY108" s="1"/>
      <c r="JZZ108" s="1"/>
      <c r="KAA108" s="1"/>
      <c r="KAB108" s="1"/>
      <c r="KAC108" s="1"/>
      <c r="KAD108" s="1"/>
      <c r="KAE108" s="1"/>
      <c r="KAF108" s="1"/>
      <c r="KAG108" s="1"/>
      <c r="KAH108" s="1"/>
      <c r="KAI108" s="1"/>
      <c r="KAJ108" s="1"/>
      <c r="KAK108" s="1"/>
      <c r="KAL108" s="1"/>
      <c r="KAM108" s="1"/>
      <c r="KAN108" s="1"/>
      <c r="KAO108" s="1"/>
      <c r="KAP108" s="1"/>
      <c r="KAQ108" s="1"/>
      <c r="KAR108" s="1"/>
      <c r="KAS108" s="1"/>
      <c r="KAT108" s="1"/>
      <c r="KAU108" s="1"/>
      <c r="KAV108" s="1"/>
      <c r="KAW108" s="1"/>
      <c r="KAX108" s="1"/>
      <c r="KAY108" s="1"/>
      <c r="KAZ108" s="1"/>
      <c r="KBA108" s="1"/>
      <c r="KBB108" s="1"/>
      <c r="KBC108" s="1"/>
      <c r="KBD108" s="1"/>
      <c r="KBE108" s="1"/>
      <c r="KBF108" s="1"/>
      <c r="KBG108" s="1"/>
      <c r="KBH108" s="1"/>
      <c r="KBI108" s="1"/>
      <c r="KBJ108" s="1"/>
      <c r="KBK108" s="1"/>
      <c r="KBL108" s="1"/>
      <c r="KBM108" s="1"/>
      <c r="KBN108" s="1"/>
      <c r="KBO108" s="1"/>
      <c r="KBP108" s="1"/>
      <c r="KBQ108" s="1"/>
      <c r="KBR108" s="1"/>
      <c r="KBS108" s="1"/>
      <c r="KBT108" s="1"/>
      <c r="KBU108" s="1"/>
      <c r="KBV108" s="1"/>
      <c r="KBW108" s="1"/>
      <c r="KBX108" s="1"/>
      <c r="KBY108" s="1"/>
      <c r="KBZ108" s="1"/>
      <c r="KCA108" s="1"/>
      <c r="KCB108" s="1"/>
      <c r="KCC108" s="1"/>
      <c r="KCD108" s="1"/>
      <c r="KCE108" s="1"/>
      <c r="KCF108" s="1"/>
      <c r="KCG108" s="1"/>
      <c r="KCH108" s="1"/>
      <c r="KCI108" s="1"/>
      <c r="KCJ108" s="1"/>
      <c r="KCK108" s="1"/>
      <c r="KCL108" s="1"/>
      <c r="KCM108" s="1"/>
      <c r="KCN108" s="1"/>
      <c r="KCO108" s="1"/>
      <c r="KCP108" s="1"/>
      <c r="KCQ108" s="1"/>
      <c r="KCR108" s="1"/>
      <c r="KCS108" s="1"/>
      <c r="KCT108" s="1"/>
      <c r="KCU108" s="1"/>
      <c r="KCV108" s="1"/>
      <c r="KCW108" s="1"/>
      <c r="KCX108" s="1"/>
      <c r="KCY108" s="1"/>
      <c r="KCZ108" s="1"/>
      <c r="KDA108" s="1"/>
      <c r="KDB108" s="1"/>
      <c r="KDC108" s="1"/>
      <c r="KDD108" s="1"/>
      <c r="KDE108" s="1"/>
      <c r="KDF108" s="1"/>
      <c r="KDG108" s="1"/>
      <c r="KDH108" s="1"/>
      <c r="KDI108" s="1"/>
      <c r="KDJ108" s="1"/>
      <c r="KDK108" s="1"/>
      <c r="KDL108" s="1"/>
      <c r="KDM108" s="1"/>
      <c r="KDN108" s="1"/>
      <c r="KDO108" s="1"/>
      <c r="KDP108" s="1"/>
      <c r="KDQ108" s="1"/>
      <c r="KDR108" s="1"/>
      <c r="KDS108" s="1"/>
      <c r="KDT108" s="1"/>
      <c r="KDU108" s="1"/>
      <c r="KDV108" s="1"/>
      <c r="KDW108" s="1"/>
      <c r="KDX108" s="1"/>
      <c r="KDY108" s="1"/>
      <c r="KDZ108" s="1"/>
      <c r="KEA108" s="1"/>
      <c r="KEB108" s="1"/>
      <c r="KEC108" s="1"/>
      <c r="KED108" s="1"/>
      <c r="KEE108" s="1"/>
      <c r="KEF108" s="1"/>
      <c r="KEG108" s="1"/>
      <c r="KEH108" s="1"/>
      <c r="KEI108" s="1"/>
      <c r="KEJ108" s="1"/>
      <c r="KEK108" s="1"/>
      <c r="KEL108" s="1"/>
      <c r="KEM108" s="1"/>
      <c r="KEN108" s="1"/>
      <c r="KEO108" s="1"/>
      <c r="KEP108" s="1"/>
      <c r="KEQ108" s="1"/>
      <c r="KER108" s="1"/>
      <c r="KES108" s="1"/>
      <c r="KET108" s="1"/>
      <c r="KEU108" s="1"/>
      <c r="KEV108" s="1"/>
      <c r="KEW108" s="1"/>
      <c r="KEX108" s="1"/>
      <c r="KEY108" s="1"/>
      <c r="KEZ108" s="1"/>
      <c r="KFA108" s="1"/>
      <c r="KFB108" s="1"/>
      <c r="KFC108" s="1"/>
      <c r="KFD108" s="1"/>
      <c r="KFE108" s="1"/>
      <c r="KFF108" s="1"/>
      <c r="KFG108" s="1"/>
      <c r="KFH108" s="1"/>
      <c r="KFI108" s="1"/>
      <c r="KFJ108" s="1"/>
      <c r="KFK108" s="1"/>
      <c r="KFL108" s="1"/>
      <c r="KFM108" s="1"/>
      <c r="KFN108" s="1"/>
      <c r="KFO108" s="1"/>
      <c r="KFP108" s="1"/>
      <c r="KFQ108" s="1"/>
      <c r="KFR108" s="1"/>
      <c r="KFS108" s="1"/>
      <c r="KFT108" s="1"/>
      <c r="KFU108" s="1"/>
      <c r="KFV108" s="1"/>
      <c r="KFW108" s="1"/>
      <c r="KFX108" s="1"/>
      <c r="KFY108" s="1"/>
      <c r="KFZ108" s="1"/>
      <c r="KGA108" s="1"/>
      <c r="KGB108" s="1"/>
      <c r="KGC108" s="1"/>
      <c r="KGD108" s="1"/>
      <c r="KGE108" s="1"/>
      <c r="KGF108" s="1"/>
      <c r="KGG108" s="1"/>
      <c r="KGH108" s="1"/>
      <c r="KGI108" s="1"/>
      <c r="KGJ108" s="1"/>
      <c r="KGK108" s="1"/>
      <c r="KGL108" s="1"/>
      <c r="KGM108" s="1"/>
      <c r="KGN108" s="1"/>
      <c r="KGO108" s="1"/>
      <c r="KGP108" s="1"/>
      <c r="KGQ108" s="1"/>
      <c r="KGR108" s="1"/>
      <c r="KGS108" s="1"/>
      <c r="KGT108" s="1"/>
      <c r="KGU108" s="1"/>
      <c r="KGV108" s="1"/>
      <c r="KGW108" s="1"/>
      <c r="KGX108" s="1"/>
      <c r="KGY108" s="1"/>
      <c r="KGZ108" s="1"/>
      <c r="KHA108" s="1"/>
      <c r="KHB108" s="1"/>
      <c r="KHC108" s="1"/>
      <c r="KHD108" s="1"/>
      <c r="KHE108" s="1"/>
      <c r="KHF108" s="1"/>
      <c r="KHG108" s="1"/>
      <c r="KHH108" s="1"/>
      <c r="KHI108" s="1"/>
      <c r="KHJ108" s="1"/>
      <c r="KHK108" s="1"/>
      <c r="KHL108" s="1"/>
      <c r="KHM108" s="1"/>
      <c r="KHN108" s="1"/>
      <c r="KHO108" s="1"/>
      <c r="KHP108" s="1"/>
      <c r="KHQ108" s="1"/>
      <c r="KHR108" s="1"/>
      <c r="KHS108" s="1"/>
      <c r="KHT108" s="1"/>
      <c r="KHU108" s="1"/>
      <c r="KHV108" s="1"/>
      <c r="KHW108" s="1"/>
      <c r="KHX108" s="1"/>
      <c r="KHY108" s="1"/>
      <c r="KHZ108" s="1"/>
      <c r="KIA108" s="1"/>
      <c r="KIB108" s="1"/>
      <c r="KIC108" s="1"/>
      <c r="KID108" s="1"/>
      <c r="KIE108" s="1"/>
      <c r="KIF108" s="1"/>
      <c r="KIG108" s="1"/>
      <c r="KIH108" s="1"/>
      <c r="KII108" s="1"/>
      <c r="KIJ108" s="1"/>
      <c r="KIK108" s="1"/>
      <c r="KIL108" s="1"/>
      <c r="KIM108" s="1"/>
      <c r="KIN108" s="1"/>
      <c r="KIO108" s="1"/>
      <c r="KIP108" s="1"/>
      <c r="KIQ108" s="1"/>
      <c r="KIR108" s="1"/>
      <c r="KIS108" s="1"/>
      <c r="KIT108" s="1"/>
      <c r="KIU108" s="1"/>
      <c r="KIV108" s="1"/>
      <c r="KIW108" s="1"/>
      <c r="KIX108" s="1"/>
      <c r="KIY108" s="1"/>
      <c r="KIZ108" s="1"/>
      <c r="KJA108" s="1"/>
      <c r="KJB108" s="1"/>
      <c r="KJC108" s="1"/>
      <c r="KJD108" s="1"/>
      <c r="KJE108" s="1"/>
      <c r="KJF108" s="1"/>
      <c r="KJG108" s="1"/>
      <c r="KJH108" s="1"/>
      <c r="KJI108" s="1"/>
      <c r="KJJ108" s="1"/>
      <c r="KJK108" s="1"/>
      <c r="KJL108" s="1"/>
      <c r="KJM108" s="1"/>
      <c r="KJN108" s="1"/>
      <c r="KJO108" s="1"/>
      <c r="KJP108" s="1"/>
      <c r="KJQ108" s="1"/>
      <c r="KJR108" s="1"/>
      <c r="KJS108" s="1"/>
      <c r="KJT108" s="1"/>
      <c r="KJU108" s="1"/>
      <c r="KJV108" s="1"/>
      <c r="KJW108" s="1"/>
      <c r="KJX108" s="1"/>
      <c r="KJY108" s="1"/>
      <c r="KJZ108" s="1"/>
      <c r="KKA108" s="1"/>
      <c r="KKB108" s="1"/>
      <c r="KKC108" s="1"/>
      <c r="KKD108" s="1"/>
      <c r="KKE108" s="1"/>
      <c r="KKF108" s="1"/>
      <c r="KKG108" s="1"/>
      <c r="KKH108" s="1"/>
      <c r="KKI108" s="1"/>
      <c r="KKJ108" s="1"/>
      <c r="KKK108" s="1"/>
      <c r="KKL108" s="1"/>
      <c r="KKM108" s="1"/>
      <c r="KKN108" s="1"/>
      <c r="KKO108" s="1"/>
      <c r="KKP108" s="1"/>
      <c r="KKQ108" s="1"/>
      <c r="KKR108" s="1"/>
      <c r="KKS108" s="1"/>
      <c r="KKT108" s="1"/>
      <c r="KKU108" s="1"/>
      <c r="KKV108" s="1"/>
      <c r="KKW108" s="1"/>
      <c r="KKX108" s="1"/>
      <c r="KKY108" s="1"/>
      <c r="KKZ108" s="1"/>
      <c r="KLA108" s="1"/>
      <c r="KLB108" s="1"/>
      <c r="KLC108" s="1"/>
      <c r="KLD108" s="1"/>
      <c r="KLE108" s="1"/>
      <c r="KLF108" s="1"/>
      <c r="KLG108" s="1"/>
      <c r="KLH108" s="1"/>
      <c r="KLI108" s="1"/>
      <c r="KLJ108" s="1"/>
      <c r="KLK108" s="1"/>
      <c r="KLL108" s="1"/>
      <c r="KLM108" s="1"/>
      <c r="KLN108" s="1"/>
      <c r="KLO108" s="1"/>
      <c r="KLP108" s="1"/>
      <c r="KLQ108" s="1"/>
      <c r="KLR108" s="1"/>
      <c r="KLS108" s="1"/>
      <c r="KLT108" s="1"/>
      <c r="KLU108" s="1"/>
      <c r="KLV108" s="1"/>
      <c r="KLW108" s="1"/>
      <c r="KLX108" s="1"/>
      <c r="KLY108" s="1"/>
      <c r="KLZ108" s="1"/>
      <c r="KMA108" s="1"/>
      <c r="KMB108" s="1"/>
      <c r="KMC108" s="1"/>
      <c r="KMD108" s="1"/>
      <c r="KME108" s="1"/>
      <c r="KMF108" s="1"/>
      <c r="KMG108" s="1"/>
      <c r="KMH108" s="1"/>
      <c r="KMI108" s="1"/>
      <c r="KMJ108" s="1"/>
      <c r="KMK108" s="1"/>
      <c r="KML108" s="1"/>
      <c r="KMM108" s="1"/>
      <c r="KMN108" s="1"/>
      <c r="KMO108" s="1"/>
      <c r="KMP108" s="1"/>
      <c r="KMQ108" s="1"/>
      <c r="KMR108" s="1"/>
      <c r="KMS108" s="1"/>
      <c r="KMT108" s="1"/>
      <c r="KMU108" s="1"/>
      <c r="KMV108" s="1"/>
      <c r="KMW108" s="1"/>
      <c r="KMX108" s="1"/>
      <c r="KMY108" s="1"/>
      <c r="KMZ108" s="1"/>
      <c r="KNA108" s="1"/>
      <c r="KNB108" s="1"/>
      <c r="KNC108" s="1"/>
      <c r="KND108" s="1"/>
      <c r="KNE108" s="1"/>
      <c r="KNF108" s="1"/>
      <c r="KNG108" s="1"/>
      <c r="KNH108" s="1"/>
      <c r="KNI108" s="1"/>
      <c r="KNJ108" s="1"/>
      <c r="KNK108" s="1"/>
      <c r="KNL108" s="1"/>
      <c r="KNM108" s="1"/>
      <c r="KNN108" s="1"/>
      <c r="KNO108" s="1"/>
      <c r="KNP108" s="1"/>
      <c r="KNQ108" s="1"/>
      <c r="KNR108" s="1"/>
      <c r="KNS108" s="1"/>
      <c r="KNT108" s="1"/>
      <c r="KNU108" s="1"/>
      <c r="KNV108" s="1"/>
      <c r="KNW108" s="1"/>
      <c r="KNX108" s="1"/>
      <c r="KNY108" s="1"/>
      <c r="KNZ108" s="1"/>
      <c r="KOA108" s="1"/>
      <c r="KOB108" s="1"/>
      <c r="KOC108" s="1"/>
      <c r="KOD108" s="1"/>
      <c r="KOE108" s="1"/>
      <c r="KOF108" s="1"/>
      <c r="KOG108" s="1"/>
      <c r="KOH108" s="1"/>
      <c r="KOI108" s="1"/>
      <c r="KOJ108" s="1"/>
      <c r="KOK108" s="1"/>
      <c r="KOL108" s="1"/>
      <c r="KOM108" s="1"/>
      <c r="KON108" s="1"/>
      <c r="KOO108" s="1"/>
      <c r="KOP108" s="1"/>
      <c r="KOQ108" s="1"/>
      <c r="KOR108" s="1"/>
      <c r="KOS108" s="1"/>
      <c r="KOT108" s="1"/>
      <c r="KOU108" s="1"/>
      <c r="KOV108" s="1"/>
      <c r="KOW108" s="1"/>
      <c r="KOX108" s="1"/>
      <c r="KOY108" s="1"/>
      <c r="KOZ108" s="1"/>
      <c r="KPA108" s="1"/>
      <c r="KPB108" s="1"/>
      <c r="KPC108" s="1"/>
      <c r="KPD108" s="1"/>
      <c r="KPE108" s="1"/>
      <c r="KPF108" s="1"/>
      <c r="KPG108" s="1"/>
      <c r="KPH108" s="1"/>
      <c r="KPI108" s="1"/>
      <c r="KPJ108" s="1"/>
      <c r="KPK108" s="1"/>
      <c r="KPL108" s="1"/>
      <c r="KPM108" s="1"/>
      <c r="KPN108" s="1"/>
      <c r="KPO108" s="1"/>
      <c r="KPP108" s="1"/>
      <c r="KPQ108" s="1"/>
      <c r="KPR108" s="1"/>
      <c r="KPS108" s="1"/>
      <c r="KPT108" s="1"/>
      <c r="KPU108" s="1"/>
      <c r="KPV108" s="1"/>
      <c r="KPW108" s="1"/>
      <c r="KPX108" s="1"/>
      <c r="KPY108" s="1"/>
      <c r="KPZ108" s="1"/>
      <c r="KQA108" s="1"/>
      <c r="KQB108" s="1"/>
      <c r="KQC108" s="1"/>
      <c r="KQD108" s="1"/>
      <c r="KQE108" s="1"/>
      <c r="KQF108" s="1"/>
      <c r="KQG108" s="1"/>
      <c r="KQH108" s="1"/>
      <c r="KQI108" s="1"/>
      <c r="KQJ108" s="1"/>
      <c r="KQK108" s="1"/>
      <c r="KQL108" s="1"/>
      <c r="KQM108" s="1"/>
      <c r="KQN108" s="1"/>
      <c r="KQO108" s="1"/>
      <c r="KQP108" s="1"/>
      <c r="KQQ108" s="1"/>
      <c r="KQR108" s="1"/>
      <c r="KQS108" s="1"/>
      <c r="KQT108" s="1"/>
      <c r="KQU108" s="1"/>
      <c r="KQV108" s="1"/>
      <c r="KQW108" s="1"/>
      <c r="KQX108" s="1"/>
      <c r="KQY108" s="1"/>
      <c r="KQZ108" s="1"/>
      <c r="KRA108" s="1"/>
      <c r="KRB108" s="1"/>
      <c r="KRC108" s="1"/>
      <c r="KRD108" s="1"/>
      <c r="KRE108" s="1"/>
      <c r="KRF108" s="1"/>
      <c r="KRG108" s="1"/>
      <c r="KRH108" s="1"/>
      <c r="KRI108" s="1"/>
      <c r="KRJ108" s="1"/>
      <c r="KRK108" s="1"/>
      <c r="KRL108" s="1"/>
      <c r="KRM108" s="1"/>
      <c r="KRN108" s="1"/>
      <c r="KRO108" s="1"/>
      <c r="KRP108" s="1"/>
      <c r="KRQ108" s="1"/>
      <c r="KRR108" s="1"/>
      <c r="KRS108" s="1"/>
      <c r="KRT108" s="1"/>
      <c r="KRU108" s="1"/>
      <c r="KRV108" s="1"/>
      <c r="KRW108" s="1"/>
      <c r="KRX108" s="1"/>
      <c r="KRY108" s="1"/>
      <c r="KRZ108" s="1"/>
      <c r="KSA108" s="1"/>
      <c r="KSB108" s="1"/>
      <c r="KSC108" s="1"/>
      <c r="KSD108" s="1"/>
      <c r="KSE108" s="1"/>
      <c r="KSF108" s="1"/>
      <c r="KSG108" s="1"/>
      <c r="KSH108" s="1"/>
      <c r="KSI108" s="1"/>
      <c r="KSJ108" s="1"/>
      <c r="KSK108" s="1"/>
      <c r="KSL108" s="1"/>
      <c r="KSM108" s="1"/>
      <c r="KSN108" s="1"/>
      <c r="KSO108" s="1"/>
      <c r="KSP108" s="1"/>
      <c r="KSQ108" s="1"/>
      <c r="KSR108" s="1"/>
      <c r="KSS108" s="1"/>
      <c r="KST108" s="1"/>
      <c r="KSU108" s="1"/>
      <c r="KSV108" s="1"/>
      <c r="KSW108" s="1"/>
      <c r="KSX108" s="1"/>
      <c r="KSY108" s="1"/>
      <c r="KSZ108" s="1"/>
      <c r="KTA108" s="1"/>
      <c r="KTB108" s="1"/>
      <c r="KTC108" s="1"/>
      <c r="KTD108" s="1"/>
      <c r="KTE108" s="1"/>
      <c r="KTF108" s="1"/>
      <c r="KTG108" s="1"/>
      <c r="KTH108" s="1"/>
      <c r="KTI108" s="1"/>
      <c r="KTJ108" s="1"/>
      <c r="KTK108" s="1"/>
      <c r="KTL108" s="1"/>
      <c r="KTM108" s="1"/>
      <c r="KTN108" s="1"/>
      <c r="KTO108" s="1"/>
      <c r="KTP108" s="1"/>
      <c r="KTQ108" s="1"/>
      <c r="KTR108" s="1"/>
      <c r="KTS108" s="1"/>
      <c r="KTT108" s="1"/>
      <c r="KTU108" s="1"/>
      <c r="KTV108" s="1"/>
      <c r="KTW108" s="1"/>
      <c r="KTX108" s="1"/>
      <c r="KTY108" s="1"/>
      <c r="KTZ108" s="1"/>
      <c r="KUA108" s="1"/>
      <c r="KUB108" s="1"/>
      <c r="KUC108" s="1"/>
      <c r="KUD108" s="1"/>
      <c r="KUE108" s="1"/>
      <c r="KUF108" s="1"/>
      <c r="KUG108" s="1"/>
      <c r="KUH108" s="1"/>
      <c r="KUI108" s="1"/>
      <c r="KUJ108" s="1"/>
      <c r="KUK108" s="1"/>
      <c r="KUL108" s="1"/>
      <c r="KUM108" s="1"/>
      <c r="KUN108" s="1"/>
      <c r="KUO108" s="1"/>
      <c r="KUP108" s="1"/>
      <c r="KUQ108" s="1"/>
      <c r="KUR108" s="1"/>
      <c r="KUS108" s="1"/>
      <c r="KUT108" s="1"/>
      <c r="KUU108" s="1"/>
      <c r="KUV108" s="1"/>
      <c r="KUW108" s="1"/>
      <c r="KUX108" s="1"/>
      <c r="KUY108" s="1"/>
      <c r="KUZ108" s="1"/>
      <c r="KVA108" s="1"/>
      <c r="KVB108" s="1"/>
      <c r="KVC108" s="1"/>
      <c r="KVD108" s="1"/>
      <c r="KVE108" s="1"/>
      <c r="KVF108" s="1"/>
      <c r="KVG108" s="1"/>
      <c r="KVH108" s="1"/>
      <c r="KVI108" s="1"/>
      <c r="KVJ108" s="1"/>
      <c r="KVK108" s="1"/>
      <c r="KVL108" s="1"/>
      <c r="KVM108" s="1"/>
      <c r="KVN108" s="1"/>
      <c r="KVO108" s="1"/>
      <c r="KVP108" s="1"/>
      <c r="KVQ108" s="1"/>
      <c r="KVR108" s="1"/>
      <c r="KVS108" s="1"/>
      <c r="KVT108" s="1"/>
      <c r="KVU108" s="1"/>
      <c r="KVV108" s="1"/>
      <c r="KVW108" s="1"/>
      <c r="KVX108" s="1"/>
      <c r="KVY108" s="1"/>
      <c r="KVZ108" s="1"/>
      <c r="KWA108" s="1"/>
      <c r="KWB108" s="1"/>
      <c r="KWC108" s="1"/>
      <c r="KWD108" s="1"/>
      <c r="KWE108" s="1"/>
      <c r="KWF108" s="1"/>
      <c r="KWG108" s="1"/>
      <c r="KWH108" s="1"/>
      <c r="KWI108" s="1"/>
      <c r="KWJ108" s="1"/>
      <c r="KWK108" s="1"/>
      <c r="KWL108" s="1"/>
      <c r="KWM108" s="1"/>
      <c r="KWN108" s="1"/>
      <c r="KWO108" s="1"/>
      <c r="KWP108" s="1"/>
      <c r="KWQ108" s="1"/>
      <c r="KWR108" s="1"/>
      <c r="KWS108" s="1"/>
      <c r="KWT108" s="1"/>
      <c r="KWU108" s="1"/>
      <c r="KWV108" s="1"/>
      <c r="KWW108" s="1"/>
      <c r="KWX108" s="1"/>
      <c r="KWY108" s="1"/>
      <c r="KWZ108" s="1"/>
      <c r="KXA108" s="1"/>
      <c r="KXB108" s="1"/>
      <c r="KXC108" s="1"/>
      <c r="KXD108" s="1"/>
      <c r="KXE108" s="1"/>
      <c r="KXF108" s="1"/>
      <c r="KXG108" s="1"/>
      <c r="KXH108" s="1"/>
      <c r="KXI108" s="1"/>
      <c r="KXJ108" s="1"/>
      <c r="KXK108" s="1"/>
      <c r="KXL108" s="1"/>
      <c r="KXM108" s="1"/>
      <c r="KXN108" s="1"/>
      <c r="KXO108" s="1"/>
      <c r="KXP108" s="1"/>
      <c r="KXQ108" s="1"/>
      <c r="KXR108" s="1"/>
      <c r="KXS108" s="1"/>
      <c r="KXT108" s="1"/>
      <c r="KXU108" s="1"/>
      <c r="KXV108" s="1"/>
      <c r="KXW108" s="1"/>
      <c r="KXX108" s="1"/>
      <c r="KXY108" s="1"/>
      <c r="KXZ108" s="1"/>
      <c r="KYA108" s="1"/>
      <c r="KYB108" s="1"/>
      <c r="KYC108" s="1"/>
      <c r="KYD108" s="1"/>
      <c r="KYE108" s="1"/>
      <c r="KYF108" s="1"/>
      <c r="KYG108" s="1"/>
      <c r="KYH108" s="1"/>
      <c r="KYI108" s="1"/>
      <c r="KYJ108" s="1"/>
      <c r="KYK108" s="1"/>
      <c r="KYL108" s="1"/>
      <c r="KYM108" s="1"/>
      <c r="KYN108" s="1"/>
      <c r="KYO108" s="1"/>
      <c r="KYP108" s="1"/>
      <c r="KYQ108" s="1"/>
      <c r="KYR108" s="1"/>
      <c r="KYS108" s="1"/>
      <c r="KYT108" s="1"/>
      <c r="KYU108" s="1"/>
      <c r="KYV108" s="1"/>
      <c r="KYW108" s="1"/>
      <c r="KYX108" s="1"/>
      <c r="KYY108" s="1"/>
      <c r="KYZ108" s="1"/>
      <c r="KZA108" s="1"/>
      <c r="KZB108" s="1"/>
      <c r="KZC108" s="1"/>
      <c r="KZD108" s="1"/>
      <c r="KZE108" s="1"/>
      <c r="KZF108" s="1"/>
      <c r="KZG108" s="1"/>
      <c r="KZH108" s="1"/>
      <c r="KZI108" s="1"/>
      <c r="KZJ108" s="1"/>
      <c r="KZK108" s="1"/>
      <c r="KZL108" s="1"/>
      <c r="KZM108" s="1"/>
      <c r="KZN108" s="1"/>
      <c r="KZO108" s="1"/>
      <c r="KZP108" s="1"/>
      <c r="KZQ108" s="1"/>
      <c r="KZR108" s="1"/>
      <c r="KZS108" s="1"/>
      <c r="KZT108" s="1"/>
      <c r="KZU108" s="1"/>
      <c r="KZV108" s="1"/>
      <c r="KZW108" s="1"/>
      <c r="KZX108" s="1"/>
      <c r="KZY108" s="1"/>
      <c r="KZZ108" s="1"/>
      <c r="LAA108" s="1"/>
      <c r="LAB108" s="1"/>
      <c r="LAC108" s="1"/>
      <c r="LAD108" s="1"/>
      <c r="LAE108" s="1"/>
      <c r="LAF108" s="1"/>
      <c r="LAG108" s="1"/>
      <c r="LAH108" s="1"/>
      <c r="LAI108" s="1"/>
      <c r="LAJ108" s="1"/>
      <c r="LAK108" s="1"/>
      <c r="LAL108" s="1"/>
      <c r="LAM108" s="1"/>
      <c r="LAN108" s="1"/>
      <c r="LAO108" s="1"/>
      <c r="LAP108" s="1"/>
      <c r="LAQ108" s="1"/>
      <c r="LAR108" s="1"/>
      <c r="LAS108" s="1"/>
      <c r="LAT108" s="1"/>
      <c r="LAU108" s="1"/>
      <c r="LAV108" s="1"/>
      <c r="LAW108" s="1"/>
      <c r="LAX108" s="1"/>
      <c r="LAY108" s="1"/>
      <c r="LAZ108" s="1"/>
      <c r="LBA108" s="1"/>
      <c r="LBB108" s="1"/>
      <c r="LBC108" s="1"/>
      <c r="LBD108" s="1"/>
      <c r="LBE108" s="1"/>
      <c r="LBF108" s="1"/>
      <c r="LBG108" s="1"/>
      <c r="LBH108" s="1"/>
      <c r="LBI108" s="1"/>
      <c r="LBJ108" s="1"/>
      <c r="LBK108" s="1"/>
      <c r="LBL108" s="1"/>
      <c r="LBM108" s="1"/>
      <c r="LBN108" s="1"/>
      <c r="LBO108" s="1"/>
      <c r="LBP108" s="1"/>
      <c r="LBQ108" s="1"/>
      <c r="LBR108" s="1"/>
      <c r="LBS108" s="1"/>
      <c r="LBT108" s="1"/>
      <c r="LBU108" s="1"/>
      <c r="LBV108" s="1"/>
      <c r="LBW108" s="1"/>
      <c r="LBX108" s="1"/>
      <c r="LBY108" s="1"/>
      <c r="LBZ108" s="1"/>
      <c r="LCA108" s="1"/>
      <c r="LCB108" s="1"/>
      <c r="LCC108" s="1"/>
      <c r="LCD108" s="1"/>
      <c r="LCE108" s="1"/>
      <c r="LCF108" s="1"/>
      <c r="LCG108" s="1"/>
      <c r="LCH108" s="1"/>
      <c r="LCI108" s="1"/>
      <c r="LCJ108" s="1"/>
      <c r="LCK108" s="1"/>
      <c r="LCL108" s="1"/>
      <c r="LCM108" s="1"/>
      <c r="LCN108" s="1"/>
      <c r="LCO108" s="1"/>
      <c r="LCP108" s="1"/>
      <c r="LCQ108" s="1"/>
      <c r="LCR108" s="1"/>
      <c r="LCS108" s="1"/>
      <c r="LCT108" s="1"/>
      <c r="LCU108" s="1"/>
      <c r="LCV108" s="1"/>
      <c r="LCW108" s="1"/>
      <c r="LCX108" s="1"/>
      <c r="LCY108" s="1"/>
      <c r="LCZ108" s="1"/>
      <c r="LDA108" s="1"/>
      <c r="LDB108" s="1"/>
      <c r="LDC108" s="1"/>
      <c r="LDD108" s="1"/>
      <c r="LDE108" s="1"/>
      <c r="LDF108" s="1"/>
      <c r="LDG108" s="1"/>
      <c r="LDH108" s="1"/>
      <c r="LDI108" s="1"/>
      <c r="LDJ108" s="1"/>
      <c r="LDK108" s="1"/>
      <c r="LDL108" s="1"/>
      <c r="LDM108" s="1"/>
      <c r="LDN108" s="1"/>
      <c r="LDO108" s="1"/>
      <c r="LDP108" s="1"/>
      <c r="LDQ108" s="1"/>
      <c r="LDR108" s="1"/>
      <c r="LDS108" s="1"/>
      <c r="LDT108" s="1"/>
      <c r="LDU108" s="1"/>
      <c r="LDV108" s="1"/>
      <c r="LDW108" s="1"/>
      <c r="LDX108" s="1"/>
      <c r="LDY108" s="1"/>
      <c r="LDZ108" s="1"/>
      <c r="LEA108" s="1"/>
      <c r="LEB108" s="1"/>
      <c r="LEC108" s="1"/>
      <c r="LED108" s="1"/>
      <c r="LEE108" s="1"/>
      <c r="LEF108" s="1"/>
      <c r="LEG108" s="1"/>
      <c r="LEH108" s="1"/>
      <c r="LEI108" s="1"/>
      <c r="LEJ108" s="1"/>
      <c r="LEK108" s="1"/>
      <c r="LEL108" s="1"/>
      <c r="LEM108" s="1"/>
      <c r="LEN108" s="1"/>
      <c r="LEO108" s="1"/>
      <c r="LEP108" s="1"/>
      <c r="LEQ108" s="1"/>
      <c r="LER108" s="1"/>
      <c r="LES108" s="1"/>
      <c r="LET108" s="1"/>
      <c r="LEU108" s="1"/>
      <c r="LEV108" s="1"/>
      <c r="LEW108" s="1"/>
      <c r="LEX108" s="1"/>
      <c r="LEY108" s="1"/>
      <c r="LEZ108" s="1"/>
      <c r="LFA108" s="1"/>
      <c r="LFB108" s="1"/>
      <c r="LFC108" s="1"/>
      <c r="LFD108" s="1"/>
      <c r="LFE108" s="1"/>
      <c r="LFF108" s="1"/>
      <c r="LFG108" s="1"/>
      <c r="LFH108" s="1"/>
      <c r="LFI108" s="1"/>
      <c r="LFJ108" s="1"/>
      <c r="LFK108" s="1"/>
      <c r="LFL108" s="1"/>
      <c r="LFM108" s="1"/>
      <c r="LFN108" s="1"/>
      <c r="LFO108" s="1"/>
      <c r="LFP108" s="1"/>
      <c r="LFQ108" s="1"/>
      <c r="LFR108" s="1"/>
      <c r="LFS108" s="1"/>
      <c r="LFT108" s="1"/>
      <c r="LFU108" s="1"/>
      <c r="LFV108" s="1"/>
      <c r="LFW108" s="1"/>
      <c r="LFX108" s="1"/>
      <c r="LFY108" s="1"/>
      <c r="LFZ108" s="1"/>
      <c r="LGA108" s="1"/>
      <c r="LGB108" s="1"/>
      <c r="LGC108" s="1"/>
      <c r="LGD108" s="1"/>
      <c r="LGE108" s="1"/>
      <c r="LGF108" s="1"/>
      <c r="LGG108" s="1"/>
      <c r="LGH108" s="1"/>
      <c r="LGI108" s="1"/>
      <c r="LGJ108" s="1"/>
      <c r="LGK108" s="1"/>
      <c r="LGL108" s="1"/>
      <c r="LGM108" s="1"/>
      <c r="LGN108" s="1"/>
      <c r="LGO108" s="1"/>
      <c r="LGP108" s="1"/>
      <c r="LGQ108" s="1"/>
      <c r="LGR108" s="1"/>
      <c r="LGS108" s="1"/>
      <c r="LGT108" s="1"/>
      <c r="LGU108" s="1"/>
      <c r="LGV108" s="1"/>
      <c r="LGW108" s="1"/>
      <c r="LGX108" s="1"/>
      <c r="LGY108" s="1"/>
      <c r="LGZ108" s="1"/>
      <c r="LHA108" s="1"/>
      <c r="LHB108" s="1"/>
      <c r="LHC108" s="1"/>
      <c r="LHD108" s="1"/>
      <c r="LHE108" s="1"/>
      <c r="LHF108" s="1"/>
      <c r="LHG108" s="1"/>
      <c r="LHH108" s="1"/>
      <c r="LHI108" s="1"/>
      <c r="LHJ108" s="1"/>
      <c r="LHK108" s="1"/>
      <c r="LHL108" s="1"/>
      <c r="LHM108" s="1"/>
      <c r="LHN108" s="1"/>
      <c r="LHO108" s="1"/>
      <c r="LHP108" s="1"/>
      <c r="LHQ108" s="1"/>
      <c r="LHR108" s="1"/>
      <c r="LHS108" s="1"/>
      <c r="LHT108" s="1"/>
      <c r="LHU108" s="1"/>
      <c r="LHV108" s="1"/>
      <c r="LHW108" s="1"/>
      <c r="LHX108" s="1"/>
      <c r="LHY108" s="1"/>
      <c r="LHZ108" s="1"/>
      <c r="LIA108" s="1"/>
      <c r="LIB108" s="1"/>
      <c r="LIC108" s="1"/>
      <c r="LID108" s="1"/>
      <c r="LIE108" s="1"/>
      <c r="LIF108" s="1"/>
      <c r="LIG108" s="1"/>
      <c r="LIH108" s="1"/>
      <c r="LII108" s="1"/>
      <c r="LIJ108" s="1"/>
      <c r="LIK108" s="1"/>
      <c r="LIL108" s="1"/>
      <c r="LIM108" s="1"/>
      <c r="LIN108" s="1"/>
      <c r="LIO108" s="1"/>
      <c r="LIP108" s="1"/>
      <c r="LIQ108" s="1"/>
      <c r="LIR108" s="1"/>
      <c r="LIS108" s="1"/>
      <c r="LIT108" s="1"/>
      <c r="LIU108" s="1"/>
      <c r="LIV108" s="1"/>
      <c r="LIW108" s="1"/>
      <c r="LIX108" s="1"/>
      <c r="LIY108" s="1"/>
      <c r="LIZ108" s="1"/>
      <c r="LJA108" s="1"/>
      <c r="LJB108" s="1"/>
      <c r="LJC108" s="1"/>
      <c r="LJD108" s="1"/>
      <c r="LJE108" s="1"/>
      <c r="LJF108" s="1"/>
      <c r="LJG108" s="1"/>
      <c r="LJH108" s="1"/>
      <c r="LJI108" s="1"/>
      <c r="LJJ108" s="1"/>
      <c r="LJK108" s="1"/>
      <c r="LJL108" s="1"/>
      <c r="LJM108" s="1"/>
      <c r="LJN108" s="1"/>
      <c r="LJO108" s="1"/>
      <c r="LJP108" s="1"/>
      <c r="LJQ108" s="1"/>
      <c r="LJR108" s="1"/>
      <c r="LJS108" s="1"/>
      <c r="LJT108" s="1"/>
      <c r="LJU108" s="1"/>
      <c r="LJV108" s="1"/>
      <c r="LJW108" s="1"/>
      <c r="LJX108" s="1"/>
      <c r="LJY108" s="1"/>
      <c r="LJZ108" s="1"/>
      <c r="LKA108" s="1"/>
      <c r="LKB108" s="1"/>
      <c r="LKC108" s="1"/>
      <c r="LKD108" s="1"/>
      <c r="LKE108" s="1"/>
      <c r="LKF108" s="1"/>
      <c r="LKG108" s="1"/>
      <c r="LKH108" s="1"/>
      <c r="LKI108" s="1"/>
      <c r="LKJ108" s="1"/>
      <c r="LKK108" s="1"/>
      <c r="LKL108" s="1"/>
      <c r="LKM108" s="1"/>
      <c r="LKN108" s="1"/>
      <c r="LKO108" s="1"/>
      <c r="LKP108" s="1"/>
      <c r="LKQ108" s="1"/>
      <c r="LKR108" s="1"/>
      <c r="LKS108" s="1"/>
      <c r="LKT108" s="1"/>
      <c r="LKU108" s="1"/>
      <c r="LKV108" s="1"/>
      <c r="LKW108" s="1"/>
      <c r="LKX108" s="1"/>
      <c r="LKY108" s="1"/>
      <c r="LKZ108" s="1"/>
      <c r="LLA108" s="1"/>
      <c r="LLB108" s="1"/>
      <c r="LLC108" s="1"/>
      <c r="LLD108" s="1"/>
      <c r="LLE108" s="1"/>
      <c r="LLF108" s="1"/>
      <c r="LLG108" s="1"/>
      <c r="LLH108" s="1"/>
      <c r="LLI108" s="1"/>
      <c r="LLJ108" s="1"/>
      <c r="LLK108" s="1"/>
      <c r="LLL108" s="1"/>
      <c r="LLM108" s="1"/>
      <c r="LLN108" s="1"/>
      <c r="LLO108" s="1"/>
      <c r="LLP108" s="1"/>
      <c r="LLQ108" s="1"/>
      <c r="LLR108" s="1"/>
      <c r="LLS108" s="1"/>
      <c r="LLT108" s="1"/>
      <c r="LLU108" s="1"/>
      <c r="LLV108" s="1"/>
      <c r="LLW108" s="1"/>
      <c r="LLX108" s="1"/>
      <c r="LLY108" s="1"/>
      <c r="LLZ108" s="1"/>
      <c r="LMA108" s="1"/>
      <c r="LMB108" s="1"/>
      <c r="LMC108" s="1"/>
      <c r="LMD108" s="1"/>
      <c r="LME108" s="1"/>
      <c r="LMF108" s="1"/>
      <c r="LMG108" s="1"/>
      <c r="LMH108" s="1"/>
      <c r="LMI108" s="1"/>
      <c r="LMJ108" s="1"/>
      <c r="LMK108" s="1"/>
      <c r="LML108" s="1"/>
      <c r="LMM108" s="1"/>
      <c r="LMN108" s="1"/>
      <c r="LMO108" s="1"/>
      <c r="LMP108" s="1"/>
      <c r="LMQ108" s="1"/>
      <c r="LMR108" s="1"/>
      <c r="LMS108" s="1"/>
      <c r="LMT108" s="1"/>
      <c r="LMU108" s="1"/>
      <c r="LMV108" s="1"/>
      <c r="LMW108" s="1"/>
      <c r="LMX108" s="1"/>
      <c r="LMY108" s="1"/>
      <c r="LMZ108" s="1"/>
      <c r="LNA108" s="1"/>
      <c r="LNB108" s="1"/>
      <c r="LNC108" s="1"/>
      <c r="LND108" s="1"/>
      <c r="LNE108" s="1"/>
      <c r="LNF108" s="1"/>
      <c r="LNG108" s="1"/>
      <c r="LNH108" s="1"/>
      <c r="LNI108" s="1"/>
      <c r="LNJ108" s="1"/>
      <c r="LNK108" s="1"/>
      <c r="LNL108" s="1"/>
      <c r="LNM108" s="1"/>
      <c r="LNN108" s="1"/>
      <c r="LNO108" s="1"/>
      <c r="LNP108" s="1"/>
      <c r="LNQ108" s="1"/>
      <c r="LNR108" s="1"/>
      <c r="LNS108" s="1"/>
      <c r="LNT108" s="1"/>
      <c r="LNU108" s="1"/>
      <c r="LNV108" s="1"/>
      <c r="LNW108" s="1"/>
      <c r="LNX108" s="1"/>
      <c r="LNY108" s="1"/>
      <c r="LNZ108" s="1"/>
      <c r="LOA108" s="1"/>
      <c r="LOB108" s="1"/>
      <c r="LOC108" s="1"/>
      <c r="LOD108" s="1"/>
      <c r="LOE108" s="1"/>
      <c r="LOF108" s="1"/>
      <c r="LOG108" s="1"/>
      <c r="LOH108" s="1"/>
      <c r="LOI108" s="1"/>
      <c r="LOJ108" s="1"/>
      <c r="LOK108" s="1"/>
      <c r="LOL108" s="1"/>
      <c r="LOM108" s="1"/>
      <c r="LON108" s="1"/>
      <c r="LOO108" s="1"/>
      <c r="LOP108" s="1"/>
      <c r="LOQ108" s="1"/>
      <c r="LOR108" s="1"/>
      <c r="LOS108" s="1"/>
      <c r="LOT108" s="1"/>
      <c r="LOU108" s="1"/>
      <c r="LOV108" s="1"/>
      <c r="LOW108" s="1"/>
      <c r="LOX108" s="1"/>
      <c r="LOY108" s="1"/>
      <c r="LOZ108" s="1"/>
      <c r="LPA108" s="1"/>
      <c r="LPB108" s="1"/>
      <c r="LPC108" s="1"/>
      <c r="LPD108" s="1"/>
      <c r="LPE108" s="1"/>
      <c r="LPF108" s="1"/>
      <c r="LPG108" s="1"/>
      <c r="LPH108" s="1"/>
      <c r="LPI108" s="1"/>
      <c r="LPJ108" s="1"/>
      <c r="LPK108" s="1"/>
      <c r="LPL108" s="1"/>
      <c r="LPM108" s="1"/>
      <c r="LPN108" s="1"/>
      <c r="LPO108" s="1"/>
      <c r="LPP108" s="1"/>
      <c r="LPQ108" s="1"/>
      <c r="LPR108" s="1"/>
      <c r="LPS108" s="1"/>
      <c r="LPT108" s="1"/>
      <c r="LPU108" s="1"/>
      <c r="LPV108" s="1"/>
      <c r="LPW108" s="1"/>
      <c r="LPX108" s="1"/>
      <c r="LPY108" s="1"/>
      <c r="LPZ108" s="1"/>
      <c r="LQA108" s="1"/>
      <c r="LQB108" s="1"/>
      <c r="LQC108" s="1"/>
      <c r="LQD108" s="1"/>
      <c r="LQE108" s="1"/>
      <c r="LQF108" s="1"/>
      <c r="LQG108" s="1"/>
      <c r="LQH108" s="1"/>
      <c r="LQI108" s="1"/>
      <c r="LQJ108" s="1"/>
      <c r="LQK108" s="1"/>
      <c r="LQL108" s="1"/>
      <c r="LQM108" s="1"/>
      <c r="LQN108" s="1"/>
      <c r="LQO108" s="1"/>
      <c r="LQP108" s="1"/>
      <c r="LQQ108" s="1"/>
      <c r="LQR108" s="1"/>
      <c r="LQS108" s="1"/>
      <c r="LQT108" s="1"/>
      <c r="LQU108" s="1"/>
      <c r="LQV108" s="1"/>
      <c r="LQW108" s="1"/>
      <c r="LQX108" s="1"/>
      <c r="LQY108" s="1"/>
      <c r="LQZ108" s="1"/>
      <c r="LRA108" s="1"/>
      <c r="LRB108" s="1"/>
      <c r="LRC108" s="1"/>
      <c r="LRD108" s="1"/>
      <c r="LRE108" s="1"/>
      <c r="LRF108" s="1"/>
      <c r="LRG108" s="1"/>
      <c r="LRH108" s="1"/>
      <c r="LRI108" s="1"/>
      <c r="LRJ108" s="1"/>
      <c r="LRK108" s="1"/>
      <c r="LRL108" s="1"/>
      <c r="LRM108" s="1"/>
      <c r="LRN108" s="1"/>
      <c r="LRO108" s="1"/>
      <c r="LRP108" s="1"/>
      <c r="LRQ108" s="1"/>
      <c r="LRR108" s="1"/>
      <c r="LRS108" s="1"/>
      <c r="LRT108" s="1"/>
      <c r="LRU108" s="1"/>
      <c r="LRV108" s="1"/>
      <c r="LRW108" s="1"/>
      <c r="LRX108" s="1"/>
      <c r="LRY108" s="1"/>
      <c r="LRZ108" s="1"/>
      <c r="LSA108" s="1"/>
      <c r="LSB108" s="1"/>
      <c r="LSC108" s="1"/>
      <c r="LSD108" s="1"/>
      <c r="LSE108" s="1"/>
      <c r="LSF108" s="1"/>
      <c r="LSG108" s="1"/>
      <c r="LSH108" s="1"/>
      <c r="LSI108" s="1"/>
      <c r="LSJ108" s="1"/>
      <c r="LSK108" s="1"/>
      <c r="LSL108" s="1"/>
      <c r="LSM108" s="1"/>
      <c r="LSN108" s="1"/>
      <c r="LSO108" s="1"/>
      <c r="LSP108" s="1"/>
      <c r="LSQ108" s="1"/>
      <c r="LSR108" s="1"/>
      <c r="LSS108" s="1"/>
      <c r="LST108" s="1"/>
      <c r="LSU108" s="1"/>
      <c r="LSV108" s="1"/>
      <c r="LSW108" s="1"/>
      <c r="LSX108" s="1"/>
      <c r="LSY108" s="1"/>
      <c r="LSZ108" s="1"/>
      <c r="LTA108" s="1"/>
      <c r="LTB108" s="1"/>
      <c r="LTC108" s="1"/>
      <c r="LTD108" s="1"/>
      <c r="LTE108" s="1"/>
      <c r="LTF108" s="1"/>
      <c r="LTG108" s="1"/>
      <c r="LTH108" s="1"/>
      <c r="LTI108" s="1"/>
      <c r="LTJ108" s="1"/>
      <c r="LTK108" s="1"/>
      <c r="LTL108" s="1"/>
      <c r="LTM108" s="1"/>
      <c r="LTN108" s="1"/>
      <c r="LTO108" s="1"/>
      <c r="LTP108" s="1"/>
      <c r="LTQ108" s="1"/>
      <c r="LTR108" s="1"/>
      <c r="LTS108" s="1"/>
      <c r="LTT108" s="1"/>
      <c r="LTU108" s="1"/>
      <c r="LTV108" s="1"/>
      <c r="LTW108" s="1"/>
      <c r="LTX108" s="1"/>
      <c r="LTY108" s="1"/>
      <c r="LTZ108" s="1"/>
      <c r="LUA108" s="1"/>
      <c r="LUB108" s="1"/>
      <c r="LUC108" s="1"/>
      <c r="LUD108" s="1"/>
      <c r="LUE108" s="1"/>
      <c r="LUF108" s="1"/>
      <c r="LUG108" s="1"/>
      <c r="LUH108" s="1"/>
      <c r="LUI108" s="1"/>
      <c r="LUJ108" s="1"/>
      <c r="LUK108" s="1"/>
      <c r="LUL108" s="1"/>
      <c r="LUM108" s="1"/>
      <c r="LUN108" s="1"/>
      <c r="LUO108" s="1"/>
      <c r="LUP108" s="1"/>
      <c r="LUQ108" s="1"/>
      <c r="LUR108" s="1"/>
      <c r="LUS108" s="1"/>
      <c r="LUT108" s="1"/>
      <c r="LUU108" s="1"/>
      <c r="LUV108" s="1"/>
      <c r="LUW108" s="1"/>
      <c r="LUX108" s="1"/>
      <c r="LUY108" s="1"/>
      <c r="LUZ108" s="1"/>
      <c r="LVA108" s="1"/>
      <c r="LVB108" s="1"/>
      <c r="LVC108" s="1"/>
      <c r="LVD108" s="1"/>
      <c r="LVE108" s="1"/>
      <c r="LVF108" s="1"/>
      <c r="LVG108" s="1"/>
      <c r="LVH108" s="1"/>
      <c r="LVI108" s="1"/>
      <c r="LVJ108" s="1"/>
      <c r="LVK108" s="1"/>
      <c r="LVL108" s="1"/>
      <c r="LVM108" s="1"/>
      <c r="LVN108" s="1"/>
      <c r="LVO108" s="1"/>
      <c r="LVP108" s="1"/>
      <c r="LVQ108" s="1"/>
      <c r="LVR108" s="1"/>
      <c r="LVS108" s="1"/>
      <c r="LVT108" s="1"/>
      <c r="LVU108" s="1"/>
      <c r="LVV108" s="1"/>
      <c r="LVW108" s="1"/>
      <c r="LVX108" s="1"/>
      <c r="LVY108" s="1"/>
      <c r="LVZ108" s="1"/>
      <c r="LWA108" s="1"/>
      <c r="LWB108" s="1"/>
      <c r="LWC108" s="1"/>
      <c r="LWD108" s="1"/>
      <c r="LWE108" s="1"/>
      <c r="LWF108" s="1"/>
      <c r="LWG108" s="1"/>
      <c r="LWH108" s="1"/>
      <c r="LWI108" s="1"/>
      <c r="LWJ108" s="1"/>
      <c r="LWK108" s="1"/>
      <c r="LWL108" s="1"/>
      <c r="LWM108" s="1"/>
      <c r="LWN108" s="1"/>
      <c r="LWO108" s="1"/>
      <c r="LWP108" s="1"/>
      <c r="LWQ108" s="1"/>
      <c r="LWR108" s="1"/>
      <c r="LWS108" s="1"/>
      <c r="LWT108" s="1"/>
      <c r="LWU108" s="1"/>
      <c r="LWV108" s="1"/>
      <c r="LWW108" s="1"/>
      <c r="LWX108" s="1"/>
      <c r="LWY108" s="1"/>
      <c r="LWZ108" s="1"/>
      <c r="LXA108" s="1"/>
      <c r="LXB108" s="1"/>
      <c r="LXC108" s="1"/>
      <c r="LXD108" s="1"/>
      <c r="LXE108" s="1"/>
      <c r="LXF108" s="1"/>
      <c r="LXG108" s="1"/>
      <c r="LXH108" s="1"/>
      <c r="LXI108" s="1"/>
      <c r="LXJ108" s="1"/>
      <c r="LXK108" s="1"/>
      <c r="LXL108" s="1"/>
      <c r="LXM108" s="1"/>
      <c r="LXN108" s="1"/>
      <c r="LXO108" s="1"/>
      <c r="LXP108" s="1"/>
      <c r="LXQ108" s="1"/>
      <c r="LXR108" s="1"/>
      <c r="LXS108" s="1"/>
      <c r="LXT108" s="1"/>
      <c r="LXU108" s="1"/>
      <c r="LXV108" s="1"/>
      <c r="LXW108" s="1"/>
      <c r="LXX108" s="1"/>
      <c r="LXY108" s="1"/>
      <c r="LXZ108" s="1"/>
      <c r="LYA108" s="1"/>
      <c r="LYB108" s="1"/>
      <c r="LYC108" s="1"/>
      <c r="LYD108" s="1"/>
      <c r="LYE108" s="1"/>
      <c r="LYF108" s="1"/>
      <c r="LYG108" s="1"/>
      <c r="LYH108" s="1"/>
      <c r="LYI108" s="1"/>
      <c r="LYJ108" s="1"/>
      <c r="LYK108" s="1"/>
      <c r="LYL108" s="1"/>
      <c r="LYM108" s="1"/>
      <c r="LYN108" s="1"/>
      <c r="LYO108" s="1"/>
      <c r="LYP108" s="1"/>
      <c r="LYQ108" s="1"/>
      <c r="LYR108" s="1"/>
      <c r="LYS108" s="1"/>
      <c r="LYT108" s="1"/>
      <c r="LYU108" s="1"/>
      <c r="LYV108" s="1"/>
      <c r="LYW108" s="1"/>
      <c r="LYX108" s="1"/>
      <c r="LYY108" s="1"/>
      <c r="LYZ108" s="1"/>
      <c r="LZA108" s="1"/>
      <c r="LZB108" s="1"/>
      <c r="LZC108" s="1"/>
      <c r="LZD108" s="1"/>
      <c r="LZE108" s="1"/>
      <c r="LZF108" s="1"/>
      <c r="LZG108" s="1"/>
      <c r="LZH108" s="1"/>
      <c r="LZI108" s="1"/>
      <c r="LZJ108" s="1"/>
      <c r="LZK108" s="1"/>
      <c r="LZL108" s="1"/>
      <c r="LZM108" s="1"/>
      <c r="LZN108" s="1"/>
      <c r="LZO108" s="1"/>
      <c r="LZP108" s="1"/>
      <c r="LZQ108" s="1"/>
      <c r="LZR108" s="1"/>
      <c r="LZS108" s="1"/>
      <c r="LZT108" s="1"/>
      <c r="LZU108" s="1"/>
      <c r="LZV108" s="1"/>
      <c r="LZW108" s="1"/>
      <c r="LZX108" s="1"/>
      <c r="LZY108" s="1"/>
      <c r="LZZ108" s="1"/>
      <c r="MAA108" s="1"/>
      <c r="MAB108" s="1"/>
      <c r="MAC108" s="1"/>
      <c r="MAD108" s="1"/>
      <c r="MAE108" s="1"/>
      <c r="MAF108" s="1"/>
      <c r="MAG108" s="1"/>
      <c r="MAH108" s="1"/>
      <c r="MAI108" s="1"/>
      <c r="MAJ108" s="1"/>
      <c r="MAK108" s="1"/>
      <c r="MAL108" s="1"/>
      <c r="MAM108" s="1"/>
      <c r="MAN108" s="1"/>
      <c r="MAO108" s="1"/>
      <c r="MAP108" s="1"/>
      <c r="MAQ108" s="1"/>
      <c r="MAR108" s="1"/>
      <c r="MAS108" s="1"/>
      <c r="MAT108" s="1"/>
      <c r="MAU108" s="1"/>
      <c r="MAV108" s="1"/>
      <c r="MAW108" s="1"/>
      <c r="MAX108" s="1"/>
      <c r="MAY108" s="1"/>
      <c r="MAZ108" s="1"/>
      <c r="MBA108" s="1"/>
      <c r="MBB108" s="1"/>
      <c r="MBC108" s="1"/>
      <c r="MBD108" s="1"/>
      <c r="MBE108" s="1"/>
      <c r="MBF108" s="1"/>
      <c r="MBG108" s="1"/>
      <c r="MBH108" s="1"/>
      <c r="MBI108" s="1"/>
      <c r="MBJ108" s="1"/>
      <c r="MBK108" s="1"/>
      <c r="MBL108" s="1"/>
      <c r="MBM108" s="1"/>
      <c r="MBN108" s="1"/>
      <c r="MBO108" s="1"/>
      <c r="MBP108" s="1"/>
      <c r="MBQ108" s="1"/>
      <c r="MBR108" s="1"/>
      <c r="MBS108" s="1"/>
      <c r="MBT108" s="1"/>
      <c r="MBU108" s="1"/>
      <c r="MBV108" s="1"/>
      <c r="MBW108" s="1"/>
      <c r="MBX108" s="1"/>
      <c r="MBY108" s="1"/>
      <c r="MBZ108" s="1"/>
      <c r="MCA108" s="1"/>
      <c r="MCB108" s="1"/>
      <c r="MCC108" s="1"/>
      <c r="MCD108" s="1"/>
      <c r="MCE108" s="1"/>
      <c r="MCF108" s="1"/>
      <c r="MCG108" s="1"/>
      <c r="MCH108" s="1"/>
      <c r="MCI108" s="1"/>
      <c r="MCJ108" s="1"/>
      <c r="MCK108" s="1"/>
      <c r="MCL108" s="1"/>
      <c r="MCM108" s="1"/>
      <c r="MCN108" s="1"/>
      <c r="MCO108" s="1"/>
      <c r="MCP108" s="1"/>
      <c r="MCQ108" s="1"/>
      <c r="MCR108" s="1"/>
      <c r="MCS108" s="1"/>
      <c r="MCT108" s="1"/>
      <c r="MCU108" s="1"/>
      <c r="MCV108" s="1"/>
      <c r="MCW108" s="1"/>
      <c r="MCX108" s="1"/>
      <c r="MCY108" s="1"/>
      <c r="MCZ108" s="1"/>
      <c r="MDA108" s="1"/>
      <c r="MDB108" s="1"/>
      <c r="MDC108" s="1"/>
      <c r="MDD108" s="1"/>
      <c r="MDE108" s="1"/>
      <c r="MDF108" s="1"/>
      <c r="MDG108" s="1"/>
      <c r="MDH108" s="1"/>
      <c r="MDI108" s="1"/>
      <c r="MDJ108" s="1"/>
      <c r="MDK108" s="1"/>
      <c r="MDL108" s="1"/>
      <c r="MDM108" s="1"/>
      <c r="MDN108" s="1"/>
      <c r="MDO108" s="1"/>
      <c r="MDP108" s="1"/>
      <c r="MDQ108" s="1"/>
      <c r="MDR108" s="1"/>
      <c r="MDS108" s="1"/>
      <c r="MDT108" s="1"/>
      <c r="MDU108" s="1"/>
      <c r="MDV108" s="1"/>
      <c r="MDW108" s="1"/>
      <c r="MDX108" s="1"/>
      <c r="MDY108" s="1"/>
      <c r="MDZ108" s="1"/>
      <c r="MEA108" s="1"/>
      <c r="MEB108" s="1"/>
      <c r="MEC108" s="1"/>
      <c r="MED108" s="1"/>
      <c r="MEE108" s="1"/>
      <c r="MEF108" s="1"/>
      <c r="MEG108" s="1"/>
      <c r="MEH108" s="1"/>
      <c r="MEI108" s="1"/>
      <c r="MEJ108" s="1"/>
      <c r="MEK108" s="1"/>
      <c r="MEL108" s="1"/>
      <c r="MEM108" s="1"/>
      <c r="MEN108" s="1"/>
      <c r="MEO108" s="1"/>
      <c r="MEP108" s="1"/>
      <c r="MEQ108" s="1"/>
      <c r="MER108" s="1"/>
      <c r="MES108" s="1"/>
      <c r="MET108" s="1"/>
      <c r="MEU108" s="1"/>
      <c r="MEV108" s="1"/>
      <c r="MEW108" s="1"/>
      <c r="MEX108" s="1"/>
      <c r="MEY108" s="1"/>
      <c r="MEZ108" s="1"/>
      <c r="MFA108" s="1"/>
      <c r="MFB108" s="1"/>
      <c r="MFC108" s="1"/>
      <c r="MFD108" s="1"/>
      <c r="MFE108" s="1"/>
      <c r="MFF108" s="1"/>
      <c r="MFG108" s="1"/>
      <c r="MFH108" s="1"/>
      <c r="MFI108" s="1"/>
      <c r="MFJ108" s="1"/>
      <c r="MFK108" s="1"/>
      <c r="MFL108" s="1"/>
      <c r="MFM108" s="1"/>
      <c r="MFN108" s="1"/>
      <c r="MFO108" s="1"/>
      <c r="MFP108" s="1"/>
      <c r="MFQ108" s="1"/>
      <c r="MFR108" s="1"/>
      <c r="MFS108" s="1"/>
      <c r="MFT108" s="1"/>
      <c r="MFU108" s="1"/>
      <c r="MFV108" s="1"/>
      <c r="MFW108" s="1"/>
      <c r="MFX108" s="1"/>
      <c r="MFY108" s="1"/>
      <c r="MFZ108" s="1"/>
      <c r="MGA108" s="1"/>
      <c r="MGB108" s="1"/>
      <c r="MGC108" s="1"/>
      <c r="MGD108" s="1"/>
      <c r="MGE108" s="1"/>
      <c r="MGF108" s="1"/>
      <c r="MGG108" s="1"/>
      <c r="MGH108" s="1"/>
      <c r="MGI108" s="1"/>
      <c r="MGJ108" s="1"/>
      <c r="MGK108" s="1"/>
      <c r="MGL108" s="1"/>
      <c r="MGM108" s="1"/>
      <c r="MGN108" s="1"/>
      <c r="MGO108" s="1"/>
      <c r="MGP108" s="1"/>
      <c r="MGQ108" s="1"/>
      <c r="MGR108" s="1"/>
      <c r="MGS108" s="1"/>
      <c r="MGT108" s="1"/>
      <c r="MGU108" s="1"/>
      <c r="MGV108" s="1"/>
      <c r="MGW108" s="1"/>
      <c r="MGX108" s="1"/>
      <c r="MGY108" s="1"/>
      <c r="MGZ108" s="1"/>
      <c r="MHA108" s="1"/>
      <c r="MHB108" s="1"/>
      <c r="MHC108" s="1"/>
      <c r="MHD108" s="1"/>
      <c r="MHE108" s="1"/>
      <c r="MHF108" s="1"/>
      <c r="MHG108" s="1"/>
      <c r="MHH108" s="1"/>
      <c r="MHI108" s="1"/>
      <c r="MHJ108" s="1"/>
      <c r="MHK108" s="1"/>
      <c r="MHL108" s="1"/>
      <c r="MHM108" s="1"/>
      <c r="MHN108" s="1"/>
      <c r="MHO108" s="1"/>
      <c r="MHP108" s="1"/>
      <c r="MHQ108" s="1"/>
      <c r="MHR108" s="1"/>
      <c r="MHS108" s="1"/>
      <c r="MHT108" s="1"/>
      <c r="MHU108" s="1"/>
      <c r="MHV108" s="1"/>
      <c r="MHW108" s="1"/>
      <c r="MHX108" s="1"/>
      <c r="MHY108" s="1"/>
      <c r="MHZ108" s="1"/>
      <c r="MIA108" s="1"/>
      <c r="MIB108" s="1"/>
      <c r="MIC108" s="1"/>
      <c r="MID108" s="1"/>
      <c r="MIE108" s="1"/>
      <c r="MIF108" s="1"/>
      <c r="MIG108" s="1"/>
      <c r="MIH108" s="1"/>
      <c r="MII108" s="1"/>
      <c r="MIJ108" s="1"/>
      <c r="MIK108" s="1"/>
      <c r="MIL108" s="1"/>
      <c r="MIM108" s="1"/>
      <c r="MIN108" s="1"/>
      <c r="MIO108" s="1"/>
      <c r="MIP108" s="1"/>
      <c r="MIQ108" s="1"/>
      <c r="MIR108" s="1"/>
      <c r="MIS108" s="1"/>
      <c r="MIT108" s="1"/>
      <c r="MIU108" s="1"/>
      <c r="MIV108" s="1"/>
      <c r="MIW108" s="1"/>
      <c r="MIX108" s="1"/>
      <c r="MIY108" s="1"/>
      <c r="MIZ108" s="1"/>
      <c r="MJA108" s="1"/>
      <c r="MJB108" s="1"/>
      <c r="MJC108" s="1"/>
      <c r="MJD108" s="1"/>
      <c r="MJE108" s="1"/>
      <c r="MJF108" s="1"/>
      <c r="MJG108" s="1"/>
      <c r="MJH108" s="1"/>
      <c r="MJI108" s="1"/>
      <c r="MJJ108" s="1"/>
      <c r="MJK108" s="1"/>
      <c r="MJL108" s="1"/>
      <c r="MJM108" s="1"/>
      <c r="MJN108" s="1"/>
      <c r="MJO108" s="1"/>
      <c r="MJP108" s="1"/>
      <c r="MJQ108" s="1"/>
      <c r="MJR108" s="1"/>
      <c r="MJS108" s="1"/>
      <c r="MJT108" s="1"/>
      <c r="MJU108" s="1"/>
      <c r="MJV108" s="1"/>
      <c r="MJW108" s="1"/>
      <c r="MJX108" s="1"/>
      <c r="MJY108" s="1"/>
      <c r="MJZ108" s="1"/>
      <c r="MKA108" s="1"/>
      <c r="MKB108" s="1"/>
      <c r="MKC108" s="1"/>
      <c r="MKD108" s="1"/>
      <c r="MKE108" s="1"/>
      <c r="MKF108" s="1"/>
      <c r="MKG108" s="1"/>
      <c r="MKH108" s="1"/>
      <c r="MKI108" s="1"/>
      <c r="MKJ108" s="1"/>
      <c r="MKK108" s="1"/>
      <c r="MKL108" s="1"/>
      <c r="MKM108" s="1"/>
      <c r="MKN108" s="1"/>
      <c r="MKO108" s="1"/>
      <c r="MKP108" s="1"/>
      <c r="MKQ108" s="1"/>
      <c r="MKR108" s="1"/>
      <c r="MKS108" s="1"/>
      <c r="MKT108" s="1"/>
      <c r="MKU108" s="1"/>
      <c r="MKV108" s="1"/>
      <c r="MKW108" s="1"/>
      <c r="MKX108" s="1"/>
      <c r="MKY108" s="1"/>
      <c r="MKZ108" s="1"/>
      <c r="MLA108" s="1"/>
      <c r="MLB108" s="1"/>
      <c r="MLC108" s="1"/>
      <c r="MLD108" s="1"/>
      <c r="MLE108" s="1"/>
      <c r="MLF108" s="1"/>
      <c r="MLG108" s="1"/>
      <c r="MLH108" s="1"/>
      <c r="MLI108" s="1"/>
      <c r="MLJ108" s="1"/>
      <c r="MLK108" s="1"/>
      <c r="MLL108" s="1"/>
      <c r="MLM108" s="1"/>
      <c r="MLN108" s="1"/>
      <c r="MLO108" s="1"/>
      <c r="MLP108" s="1"/>
      <c r="MLQ108" s="1"/>
      <c r="MLR108" s="1"/>
      <c r="MLS108" s="1"/>
      <c r="MLT108" s="1"/>
      <c r="MLU108" s="1"/>
      <c r="MLV108" s="1"/>
      <c r="MLW108" s="1"/>
      <c r="MLX108" s="1"/>
      <c r="MLY108" s="1"/>
      <c r="MLZ108" s="1"/>
      <c r="MMA108" s="1"/>
      <c r="MMB108" s="1"/>
      <c r="MMC108" s="1"/>
      <c r="MMD108" s="1"/>
      <c r="MME108" s="1"/>
      <c r="MMF108" s="1"/>
      <c r="MMG108" s="1"/>
      <c r="MMH108" s="1"/>
      <c r="MMI108" s="1"/>
      <c r="MMJ108" s="1"/>
      <c r="MMK108" s="1"/>
      <c r="MML108" s="1"/>
      <c r="MMM108" s="1"/>
      <c r="MMN108" s="1"/>
      <c r="MMO108" s="1"/>
      <c r="MMP108" s="1"/>
      <c r="MMQ108" s="1"/>
      <c r="MMR108" s="1"/>
      <c r="MMS108" s="1"/>
      <c r="MMT108" s="1"/>
      <c r="MMU108" s="1"/>
      <c r="MMV108" s="1"/>
      <c r="MMW108" s="1"/>
      <c r="MMX108" s="1"/>
      <c r="MMY108" s="1"/>
      <c r="MMZ108" s="1"/>
      <c r="MNA108" s="1"/>
      <c r="MNB108" s="1"/>
      <c r="MNC108" s="1"/>
      <c r="MND108" s="1"/>
      <c r="MNE108" s="1"/>
      <c r="MNF108" s="1"/>
      <c r="MNG108" s="1"/>
      <c r="MNH108" s="1"/>
      <c r="MNI108" s="1"/>
      <c r="MNJ108" s="1"/>
      <c r="MNK108" s="1"/>
      <c r="MNL108" s="1"/>
      <c r="MNM108" s="1"/>
      <c r="MNN108" s="1"/>
      <c r="MNO108" s="1"/>
      <c r="MNP108" s="1"/>
      <c r="MNQ108" s="1"/>
      <c r="MNR108" s="1"/>
      <c r="MNS108" s="1"/>
      <c r="MNT108" s="1"/>
      <c r="MNU108" s="1"/>
      <c r="MNV108" s="1"/>
      <c r="MNW108" s="1"/>
      <c r="MNX108" s="1"/>
      <c r="MNY108" s="1"/>
      <c r="MNZ108" s="1"/>
      <c r="MOA108" s="1"/>
      <c r="MOB108" s="1"/>
      <c r="MOC108" s="1"/>
      <c r="MOD108" s="1"/>
      <c r="MOE108" s="1"/>
      <c r="MOF108" s="1"/>
      <c r="MOG108" s="1"/>
      <c r="MOH108" s="1"/>
      <c r="MOI108" s="1"/>
      <c r="MOJ108" s="1"/>
      <c r="MOK108" s="1"/>
      <c r="MOL108" s="1"/>
      <c r="MOM108" s="1"/>
      <c r="MON108" s="1"/>
      <c r="MOO108" s="1"/>
      <c r="MOP108" s="1"/>
      <c r="MOQ108" s="1"/>
      <c r="MOR108" s="1"/>
      <c r="MOS108" s="1"/>
      <c r="MOT108" s="1"/>
      <c r="MOU108" s="1"/>
      <c r="MOV108" s="1"/>
      <c r="MOW108" s="1"/>
      <c r="MOX108" s="1"/>
      <c r="MOY108" s="1"/>
      <c r="MOZ108" s="1"/>
      <c r="MPA108" s="1"/>
      <c r="MPB108" s="1"/>
      <c r="MPC108" s="1"/>
      <c r="MPD108" s="1"/>
      <c r="MPE108" s="1"/>
      <c r="MPF108" s="1"/>
      <c r="MPG108" s="1"/>
      <c r="MPH108" s="1"/>
      <c r="MPI108" s="1"/>
      <c r="MPJ108" s="1"/>
      <c r="MPK108" s="1"/>
      <c r="MPL108" s="1"/>
      <c r="MPM108" s="1"/>
      <c r="MPN108" s="1"/>
      <c r="MPO108" s="1"/>
      <c r="MPP108" s="1"/>
      <c r="MPQ108" s="1"/>
      <c r="MPR108" s="1"/>
      <c r="MPS108" s="1"/>
      <c r="MPT108" s="1"/>
      <c r="MPU108" s="1"/>
      <c r="MPV108" s="1"/>
      <c r="MPW108" s="1"/>
      <c r="MPX108" s="1"/>
      <c r="MPY108" s="1"/>
      <c r="MPZ108" s="1"/>
      <c r="MQA108" s="1"/>
      <c r="MQB108" s="1"/>
      <c r="MQC108" s="1"/>
      <c r="MQD108" s="1"/>
      <c r="MQE108" s="1"/>
      <c r="MQF108" s="1"/>
      <c r="MQG108" s="1"/>
      <c r="MQH108" s="1"/>
      <c r="MQI108" s="1"/>
      <c r="MQJ108" s="1"/>
      <c r="MQK108" s="1"/>
      <c r="MQL108" s="1"/>
      <c r="MQM108" s="1"/>
      <c r="MQN108" s="1"/>
      <c r="MQO108" s="1"/>
      <c r="MQP108" s="1"/>
      <c r="MQQ108" s="1"/>
      <c r="MQR108" s="1"/>
      <c r="MQS108" s="1"/>
      <c r="MQT108" s="1"/>
      <c r="MQU108" s="1"/>
      <c r="MQV108" s="1"/>
      <c r="MQW108" s="1"/>
      <c r="MQX108" s="1"/>
      <c r="MQY108" s="1"/>
      <c r="MQZ108" s="1"/>
      <c r="MRA108" s="1"/>
      <c r="MRB108" s="1"/>
      <c r="MRC108" s="1"/>
      <c r="MRD108" s="1"/>
      <c r="MRE108" s="1"/>
      <c r="MRF108" s="1"/>
      <c r="MRG108" s="1"/>
      <c r="MRH108" s="1"/>
      <c r="MRI108" s="1"/>
      <c r="MRJ108" s="1"/>
      <c r="MRK108" s="1"/>
      <c r="MRL108" s="1"/>
      <c r="MRM108" s="1"/>
      <c r="MRN108" s="1"/>
      <c r="MRO108" s="1"/>
      <c r="MRP108" s="1"/>
      <c r="MRQ108" s="1"/>
      <c r="MRR108" s="1"/>
      <c r="MRS108" s="1"/>
      <c r="MRT108" s="1"/>
      <c r="MRU108" s="1"/>
      <c r="MRV108" s="1"/>
      <c r="MRW108" s="1"/>
      <c r="MRX108" s="1"/>
      <c r="MRY108" s="1"/>
      <c r="MRZ108" s="1"/>
      <c r="MSA108" s="1"/>
      <c r="MSB108" s="1"/>
      <c r="MSC108" s="1"/>
      <c r="MSD108" s="1"/>
      <c r="MSE108" s="1"/>
      <c r="MSF108" s="1"/>
      <c r="MSG108" s="1"/>
      <c r="MSH108" s="1"/>
      <c r="MSI108" s="1"/>
      <c r="MSJ108" s="1"/>
      <c r="MSK108" s="1"/>
      <c r="MSL108" s="1"/>
      <c r="MSM108" s="1"/>
      <c r="MSN108" s="1"/>
      <c r="MSO108" s="1"/>
      <c r="MSP108" s="1"/>
      <c r="MSQ108" s="1"/>
      <c r="MSR108" s="1"/>
      <c r="MSS108" s="1"/>
      <c r="MST108" s="1"/>
      <c r="MSU108" s="1"/>
      <c r="MSV108" s="1"/>
      <c r="MSW108" s="1"/>
      <c r="MSX108" s="1"/>
      <c r="MSY108" s="1"/>
      <c r="MSZ108" s="1"/>
      <c r="MTA108" s="1"/>
      <c r="MTB108" s="1"/>
      <c r="MTC108" s="1"/>
      <c r="MTD108" s="1"/>
      <c r="MTE108" s="1"/>
      <c r="MTF108" s="1"/>
      <c r="MTG108" s="1"/>
      <c r="MTH108" s="1"/>
      <c r="MTI108" s="1"/>
      <c r="MTJ108" s="1"/>
      <c r="MTK108" s="1"/>
      <c r="MTL108" s="1"/>
      <c r="MTM108" s="1"/>
      <c r="MTN108" s="1"/>
      <c r="MTO108" s="1"/>
      <c r="MTP108" s="1"/>
      <c r="MTQ108" s="1"/>
      <c r="MTR108" s="1"/>
      <c r="MTS108" s="1"/>
      <c r="MTT108" s="1"/>
      <c r="MTU108" s="1"/>
      <c r="MTV108" s="1"/>
      <c r="MTW108" s="1"/>
      <c r="MTX108" s="1"/>
      <c r="MTY108" s="1"/>
      <c r="MTZ108" s="1"/>
      <c r="MUA108" s="1"/>
      <c r="MUB108" s="1"/>
      <c r="MUC108" s="1"/>
      <c r="MUD108" s="1"/>
      <c r="MUE108" s="1"/>
      <c r="MUF108" s="1"/>
      <c r="MUG108" s="1"/>
      <c r="MUH108" s="1"/>
      <c r="MUI108" s="1"/>
      <c r="MUJ108" s="1"/>
      <c r="MUK108" s="1"/>
      <c r="MUL108" s="1"/>
      <c r="MUM108" s="1"/>
      <c r="MUN108" s="1"/>
      <c r="MUO108" s="1"/>
      <c r="MUP108" s="1"/>
      <c r="MUQ108" s="1"/>
      <c r="MUR108" s="1"/>
      <c r="MUS108" s="1"/>
      <c r="MUT108" s="1"/>
      <c r="MUU108" s="1"/>
      <c r="MUV108" s="1"/>
      <c r="MUW108" s="1"/>
      <c r="MUX108" s="1"/>
      <c r="MUY108" s="1"/>
      <c r="MUZ108" s="1"/>
      <c r="MVA108" s="1"/>
      <c r="MVB108" s="1"/>
      <c r="MVC108" s="1"/>
      <c r="MVD108" s="1"/>
      <c r="MVE108" s="1"/>
      <c r="MVF108" s="1"/>
      <c r="MVG108" s="1"/>
      <c r="MVH108" s="1"/>
      <c r="MVI108" s="1"/>
      <c r="MVJ108" s="1"/>
      <c r="MVK108" s="1"/>
      <c r="MVL108" s="1"/>
      <c r="MVM108" s="1"/>
      <c r="MVN108" s="1"/>
      <c r="MVO108" s="1"/>
      <c r="MVP108" s="1"/>
      <c r="MVQ108" s="1"/>
      <c r="MVR108" s="1"/>
      <c r="MVS108" s="1"/>
      <c r="MVT108" s="1"/>
      <c r="MVU108" s="1"/>
      <c r="MVV108" s="1"/>
      <c r="MVW108" s="1"/>
      <c r="MVX108" s="1"/>
      <c r="MVY108" s="1"/>
      <c r="MVZ108" s="1"/>
      <c r="MWA108" s="1"/>
      <c r="MWB108" s="1"/>
      <c r="MWC108" s="1"/>
      <c r="MWD108" s="1"/>
      <c r="MWE108" s="1"/>
      <c r="MWF108" s="1"/>
      <c r="MWG108" s="1"/>
      <c r="MWH108" s="1"/>
      <c r="MWI108" s="1"/>
      <c r="MWJ108" s="1"/>
      <c r="MWK108" s="1"/>
      <c r="MWL108" s="1"/>
      <c r="MWM108" s="1"/>
      <c r="MWN108" s="1"/>
      <c r="MWO108" s="1"/>
      <c r="MWP108" s="1"/>
      <c r="MWQ108" s="1"/>
      <c r="MWR108" s="1"/>
      <c r="MWS108" s="1"/>
      <c r="MWT108" s="1"/>
      <c r="MWU108" s="1"/>
      <c r="MWV108" s="1"/>
      <c r="MWW108" s="1"/>
      <c r="MWX108" s="1"/>
      <c r="MWY108" s="1"/>
      <c r="MWZ108" s="1"/>
      <c r="MXA108" s="1"/>
      <c r="MXB108" s="1"/>
      <c r="MXC108" s="1"/>
      <c r="MXD108" s="1"/>
      <c r="MXE108" s="1"/>
      <c r="MXF108" s="1"/>
      <c r="MXG108" s="1"/>
      <c r="MXH108" s="1"/>
      <c r="MXI108" s="1"/>
      <c r="MXJ108" s="1"/>
      <c r="MXK108" s="1"/>
      <c r="MXL108" s="1"/>
      <c r="MXM108" s="1"/>
      <c r="MXN108" s="1"/>
      <c r="MXO108" s="1"/>
      <c r="MXP108" s="1"/>
      <c r="MXQ108" s="1"/>
      <c r="MXR108" s="1"/>
      <c r="MXS108" s="1"/>
      <c r="MXT108" s="1"/>
      <c r="MXU108" s="1"/>
      <c r="MXV108" s="1"/>
      <c r="MXW108" s="1"/>
      <c r="MXX108" s="1"/>
      <c r="MXY108" s="1"/>
      <c r="MXZ108" s="1"/>
      <c r="MYA108" s="1"/>
      <c r="MYB108" s="1"/>
      <c r="MYC108" s="1"/>
      <c r="MYD108" s="1"/>
      <c r="MYE108" s="1"/>
      <c r="MYF108" s="1"/>
      <c r="MYG108" s="1"/>
      <c r="MYH108" s="1"/>
      <c r="MYI108" s="1"/>
      <c r="MYJ108" s="1"/>
      <c r="MYK108" s="1"/>
      <c r="MYL108" s="1"/>
      <c r="MYM108" s="1"/>
      <c r="MYN108" s="1"/>
      <c r="MYO108" s="1"/>
      <c r="MYP108" s="1"/>
      <c r="MYQ108" s="1"/>
      <c r="MYR108" s="1"/>
      <c r="MYS108" s="1"/>
      <c r="MYT108" s="1"/>
      <c r="MYU108" s="1"/>
      <c r="MYV108" s="1"/>
      <c r="MYW108" s="1"/>
      <c r="MYX108" s="1"/>
      <c r="MYY108" s="1"/>
      <c r="MYZ108" s="1"/>
      <c r="MZA108" s="1"/>
      <c r="MZB108" s="1"/>
      <c r="MZC108" s="1"/>
      <c r="MZD108" s="1"/>
      <c r="MZE108" s="1"/>
      <c r="MZF108" s="1"/>
      <c r="MZG108" s="1"/>
      <c r="MZH108" s="1"/>
      <c r="MZI108" s="1"/>
      <c r="MZJ108" s="1"/>
      <c r="MZK108" s="1"/>
      <c r="MZL108" s="1"/>
      <c r="MZM108" s="1"/>
      <c r="MZN108" s="1"/>
      <c r="MZO108" s="1"/>
      <c r="MZP108" s="1"/>
      <c r="MZQ108" s="1"/>
      <c r="MZR108" s="1"/>
      <c r="MZS108" s="1"/>
      <c r="MZT108" s="1"/>
      <c r="MZU108" s="1"/>
      <c r="MZV108" s="1"/>
      <c r="MZW108" s="1"/>
      <c r="MZX108" s="1"/>
      <c r="MZY108" s="1"/>
      <c r="MZZ108" s="1"/>
      <c r="NAA108" s="1"/>
      <c r="NAB108" s="1"/>
      <c r="NAC108" s="1"/>
      <c r="NAD108" s="1"/>
      <c r="NAE108" s="1"/>
      <c r="NAF108" s="1"/>
      <c r="NAG108" s="1"/>
      <c r="NAH108" s="1"/>
      <c r="NAI108" s="1"/>
      <c r="NAJ108" s="1"/>
      <c r="NAK108" s="1"/>
      <c r="NAL108" s="1"/>
      <c r="NAM108" s="1"/>
      <c r="NAN108" s="1"/>
      <c r="NAO108" s="1"/>
      <c r="NAP108" s="1"/>
      <c r="NAQ108" s="1"/>
      <c r="NAR108" s="1"/>
      <c r="NAS108" s="1"/>
      <c r="NAT108" s="1"/>
      <c r="NAU108" s="1"/>
      <c r="NAV108" s="1"/>
      <c r="NAW108" s="1"/>
      <c r="NAX108" s="1"/>
      <c r="NAY108" s="1"/>
      <c r="NAZ108" s="1"/>
      <c r="NBA108" s="1"/>
      <c r="NBB108" s="1"/>
      <c r="NBC108" s="1"/>
      <c r="NBD108" s="1"/>
      <c r="NBE108" s="1"/>
      <c r="NBF108" s="1"/>
      <c r="NBG108" s="1"/>
      <c r="NBH108" s="1"/>
      <c r="NBI108" s="1"/>
      <c r="NBJ108" s="1"/>
      <c r="NBK108" s="1"/>
      <c r="NBL108" s="1"/>
      <c r="NBM108" s="1"/>
      <c r="NBN108" s="1"/>
      <c r="NBO108" s="1"/>
      <c r="NBP108" s="1"/>
      <c r="NBQ108" s="1"/>
      <c r="NBR108" s="1"/>
      <c r="NBS108" s="1"/>
      <c r="NBT108" s="1"/>
      <c r="NBU108" s="1"/>
      <c r="NBV108" s="1"/>
      <c r="NBW108" s="1"/>
      <c r="NBX108" s="1"/>
      <c r="NBY108" s="1"/>
      <c r="NBZ108" s="1"/>
      <c r="NCA108" s="1"/>
      <c r="NCB108" s="1"/>
      <c r="NCC108" s="1"/>
      <c r="NCD108" s="1"/>
      <c r="NCE108" s="1"/>
      <c r="NCF108" s="1"/>
      <c r="NCG108" s="1"/>
      <c r="NCH108" s="1"/>
      <c r="NCI108" s="1"/>
      <c r="NCJ108" s="1"/>
      <c r="NCK108" s="1"/>
      <c r="NCL108" s="1"/>
      <c r="NCM108" s="1"/>
      <c r="NCN108" s="1"/>
      <c r="NCO108" s="1"/>
      <c r="NCP108" s="1"/>
      <c r="NCQ108" s="1"/>
      <c r="NCR108" s="1"/>
      <c r="NCS108" s="1"/>
      <c r="NCT108" s="1"/>
      <c r="NCU108" s="1"/>
      <c r="NCV108" s="1"/>
      <c r="NCW108" s="1"/>
      <c r="NCX108" s="1"/>
      <c r="NCY108" s="1"/>
      <c r="NCZ108" s="1"/>
      <c r="NDA108" s="1"/>
      <c r="NDB108" s="1"/>
      <c r="NDC108" s="1"/>
      <c r="NDD108" s="1"/>
      <c r="NDE108" s="1"/>
      <c r="NDF108" s="1"/>
      <c r="NDG108" s="1"/>
      <c r="NDH108" s="1"/>
      <c r="NDI108" s="1"/>
      <c r="NDJ108" s="1"/>
      <c r="NDK108" s="1"/>
      <c r="NDL108" s="1"/>
      <c r="NDM108" s="1"/>
      <c r="NDN108" s="1"/>
      <c r="NDO108" s="1"/>
      <c r="NDP108" s="1"/>
      <c r="NDQ108" s="1"/>
      <c r="NDR108" s="1"/>
      <c r="NDS108" s="1"/>
      <c r="NDT108" s="1"/>
      <c r="NDU108" s="1"/>
      <c r="NDV108" s="1"/>
      <c r="NDW108" s="1"/>
      <c r="NDX108" s="1"/>
      <c r="NDY108" s="1"/>
      <c r="NDZ108" s="1"/>
      <c r="NEA108" s="1"/>
      <c r="NEB108" s="1"/>
      <c r="NEC108" s="1"/>
      <c r="NED108" s="1"/>
      <c r="NEE108" s="1"/>
      <c r="NEF108" s="1"/>
      <c r="NEG108" s="1"/>
      <c r="NEH108" s="1"/>
      <c r="NEI108" s="1"/>
      <c r="NEJ108" s="1"/>
      <c r="NEK108" s="1"/>
      <c r="NEL108" s="1"/>
      <c r="NEM108" s="1"/>
      <c r="NEN108" s="1"/>
      <c r="NEO108" s="1"/>
      <c r="NEP108" s="1"/>
      <c r="NEQ108" s="1"/>
      <c r="NER108" s="1"/>
      <c r="NES108" s="1"/>
      <c r="NET108" s="1"/>
      <c r="NEU108" s="1"/>
      <c r="NEV108" s="1"/>
      <c r="NEW108" s="1"/>
      <c r="NEX108" s="1"/>
      <c r="NEY108" s="1"/>
      <c r="NEZ108" s="1"/>
      <c r="NFA108" s="1"/>
      <c r="NFB108" s="1"/>
      <c r="NFC108" s="1"/>
      <c r="NFD108" s="1"/>
      <c r="NFE108" s="1"/>
      <c r="NFF108" s="1"/>
      <c r="NFG108" s="1"/>
      <c r="NFH108" s="1"/>
      <c r="NFI108" s="1"/>
      <c r="NFJ108" s="1"/>
      <c r="NFK108" s="1"/>
      <c r="NFL108" s="1"/>
      <c r="NFM108" s="1"/>
      <c r="NFN108" s="1"/>
      <c r="NFO108" s="1"/>
      <c r="NFP108" s="1"/>
      <c r="NFQ108" s="1"/>
      <c r="NFR108" s="1"/>
      <c r="NFS108" s="1"/>
      <c r="NFT108" s="1"/>
      <c r="NFU108" s="1"/>
      <c r="NFV108" s="1"/>
      <c r="NFW108" s="1"/>
      <c r="NFX108" s="1"/>
      <c r="NFY108" s="1"/>
      <c r="NFZ108" s="1"/>
      <c r="NGA108" s="1"/>
      <c r="NGB108" s="1"/>
      <c r="NGC108" s="1"/>
      <c r="NGD108" s="1"/>
      <c r="NGE108" s="1"/>
      <c r="NGF108" s="1"/>
      <c r="NGG108" s="1"/>
      <c r="NGH108" s="1"/>
      <c r="NGI108" s="1"/>
      <c r="NGJ108" s="1"/>
      <c r="NGK108" s="1"/>
      <c r="NGL108" s="1"/>
      <c r="NGM108" s="1"/>
      <c r="NGN108" s="1"/>
      <c r="NGO108" s="1"/>
      <c r="NGP108" s="1"/>
      <c r="NGQ108" s="1"/>
      <c r="NGR108" s="1"/>
      <c r="NGS108" s="1"/>
      <c r="NGT108" s="1"/>
      <c r="NGU108" s="1"/>
      <c r="NGV108" s="1"/>
      <c r="NGW108" s="1"/>
      <c r="NGX108" s="1"/>
      <c r="NGY108" s="1"/>
      <c r="NGZ108" s="1"/>
      <c r="NHA108" s="1"/>
      <c r="NHB108" s="1"/>
      <c r="NHC108" s="1"/>
      <c r="NHD108" s="1"/>
      <c r="NHE108" s="1"/>
      <c r="NHF108" s="1"/>
      <c r="NHG108" s="1"/>
      <c r="NHH108" s="1"/>
      <c r="NHI108" s="1"/>
      <c r="NHJ108" s="1"/>
      <c r="NHK108" s="1"/>
      <c r="NHL108" s="1"/>
      <c r="NHM108" s="1"/>
      <c r="NHN108" s="1"/>
      <c r="NHO108" s="1"/>
      <c r="NHP108" s="1"/>
      <c r="NHQ108" s="1"/>
      <c r="NHR108" s="1"/>
      <c r="NHS108" s="1"/>
      <c r="NHT108" s="1"/>
      <c r="NHU108" s="1"/>
      <c r="NHV108" s="1"/>
      <c r="NHW108" s="1"/>
      <c r="NHX108" s="1"/>
      <c r="NHY108" s="1"/>
      <c r="NHZ108" s="1"/>
      <c r="NIA108" s="1"/>
      <c r="NIB108" s="1"/>
      <c r="NIC108" s="1"/>
      <c r="NID108" s="1"/>
      <c r="NIE108" s="1"/>
      <c r="NIF108" s="1"/>
      <c r="NIG108" s="1"/>
      <c r="NIH108" s="1"/>
      <c r="NII108" s="1"/>
      <c r="NIJ108" s="1"/>
      <c r="NIK108" s="1"/>
      <c r="NIL108" s="1"/>
      <c r="NIM108" s="1"/>
      <c r="NIN108" s="1"/>
      <c r="NIO108" s="1"/>
      <c r="NIP108" s="1"/>
      <c r="NIQ108" s="1"/>
      <c r="NIR108" s="1"/>
      <c r="NIS108" s="1"/>
      <c r="NIT108" s="1"/>
      <c r="NIU108" s="1"/>
      <c r="NIV108" s="1"/>
      <c r="NIW108" s="1"/>
      <c r="NIX108" s="1"/>
      <c r="NIY108" s="1"/>
      <c r="NIZ108" s="1"/>
      <c r="NJA108" s="1"/>
      <c r="NJB108" s="1"/>
      <c r="NJC108" s="1"/>
      <c r="NJD108" s="1"/>
      <c r="NJE108" s="1"/>
      <c r="NJF108" s="1"/>
      <c r="NJG108" s="1"/>
      <c r="NJH108" s="1"/>
      <c r="NJI108" s="1"/>
      <c r="NJJ108" s="1"/>
      <c r="NJK108" s="1"/>
      <c r="NJL108" s="1"/>
      <c r="NJM108" s="1"/>
      <c r="NJN108" s="1"/>
      <c r="NJO108" s="1"/>
      <c r="NJP108" s="1"/>
      <c r="NJQ108" s="1"/>
      <c r="NJR108" s="1"/>
      <c r="NJS108" s="1"/>
      <c r="NJT108" s="1"/>
      <c r="NJU108" s="1"/>
      <c r="NJV108" s="1"/>
      <c r="NJW108" s="1"/>
      <c r="NJX108" s="1"/>
      <c r="NJY108" s="1"/>
      <c r="NJZ108" s="1"/>
      <c r="NKA108" s="1"/>
      <c r="NKB108" s="1"/>
      <c r="NKC108" s="1"/>
      <c r="NKD108" s="1"/>
      <c r="NKE108" s="1"/>
      <c r="NKF108" s="1"/>
      <c r="NKG108" s="1"/>
      <c r="NKH108" s="1"/>
      <c r="NKI108" s="1"/>
      <c r="NKJ108" s="1"/>
      <c r="NKK108" s="1"/>
      <c r="NKL108" s="1"/>
      <c r="NKM108" s="1"/>
      <c r="NKN108" s="1"/>
      <c r="NKO108" s="1"/>
      <c r="NKP108" s="1"/>
      <c r="NKQ108" s="1"/>
      <c r="NKR108" s="1"/>
      <c r="NKS108" s="1"/>
      <c r="NKT108" s="1"/>
      <c r="NKU108" s="1"/>
      <c r="NKV108" s="1"/>
      <c r="NKW108" s="1"/>
      <c r="NKX108" s="1"/>
      <c r="NKY108" s="1"/>
      <c r="NKZ108" s="1"/>
      <c r="NLA108" s="1"/>
      <c r="NLB108" s="1"/>
      <c r="NLC108" s="1"/>
      <c r="NLD108" s="1"/>
      <c r="NLE108" s="1"/>
      <c r="NLF108" s="1"/>
      <c r="NLG108" s="1"/>
      <c r="NLH108" s="1"/>
      <c r="NLI108" s="1"/>
      <c r="NLJ108" s="1"/>
      <c r="NLK108" s="1"/>
      <c r="NLL108" s="1"/>
      <c r="NLM108" s="1"/>
      <c r="NLN108" s="1"/>
      <c r="NLO108" s="1"/>
      <c r="NLP108" s="1"/>
      <c r="NLQ108" s="1"/>
      <c r="NLR108" s="1"/>
      <c r="NLS108" s="1"/>
      <c r="NLT108" s="1"/>
      <c r="NLU108" s="1"/>
      <c r="NLV108" s="1"/>
      <c r="NLW108" s="1"/>
      <c r="NLX108" s="1"/>
      <c r="NLY108" s="1"/>
      <c r="NLZ108" s="1"/>
      <c r="NMA108" s="1"/>
      <c r="NMB108" s="1"/>
      <c r="NMC108" s="1"/>
      <c r="NMD108" s="1"/>
      <c r="NME108" s="1"/>
      <c r="NMF108" s="1"/>
      <c r="NMG108" s="1"/>
      <c r="NMH108" s="1"/>
      <c r="NMI108" s="1"/>
      <c r="NMJ108" s="1"/>
      <c r="NMK108" s="1"/>
      <c r="NML108" s="1"/>
      <c r="NMM108" s="1"/>
      <c r="NMN108" s="1"/>
      <c r="NMO108" s="1"/>
      <c r="NMP108" s="1"/>
      <c r="NMQ108" s="1"/>
      <c r="NMR108" s="1"/>
      <c r="NMS108" s="1"/>
      <c r="NMT108" s="1"/>
      <c r="NMU108" s="1"/>
      <c r="NMV108" s="1"/>
      <c r="NMW108" s="1"/>
      <c r="NMX108" s="1"/>
      <c r="NMY108" s="1"/>
      <c r="NMZ108" s="1"/>
      <c r="NNA108" s="1"/>
      <c r="NNB108" s="1"/>
      <c r="NNC108" s="1"/>
      <c r="NND108" s="1"/>
      <c r="NNE108" s="1"/>
      <c r="NNF108" s="1"/>
      <c r="NNG108" s="1"/>
      <c r="NNH108" s="1"/>
      <c r="NNI108" s="1"/>
      <c r="NNJ108" s="1"/>
      <c r="NNK108" s="1"/>
      <c r="NNL108" s="1"/>
      <c r="NNM108" s="1"/>
      <c r="NNN108" s="1"/>
      <c r="NNO108" s="1"/>
      <c r="NNP108" s="1"/>
      <c r="NNQ108" s="1"/>
      <c r="NNR108" s="1"/>
      <c r="NNS108" s="1"/>
      <c r="NNT108" s="1"/>
      <c r="NNU108" s="1"/>
      <c r="NNV108" s="1"/>
      <c r="NNW108" s="1"/>
      <c r="NNX108" s="1"/>
      <c r="NNY108" s="1"/>
      <c r="NNZ108" s="1"/>
      <c r="NOA108" s="1"/>
      <c r="NOB108" s="1"/>
      <c r="NOC108" s="1"/>
      <c r="NOD108" s="1"/>
      <c r="NOE108" s="1"/>
      <c r="NOF108" s="1"/>
      <c r="NOG108" s="1"/>
      <c r="NOH108" s="1"/>
      <c r="NOI108" s="1"/>
      <c r="NOJ108" s="1"/>
      <c r="NOK108" s="1"/>
      <c r="NOL108" s="1"/>
      <c r="NOM108" s="1"/>
      <c r="NON108" s="1"/>
      <c r="NOO108" s="1"/>
      <c r="NOP108" s="1"/>
      <c r="NOQ108" s="1"/>
      <c r="NOR108" s="1"/>
      <c r="NOS108" s="1"/>
      <c r="NOT108" s="1"/>
      <c r="NOU108" s="1"/>
      <c r="NOV108" s="1"/>
      <c r="NOW108" s="1"/>
      <c r="NOX108" s="1"/>
      <c r="NOY108" s="1"/>
      <c r="NOZ108" s="1"/>
      <c r="NPA108" s="1"/>
      <c r="NPB108" s="1"/>
      <c r="NPC108" s="1"/>
      <c r="NPD108" s="1"/>
      <c r="NPE108" s="1"/>
      <c r="NPF108" s="1"/>
      <c r="NPG108" s="1"/>
      <c r="NPH108" s="1"/>
      <c r="NPI108" s="1"/>
      <c r="NPJ108" s="1"/>
      <c r="NPK108" s="1"/>
      <c r="NPL108" s="1"/>
      <c r="NPM108" s="1"/>
      <c r="NPN108" s="1"/>
      <c r="NPO108" s="1"/>
      <c r="NPP108" s="1"/>
      <c r="NPQ108" s="1"/>
      <c r="NPR108" s="1"/>
      <c r="NPS108" s="1"/>
      <c r="NPT108" s="1"/>
      <c r="NPU108" s="1"/>
      <c r="NPV108" s="1"/>
      <c r="NPW108" s="1"/>
      <c r="NPX108" s="1"/>
      <c r="NPY108" s="1"/>
      <c r="NPZ108" s="1"/>
      <c r="NQA108" s="1"/>
      <c r="NQB108" s="1"/>
      <c r="NQC108" s="1"/>
      <c r="NQD108" s="1"/>
      <c r="NQE108" s="1"/>
      <c r="NQF108" s="1"/>
      <c r="NQG108" s="1"/>
      <c r="NQH108" s="1"/>
      <c r="NQI108" s="1"/>
      <c r="NQJ108" s="1"/>
      <c r="NQK108" s="1"/>
      <c r="NQL108" s="1"/>
      <c r="NQM108" s="1"/>
      <c r="NQN108" s="1"/>
      <c r="NQO108" s="1"/>
      <c r="NQP108" s="1"/>
      <c r="NQQ108" s="1"/>
      <c r="NQR108" s="1"/>
      <c r="NQS108" s="1"/>
      <c r="NQT108" s="1"/>
      <c r="NQU108" s="1"/>
      <c r="NQV108" s="1"/>
      <c r="NQW108" s="1"/>
      <c r="NQX108" s="1"/>
      <c r="NQY108" s="1"/>
      <c r="NQZ108" s="1"/>
      <c r="NRA108" s="1"/>
      <c r="NRB108" s="1"/>
      <c r="NRC108" s="1"/>
      <c r="NRD108" s="1"/>
      <c r="NRE108" s="1"/>
      <c r="NRF108" s="1"/>
      <c r="NRG108" s="1"/>
      <c r="NRH108" s="1"/>
      <c r="NRI108" s="1"/>
      <c r="NRJ108" s="1"/>
      <c r="NRK108" s="1"/>
      <c r="NRL108" s="1"/>
      <c r="NRM108" s="1"/>
      <c r="NRN108" s="1"/>
      <c r="NRO108" s="1"/>
      <c r="NRP108" s="1"/>
      <c r="NRQ108" s="1"/>
      <c r="NRR108" s="1"/>
      <c r="NRS108" s="1"/>
      <c r="NRT108" s="1"/>
      <c r="NRU108" s="1"/>
      <c r="NRV108" s="1"/>
      <c r="NRW108" s="1"/>
      <c r="NRX108" s="1"/>
      <c r="NRY108" s="1"/>
      <c r="NRZ108" s="1"/>
      <c r="NSA108" s="1"/>
      <c r="NSB108" s="1"/>
      <c r="NSC108" s="1"/>
      <c r="NSD108" s="1"/>
      <c r="NSE108" s="1"/>
      <c r="NSF108" s="1"/>
      <c r="NSG108" s="1"/>
      <c r="NSH108" s="1"/>
      <c r="NSI108" s="1"/>
      <c r="NSJ108" s="1"/>
      <c r="NSK108" s="1"/>
      <c r="NSL108" s="1"/>
      <c r="NSM108" s="1"/>
      <c r="NSN108" s="1"/>
      <c r="NSO108" s="1"/>
      <c r="NSP108" s="1"/>
      <c r="NSQ108" s="1"/>
      <c r="NSR108" s="1"/>
      <c r="NSS108" s="1"/>
      <c r="NST108" s="1"/>
      <c r="NSU108" s="1"/>
      <c r="NSV108" s="1"/>
      <c r="NSW108" s="1"/>
      <c r="NSX108" s="1"/>
      <c r="NSY108" s="1"/>
      <c r="NSZ108" s="1"/>
      <c r="NTA108" s="1"/>
      <c r="NTB108" s="1"/>
      <c r="NTC108" s="1"/>
      <c r="NTD108" s="1"/>
      <c r="NTE108" s="1"/>
      <c r="NTF108" s="1"/>
      <c r="NTG108" s="1"/>
      <c r="NTH108" s="1"/>
      <c r="NTI108" s="1"/>
      <c r="NTJ108" s="1"/>
      <c r="NTK108" s="1"/>
      <c r="NTL108" s="1"/>
      <c r="NTM108" s="1"/>
      <c r="NTN108" s="1"/>
      <c r="NTO108" s="1"/>
      <c r="NTP108" s="1"/>
      <c r="NTQ108" s="1"/>
      <c r="NTR108" s="1"/>
      <c r="NTS108" s="1"/>
      <c r="NTT108" s="1"/>
      <c r="NTU108" s="1"/>
      <c r="NTV108" s="1"/>
      <c r="NTW108" s="1"/>
      <c r="NTX108" s="1"/>
      <c r="NTY108" s="1"/>
      <c r="NTZ108" s="1"/>
      <c r="NUA108" s="1"/>
      <c r="NUB108" s="1"/>
      <c r="NUC108" s="1"/>
      <c r="NUD108" s="1"/>
      <c r="NUE108" s="1"/>
      <c r="NUF108" s="1"/>
      <c r="NUG108" s="1"/>
      <c r="NUH108" s="1"/>
      <c r="NUI108" s="1"/>
      <c r="NUJ108" s="1"/>
      <c r="NUK108" s="1"/>
      <c r="NUL108" s="1"/>
      <c r="NUM108" s="1"/>
      <c r="NUN108" s="1"/>
      <c r="NUO108" s="1"/>
      <c r="NUP108" s="1"/>
      <c r="NUQ108" s="1"/>
      <c r="NUR108" s="1"/>
      <c r="NUS108" s="1"/>
      <c r="NUT108" s="1"/>
      <c r="NUU108" s="1"/>
      <c r="NUV108" s="1"/>
      <c r="NUW108" s="1"/>
      <c r="NUX108" s="1"/>
      <c r="NUY108" s="1"/>
      <c r="NUZ108" s="1"/>
      <c r="NVA108" s="1"/>
      <c r="NVB108" s="1"/>
      <c r="NVC108" s="1"/>
      <c r="NVD108" s="1"/>
      <c r="NVE108" s="1"/>
      <c r="NVF108" s="1"/>
      <c r="NVG108" s="1"/>
      <c r="NVH108" s="1"/>
      <c r="NVI108" s="1"/>
      <c r="NVJ108" s="1"/>
      <c r="NVK108" s="1"/>
      <c r="NVL108" s="1"/>
      <c r="NVM108" s="1"/>
      <c r="NVN108" s="1"/>
      <c r="NVO108" s="1"/>
      <c r="NVP108" s="1"/>
      <c r="NVQ108" s="1"/>
      <c r="NVR108" s="1"/>
      <c r="NVS108" s="1"/>
      <c r="NVT108" s="1"/>
      <c r="NVU108" s="1"/>
      <c r="NVV108" s="1"/>
      <c r="NVW108" s="1"/>
      <c r="NVX108" s="1"/>
      <c r="NVY108" s="1"/>
      <c r="NVZ108" s="1"/>
      <c r="NWA108" s="1"/>
      <c r="NWB108" s="1"/>
      <c r="NWC108" s="1"/>
      <c r="NWD108" s="1"/>
      <c r="NWE108" s="1"/>
      <c r="NWF108" s="1"/>
      <c r="NWG108" s="1"/>
      <c r="NWH108" s="1"/>
      <c r="NWI108" s="1"/>
      <c r="NWJ108" s="1"/>
      <c r="NWK108" s="1"/>
      <c r="NWL108" s="1"/>
      <c r="NWM108" s="1"/>
      <c r="NWN108" s="1"/>
      <c r="NWO108" s="1"/>
      <c r="NWP108" s="1"/>
      <c r="NWQ108" s="1"/>
      <c r="NWR108" s="1"/>
      <c r="NWS108" s="1"/>
      <c r="NWT108" s="1"/>
      <c r="NWU108" s="1"/>
      <c r="NWV108" s="1"/>
      <c r="NWW108" s="1"/>
      <c r="NWX108" s="1"/>
      <c r="NWY108" s="1"/>
      <c r="NWZ108" s="1"/>
      <c r="NXA108" s="1"/>
      <c r="NXB108" s="1"/>
      <c r="NXC108" s="1"/>
      <c r="NXD108" s="1"/>
      <c r="NXE108" s="1"/>
      <c r="NXF108" s="1"/>
      <c r="NXG108" s="1"/>
      <c r="NXH108" s="1"/>
      <c r="NXI108" s="1"/>
      <c r="NXJ108" s="1"/>
      <c r="NXK108" s="1"/>
      <c r="NXL108" s="1"/>
      <c r="NXM108" s="1"/>
      <c r="NXN108" s="1"/>
      <c r="NXO108" s="1"/>
      <c r="NXP108" s="1"/>
      <c r="NXQ108" s="1"/>
      <c r="NXR108" s="1"/>
      <c r="NXS108" s="1"/>
      <c r="NXT108" s="1"/>
      <c r="NXU108" s="1"/>
      <c r="NXV108" s="1"/>
      <c r="NXW108" s="1"/>
      <c r="NXX108" s="1"/>
      <c r="NXY108" s="1"/>
      <c r="NXZ108" s="1"/>
      <c r="NYA108" s="1"/>
      <c r="NYB108" s="1"/>
      <c r="NYC108" s="1"/>
      <c r="NYD108" s="1"/>
      <c r="NYE108" s="1"/>
      <c r="NYF108" s="1"/>
      <c r="NYG108" s="1"/>
      <c r="NYH108" s="1"/>
      <c r="NYI108" s="1"/>
      <c r="NYJ108" s="1"/>
      <c r="NYK108" s="1"/>
      <c r="NYL108" s="1"/>
      <c r="NYM108" s="1"/>
      <c r="NYN108" s="1"/>
      <c r="NYO108" s="1"/>
      <c r="NYP108" s="1"/>
      <c r="NYQ108" s="1"/>
      <c r="NYR108" s="1"/>
      <c r="NYS108" s="1"/>
      <c r="NYT108" s="1"/>
      <c r="NYU108" s="1"/>
      <c r="NYV108" s="1"/>
      <c r="NYW108" s="1"/>
      <c r="NYX108" s="1"/>
      <c r="NYY108" s="1"/>
      <c r="NYZ108" s="1"/>
      <c r="NZA108" s="1"/>
      <c r="NZB108" s="1"/>
      <c r="NZC108" s="1"/>
      <c r="NZD108" s="1"/>
      <c r="NZE108" s="1"/>
      <c r="NZF108" s="1"/>
      <c r="NZG108" s="1"/>
      <c r="NZH108" s="1"/>
      <c r="NZI108" s="1"/>
      <c r="NZJ108" s="1"/>
      <c r="NZK108" s="1"/>
      <c r="NZL108" s="1"/>
      <c r="NZM108" s="1"/>
      <c r="NZN108" s="1"/>
      <c r="NZO108" s="1"/>
      <c r="NZP108" s="1"/>
      <c r="NZQ108" s="1"/>
      <c r="NZR108" s="1"/>
      <c r="NZS108" s="1"/>
      <c r="NZT108" s="1"/>
      <c r="NZU108" s="1"/>
      <c r="NZV108" s="1"/>
      <c r="NZW108" s="1"/>
      <c r="NZX108" s="1"/>
      <c r="NZY108" s="1"/>
      <c r="NZZ108" s="1"/>
      <c r="OAA108" s="1"/>
      <c r="OAB108" s="1"/>
      <c r="OAC108" s="1"/>
      <c r="OAD108" s="1"/>
      <c r="OAE108" s="1"/>
      <c r="OAF108" s="1"/>
      <c r="OAG108" s="1"/>
      <c r="OAH108" s="1"/>
      <c r="OAI108" s="1"/>
      <c r="OAJ108" s="1"/>
      <c r="OAK108" s="1"/>
      <c r="OAL108" s="1"/>
      <c r="OAM108" s="1"/>
      <c r="OAN108" s="1"/>
      <c r="OAO108" s="1"/>
      <c r="OAP108" s="1"/>
      <c r="OAQ108" s="1"/>
      <c r="OAR108" s="1"/>
      <c r="OAS108" s="1"/>
      <c r="OAT108" s="1"/>
      <c r="OAU108" s="1"/>
      <c r="OAV108" s="1"/>
      <c r="OAW108" s="1"/>
      <c r="OAX108" s="1"/>
      <c r="OAY108" s="1"/>
      <c r="OAZ108" s="1"/>
      <c r="OBA108" s="1"/>
      <c r="OBB108" s="1"/>
      <c r="OBC108" s="1"/>
      <c r="OBD108" s="1"/>
      <c r="OBE108" s="1"/>
      <c r="OBF108" s="1"/>
      <c r="OBG108" s="1"/>
      <c r="OBH108" s="1"/>
      <c r="OBI108" s="1"/>
      <c r="OBJ108" s="1"/>
      <c r="OBK108" s="1"/>
      <c r="OBL108" s="1"/>
      <c r="OBM108" s="1"/>
      <c r="OBN108" s="1"/>
      <c r="OBO108" s="1"/>
      <c r="OBP108" s="1"/>
      <c r="OBQ108" s="1"/>
      <c r="OBR108" s="1"/>
      <c r="OBS108" s="1"/>
      <c r="OBT108" s="1"/>
      <c r="OBU108" s="1"/>
      <c r="OBV108" s="1"/>
      <c r="OBW108" s="1"/>
      <c r="OBX108" s="1"/>
      <c r="OBY108" s="1"/>
      <c r="OBZ108" s="1"/>
      <c r="OCA108" s="1"/>
      <c r="OCB108" s="1"/>
      <c r="OCC108" s="1"/>
      <c r="OCD108" s="1"/>
      <c r="OCE108" s="1"/>
      <c r="OCF108" s="1"/>
      <c r="OCG108" s="1"/>
      <c r="OCH108" s="1"/>
      <c r="OCI108" s="1"/>
      <c r="OCJ108" s="1"/>
      <c r="OCK108" s="1"/>
      <c r="OCL108" s="1"/>
      <c r="OCM108" s="1"/>
      <c r="OCN108" s="1"/>
      <c r="OCO108" s="1"/>
      <c r="OCP108" s="1"/>
      <c r="OCQ108" s="1"/>
      <c r="OCR108" s="1"/>
      <c r="OCS108" s="1"/>
      <c r="OCT108" s="1"/>
      <c r="OCU108" s="1"/>
      <c r="OCV108" s="1"/>
      <c r="OCW108" s="1"/>
      <c r="OCX108" s="1"/>
      <c r="OCY108" s="1"/>
      <c r="OCZ108" s="1"/>
      <c r="ODA108" s="1"/>
      <c r="ODB108" s="1"/>
      <c r="ODC108" s="1"/>
      <c r="ODD108" s="1"/>
      <c r="ODE108" s="1"/>
      <c r="ODF108" s="1"/>
      <c r="ODG108" s="1"/>
      <c r="ODH108" s="1"/>
      <c r="ODI108" s="1"/>
      <c r="ODJ108" s="1"/>
      <c r="ODK108" s="1"/>
      <c r="ODL108" s="1"/>
      <c r="ODM108" s="1"/>
      <c r="ODN108" s="1"/>
      <c r="ODO108" s="1"/>
      <c r="ODP108" s="1"/>
      <c r="ODQ108" s="1"/>
      <c r="ODR108" s="1"/>
      <c r="ODS108" s="1"/>
      <c r="ODT108" s="1"/>
      <c r="ODU108" s="1"/>
      <c r="ODV108" s="1"/>
      <c r="ODW108" s="1"/>
      <c r="ODX108" s="1"/>
      <c r="ODY108" s="1"/>
      <c r="ODZ108" s="1"/>
      <c r="OEA108" s="1"/>
      <c r="OEB108" s="1"/>
      <c r="OEC108" s="1"/>
      <c r="OED108" s="1"/>
      <c r="OEE108" s="1"/>
      <c r="OEF108" s="1"/>
      <c r="OEG108" s="1"/>
      <c r="OEH108" s="1"/>
      <c r="OEI108" s="1"/>
      <c r="OEJ108" s="1"/>
      <c r="OEK108" s="1"/>
      <c r="OEL108" s="1"/>
      <c r="OEM108" s="1"/>
      <c r="OEN108" s="1"/>
      <c r="OEO108" s="1"/>
      <c r="OEP108" s="1"/>
      <c r="OEQ108" s="1"/>
      <c r="OER108" s="1"/>
      <c r="OES108" s="1"/>
      <c r="OET108" s="1"/>
      <c r="OEU108" s="1"/>
      <c r="OEV108" s="1"/>
      <c r="OEW108" s="1"/>
      <c r="OEX108" s="1"/>
      <c r="OEY108" s="1"/>
      <c r="OEZ108" s="1"/>
      <c r="OFA108" s="1"/>
      <c r="OFB108" s="1"/>
      <c r="OFC108" s="1"/>
      <c r="OFD108" s="1"/>
      <c r="OFE108" s="1"/>
      <c r="OFF108" s="1"/>
      <c r="OFG108" s="1"/>
      <c r="OFH108" s="1"/>
      <c r="OFI108" s="1"/>
      <c r="OFJ108" s="1"/>
      <c r="OFK108" s="1"/>
      <c r="OFL108" s="1"/>
      <c r="OFM108" s="1"/>
      <c r="OFN108" s="1"/>
      <c r="OFO108" s="1"/>
      <c r="OFP108" s="1"/>
      <c r="OFQ108" s="1"/>
      <c r="OFR108" s="1"/>
      <c r="OFS108" s="1"/>
      <c r="OFT108" s="1"/>
      <c r="OFU108" s="1"/>
      <c r="OFV108" s="1"/>
      <c r="OFW108" s="1"/>
      <c r="OFX108" s="1"/>
      <c r="OFY108" s="1"/>
      <c r="OFZ108" s="1"/>
      <c r="OGA108" s="1"/>
      <c r="OGB108" s="1"/>
      <c r="OGC108" s="1"/>
      <c r="OGD108" s="1"/>
      <c r="OGE108" s="1"/>
      <c r="OGF108" s="1"/>
      <c r="OGG108" s="1"/>
      <c r="OGH108" s="1"/>
      <c r="OGI108" s="1"/>
      <c r="OGJ108" s="1"/>
      <c r="OGK108" s="1"/>
      <c r="OGL108" s="1"/>
      <c r="OGM108" s="1"/>
      <c r="OGN108" s="1"/>
      <c r="OGO108" s="1"/>
      <c r="OGP108" s="1"/>
      <c r="OGQ108" s="1"/>
      <c r="OGR108" s="1"/>
      <c r="OGS108" s="1"/>
      <c r="OGT108" s="1"/>
      <c r="OGU108" s="1"/>
      <c r="OGV108" s="1"/>
      <c r="OGW108" s="1"/>
      <c r="OGX108" s="1"/>
      <c r="OGY108" s="1"/>
      <c r="OGZ108" s="1"/>
      <c r="OHA108" s="1"/>
      <c r="OHB108" s="1"/>
      <c r="OHC108" s="1"/>
      <c r="OHD108" s="1"/>
      <c r="OHE108" s="1"/>
      <c r="OHF108" s="1"/>
      <c r="OHG108" s="1"/>
      <c r="OHH108" s="1"/>
      <c r="OHI108" s="1"/>
      <c r="OHJ108" s="1"/>
      <c r="OHK108" s="1"/>
      <c r="OHL108" s="1"/>
      <c r="OHM108" s="1"/>
      <c r="OHN108" s="1"/>
      <c r="OHO108" s="1"/>
      <c r="OHP108" s="1"/>
      <c r="OHQ108" s="1"/>
      <c r="OHR108" s="1"/>
      <c r="OHS108" s="1"/>
      <c r="OHT108" s="1"/>
      <c r="OHU108" s="1"/>
      <c r="OHV108" s="1"/>
      <c r="OHW108" s="1"/>
      <c r="OHX108" s="1"/>
      <c r="OHY108" s="1"/>
      <c r="OHZ108" s="1"/>
      <c r="OIA108" s="1"/>
      <c r="OIB108" s="1"/>
      <c r="OIC108" s="1"/>
      <c r="OID108" s="1"/>
      <c r="OIE108" s="1"/>
      <c r="OIF108" s="1"/>
      <c r="OIG108" s="1"/>
      <c r="OIH108" s="1"/>
      <c r="OII108" s="1"/>
      <c r="OIJ108" s="1"/>
      <c r="OIK108" s="1"/>
      <c r="OIL108" s="1"/>
      <c r="OIM108" s="1"/>
      <c r="OIN108" s="1"/>
      <c r="OIO108" s="1"/>
      <c r="OIP108" s="1"/>
      <c r="OIQ108" s="1"/>
      <c r="OIR108" s="1"/>
      <c r="OIS108" s="1"/>
      <c r="OIT108" s="1"/>
      <c r="OIU108" s="1"/>
      <c r="OIV108" s="1"/>
      <c r="OIW108" s="1"/>
      <c r="OIX108" s="1"/>
      <c r="OIY108" s="1"/>
      <c r="OIZ108" s="1"/>
      <c r="OJA108" s="1"/>
      <c r="OJB108" s="1"/>
      <c r="OJC108" s="1"/>
      <c r="OJD108" s="1"/>
      <c r="OJE108" s="1"/>
      <c r="OJF108" s="1"/>
      <c r="OJG108" s="1"/>
      <c r="OJH108" s="1"/>
      <c r="OJI108" s="1"/>
      <c r="OJJ108" s="1"/>
      <c r="OJK108" s="1"/>
      <c r="OJL108" s="1"/>
      <c r="OJM108" s="1"/>
      <c r="OJN108" s="1"/>
      <c r="OJO108" s="1"/>
      <c r="OJP108" s="1"/>
      <c r="OJQ108" s="1"/>
      <c r="OJR108" s="1"/>
      <c r="OJS108" s="1"/>
      <c r="OJT108" s="1"/>
      <c r="OJU108" s="1"/>
      <c r="OJV108" s="1"/>
      <c r="OJW108" s="1"/>
      <c r="OJX108" s="1"/>
      <c r="OJY108" s="1"/>
      <c r="OJZ108" s="1"/>
      <c r="OKA108" s="1"/>
      <c r="OKB108" s="1"/>
      <c r="OKC108" s="1"/>
      <c r="OKD108" s="1"/>
      <c r="OKE108" s="1"/>
      <c r="OKF108" s="1"/>
      <c r="OKG108" s="1"/>
      <c r="OKH108" s="1"/>
      <c r="OKI108" s="1"/>
      <c r="OKJ108" s="1"/>
      <c r="OKK108" s="1"/>
      <c r="OKL108" s="1"/>
      <c r="OKM108" s="1"/>
      <c r="OKN108" s="1"/>
      <c r="OKO108" s="1"/>
      <c r="OKP108" s="1"/>
      <c r="OKQ108" s="1"/>
      <c r="OKR108" s="1"/>
      <c r="OKS108" s="1"/>
      <c r="OKT108" s="1"/>
      <c r="OKU108" s="1"/>
      <c r="OKV108" s="1"/>
      <c r="OKW108" s="1"/>
      <c r="OKX108" s="1"/>
      <c r="OKY108" s="1"/>
      <c r="OKZ108" s="1"/>
      <c r="OLA108" s="1"/>
      <c r="OLB108" s="1"/>
      <c r="OLC108" s="1"/>
      <c r="OLD108" s="1"/>
      <c r="OLE108" s="1"/>
      <c r="OLF108" s="1"/>
      <c r="OLG108" s="1"/>
      <c r="OLH108" s="1"/>
      <c r="OLI108" s="1"/>
      <c r="OLJ108" s="1"/>
      <c r="OLK108" s="1"/>
      <c r="OLL108" s="1"/>
      <c r="OLM108" s="1"/>
      <c r="OLN108" s="1"/>
      <c r="OLO108" s="1"/>
      <c r="OLP108" s="1"/>
      <c r="OLQ108" s="1"/>
      <c r="OLR108" s="1"/>
      <c r="OLS108" s="1"/>
      <c r="OLT108" s="1"/>
      <c r="OLU108" s="1"/>
      <c r="OLV108" s="1"/>
      <c r="OLW108" s="1"/>
      <c r="OLX108" s="1"/>
      <c r="OLY108" s="1"/>
      <c r="OLZ108" s="1"/>
      <c r="OMA108" s="1"/>
      <c r="OMB108" s="1"/>
      <c r="OMC108" s="1"/>
      <c r="OMD108" s="1"/>
      <c r="OME108" s="1"/>
      <c r="OMF108" s="1"/>
      <c r="OMG108" s="1"/>
      <c r="OMH108" s="1"/>
      <c r="OMI108" s="1"/>
      <c r="OMJ108" s="1"/>
      <c r="OMK108" s="1"/>
      <c r="OML108" s="1"/>
      <c r="OMM108" s="1"/>
      <c r="OMN108" s="1"/>
      <c r="OMO108" s="1"/>
      <c r="OMP108" s="1"/>
      <c r="OMQ108" s="1"/>
      <c r="OMR108" s="1"/>
      <c r="OMS108" s="1"/>
      <c r="OMT108" s="1"/>
      <c r="OMU108" s="1"/>
      <c r="OMV108" s="1"/>
      <c r="OMW108" s="1"/>
      <c r="OMX108" s="1"/>
      <c r="OMY108" s="1"/>
      <c r="OMZ108" s="1"/>
      <c r="ONA108" s="1"/>
      <c r="ONB108" s="1"/>
      <c r="ONC108" s="1"/>
      <c r="OND108" s="1"/>
      <c r="ONE108" s="1"/>
      <c r="ONF108" s="1"/>
      <c r="ONG108" s="1"/>
      <c r="ONH108" s="1"/>
      <c r="ONI108" s="1"/>
      <c r="ONJ108" s="1"/>
      <c r="ONK108" s="1"/>
      <c r="ONL108" s="1"/>
      <c r="ONM108" s="1"/>
      <c r="ONN108" s="1"/>
      <c r="ONO108" s="1"/>
      <c r="ONP108" s="1"/>
      <c r="ONQ108" s="1"/>
      <c r="ONR108" s="1"/>
      <c r="ONS108" s="1"/>
      <c r="ONT108" s="1"/>
      <c r="ONU108" s="1"/>
      <c r="ONV108" s="1"/>
      <c r="ONW108" s="1"/>
      <c r="ONX108" s="1"/>
      <c r="ONY108" s="1"/>
      <c r="ONZ108" s="1"/>
      <c r="OOA108" s="1"/>
      <c r="OOB108" s="1"/>
      <c r="OOC108" s="1"/>
      <c r="OOD108" s="1"/>
      <c r="OOE108" s="1"/>
      <c r="OOF108" s="1"/>
      <c r="OOG108" s="1"/>
      <c r="OOH108" s="1"/>
      <c r="OOI108" s="1"/>
      <c r="OOJ108" s="1"/>
      <c r="OOK108" s="1"/>
      <c r="OOL108" s="1"/>
      <c r="OOM108" s="1"/>
      <c r="OON108" s="1"/>
      <c r="OOO108" s="1"/>
      <c r="OOP108" s="1"/>
      <c r="OOQ108" s="1"/>
      <c r="OOR108" s="1"/>
      <c r="OOS108" s="1"/>
      <c r="OOT108" s="1"/>
      <c r="OOU108" s="1"/>
      <c r="OOV108" s="1"/>
      <c r="OOW108" s="1"/>
      <c r="OOX108" s="1"/>
      <c r="OOY108" s="1"/>
      <c r="OOZ108" s="1"/>
      <c r="OPA108" s="1"/>
      <c r="OPB108" s="1"/>
      <c r="OPC108" s="1"/>
      <c r="OPD108" s="1"/>
      <c r="OPE108" s="1"/>
      <c r="OPF108" s="1"/>
      <c r="OPG108" s="1"/>
      <c r="OPH108" s="1"/>
      <c r="OPI108" s="1"/>
      <c r="OPJ108" s="1"/>
      <c r="OPK108" s="1"/>
      <c r="OPL108" s="1"/>
      <c r="OPM108" s="1"/>
      <c r="OPN108" s="1"/>
      <c r="OPO108" s="1"/>
      <c r="OPP108" s="1"/>
      <c r="OPQ108" s="1"/>
      <c r="OPR108" s="1"/>
      <c r="OPS108" s="1"/>
      <c r="OPT108" s="1"/>
      <c r="OPU108" s="1"/>
      <c r="OPV108" s="1"/>
      <c r="OPW108" s="1"/>
      <c r="OPX108" s="1"/>
      <c r="OPY108" s="1"/>
      <c r="OPZ108" s="1"/>
      <c r="OQA108" s="1"/>
      <c r="OQB108" s="1"/>
      <c r="OQC108" s="1"/>
      <c r="OQD108" s="1"/>
      <c r="OQE108" s="1"/>
      <c r="OQF108" s="1"/>
      <c r="OQG108" s="1"/>
      <c r="OQH108" s="1"/>
      <c r="OQI108" s="1"/>
      <c r="OQJ108" s="1"/>
      <c r="OQK108" s="1"/>
      <c r="OQL108" s="1"/>
      <c r="OQM108" s="1"/>
      <c r="OQN108" s="1"/>
      <c r="OQO108" s="1"/>
      <c r="OQP108" s="1"/>
      <c r="OQQ108" s="1"/>
      <c r="OQR108" s="1"/>
      <c r="OQS108" s="1"/>
      <c r="OQT108" s="1"/>
      <c r="OQU108" s="1"/>
      <c r="OQV108" s="1"/>
      <c r="OQW108" s="1"/>
      <c r="OQX108" s="1"/>
      <c r="OQY108" s="1"/>
      <c r="OQZ108" s="1"/>
      <c r="ORA108" s="1"/>
      <c r="ORB108" s="1"/>
      <c r="ORC108" s="1"/>
      <c r="ORD108" s="1"/>
      <c r="ORE108" s="1"/>
      <c r="ORF108" s="1"/>
      <c r="ORG108" s="1"/>
      <c r="ORH108" s="1"/>
      <c r="ORI108" s="1"/>
      <c r="ORJ108" s="1"/>
      <c r="ORK108" s="1"/>
      <c r="ORL108" s="1"/>
      <c r="ORM108" s="1"/>
      <c r="ORN108" s="1"/>
      <c r="ORO108" s="1"/>
      <c r="ORP108" s="1"/>
      <c r="ORQ108" s="1"/>
      <c r="ORR108" s="1"/>
      <c r="ORS108" s="1"/>
      <c r="ORT108" s="1"/>
      <c r="ORU108" s="1"/>
      <c r="ORV108" s="1"/>
      <c r="ORW108" s="1"/>
      <c r="ORX108" s="1"/>
      <c r="ORY108" s="1"/>
      <c r="ORZ108" s="1"/>
      <c r="OSA108" s="1"/>
      <c r="OSB108" s="1"/>
      <c r="OSC108" s="1"/>
      <c r="OSD108" s="1"/>
      <c r="OSE108" s="1"/>
      <c r="OSF108" s="1"/>
      <c r="OSG108" s="1"/>
      <c r="OSH108" s="1"/>
      <c r="OSI108" s="1"/>
      <c r="OSJ108" s="1"/>
      <c r="OSK108" s="1"/>
      <c r="OSL108" s="1"/>
      <c r="OSM108" s="1"/>
      <c r="OSN108" s="1"/>
      <c r="OSO108" s="1"/>
      <c r="OSP108" s="1"/>
      <c r="OSQ108" s="1"/>
      <c r="OSR108" s="1"/>
      <c r="OSS108" s="1"/>
      <c r="OST108" s="1"/>
      <c r="OSU108" s="1"/>
      <c r="OSV108" s="1"/>
      <c r="OSW108" s="1"/>
      <c r="OSX108" s="1"/>
      <c r="OSY108" s="1"/>
      <c r="OSZ108" s="1"/>
      <c r="OTA108" s="1"/>
      <c r="OTB108" s="1"/>
      <c r="OTC108" s="1"/>
      <c r="OTD108" s="1"/>
      <c r="OTE108" s="1"/>
      <c r="OTF108" s="1"/>
      <c r="OTG108" s="1"/>
      <c r="OTH108" s="1"/>
      <c r="OTI108" s="1"/>
      <c r="OTJ108" s="1"/>
      <c r="OTK108" s="1"/>
      <c r="OTL108" s="1"/>
      <c r="OTM108" s="1"/>
      <c r="OTN108" s="1"/>
      <c r="OTO108" s="1"/>
      <c r="OTP108" s="1"/>
      <c r="OTQ108" s="1"/>
      <c r="OTR108" s="1"/>
      <c r="OTS108" s="1"/>
      <c r="OTT108" s="1"/>
      <c r="OTU108" s="1"/>
      <c r="OTV108" s="1"/>
      <c r="OTW108" s="1"/>
      <c r="OTX108" s="1"/>
      <c r="OTY108" s="1"/>
      <c r="OTZ108" s="1"/>
      <c r="OUA108" s="1"/>
      <c r="OUB108" s="1"/>
      <c r="OUC108" s="1"/>
      <c r="OUD108" s="1"/>
      <c r="OUE108" s="1"/>
      <c r="OUF108" s="1"/>
      <c r="OUG108" s="1"/>
      <c r="OUH108" s="1"/>
      <c r="OUI108" s="1"/>
      <c r="OUJ108" s="1"/>
      <c r="OUK108" s="1"/>
      <c r="OUL108" s="1"/>
      <c r="OUM108" s="1"/>
      <c r="OUN108" s="1"/>
      <c r="OUO108" s="1"/>
      <c r="OUP108" s="1"/>
      <c r="OUQ108" s="1"/>
      <c r="OUR108" s="1"/>
      <c r="OUS108" s="1"/>
      <c r="OUT108" s="1"/>
      <c r="OUU108" s="1"/>
      <c r="OUV108" s="1"/>
      <c r="OUW108" s="1"/>
      <c r="OUX108" s="1"/>
      <c r="OUY108" s="1"/>
      <c r="OUZ108" s="1"/>
      <c r="OVA108" s="1"/>
      <c r="OVB108" s="1"/>
      <c r="OVC108" s="1"/>
      <c r="OVD108" s="1"/>
      <c r="OVE108" s="1"/>
      <c r="OVF108" s="1"/>
      <c r="OVG108" s="1"/>
      <c r="OVH108" s="1"/>
      <c r="OVI108" s="1"/>
      <c r="OVJ108" s="1"/>
      <c r="OVK108" s="1"/>
      <c r="OVL108" s="1"/>
      <c r="OVM108" s="1"/>
      <c r="OVN108" s="1"/>
      <c r="OVO108" s="1"/>
      <c r="OVP108" s="1"/>
      <c r="OVQ108" s="1"/>
      <c r="OVR108" s="1"/>
      <c r="OVS108" s="1"/>
      <c r="OVT108" s="1"/>
      <c r="OVU108" s="1"/>
      <c r="OVV108" s="1"/>
      <c r="OVW108" s="1"/>
      <c r="OVX108" s="1"/>
      <c r="OVY108" s="1"/>
      <c r="OVZ108" s="1"/>
      <c r="OWA108" s="1"/>
      <c r="OWB108" s="1"/>
      <c r="OWC108" s="1"/>
      <c r="OWD108" s="1"/>
      <c r="OWE108" s="1"/>
      <c r="OWF108" s="1"/>
      <c r="OWG108" s="1"/>
      <c r="OWH108" s="1"/>
      <c r="OWI108" s="1"/>
      <c r="OWJ108" s="1"/>
      <c r="OWK108" s="1"/>
      <c r="OWL108" s="1"/>
      <c r="OWM108" s="1"/>
      <c r="OWN108" s="1"/>
      <c r="OWO108" s="1"/>
      <c r="OWP108" s="1"/>
      <c r="OWQ108" s="1"/>
      <c r="OWR108" s="1"/>
      <c r="OWS108" s="1"/>
      <c r="OWT108" s="1"/>
      <c r="OWU108" s="1"/>
      <c r="OWV108" s="1"/>
      <c r="OWW108" s="1"/>
      <c r="OWX108" s="1"/>
      <c r="OWY108" s="1"/>
      <c r="OWZ108" s="1"/>
      <c r="OXA108" s="1"/>
      <c r="OXB108" s="1"/>
      <c r="OXC108" s="1"/>
      <c r="OXD108" s="1"/>
      <c r="OXE108" s="1"/>
      <c r="OXF108" s="1"/>
      <c r="OXG108" s="1"/>
      <c r="OXH108" s="1"/>
      <c r="OXI108" s="1"/>
      <c r="OXJ108" s="1"/>
      <c r="OXK108" s="1"/>
      <c r="OXL108" s="1"/>
      <c r="OXM108" s="1"/>
      <c r="OXN108" s="1"/>
      <c r="OXO108" s="1"/>
      <c r="OXP108" s="1"/>
      <c r="OXQ108" s="1"/>
      <c r="OXR108" s="1"/>
      <c r="OXS108" s="1"/>
      <c r="OXT108" s="1"/>
      <c r="OXU108" s="1"/>
      <c r="OXV108" s="1"/>
      <c r="OXW108" s="1"/>
      <c r="OXX108" s="1"/>
      <c r="OXY108" s="1"/>
      <c r="OXZ108" s="1"/>
      <c r="OYA108" s="1"/>
      <c r="OYB108" s="1"/>
      <c r="OYC108" s="1"/>
      <c r="OYD108" s="1"/>
      <c r="OYE108" s="1"/>
      <c r="OYF108" s="1"/>
      <c r="OYG108" s="1"/>
      <c r="OYH108" s="1"/>
      <c r="OYI108" s="1"/>
      <c r="OYJ108" s="1"/>
      <c r="OYK108" s="1"/>
      <c r="OYL108" s="1"/>
      <c r="OYM108" s="1"/>
      <c r="OYN108" s="1"/>
      <c r="OYO108" s="1"/>
      <c r="OYP108" s="1"/>
      <c r="OYQ108" s="1"/>
      <c r="OYR108" s="1"/>
      <c r="OYS108" s="1"/>
      <c r="OYT108" s="1"/>
      <c r="OYU108" s="1"/>
      <c r="OYV108" s="1"/>
      <c r="OYW108" s="1"/>
      <c r="OYX108" s="1"/>
      <c r="OYY108" s="1"/>
      <c r="OYZ108" s="1"/>
      <c r="OZA108" s="1"/>
      <c r="OZB108" s="1"/>
      <c r="OZC108" s="1"/>
      <c r="OZD108" s="1"/>
      <c r="OZE108" s="1"/>
      <c r="OZF108" s="1"/>
      <c r="OZG108" s="1"/>
      <c r="OZH108" s="1"/>
      <c r="OZI108" s="1"/>
      <c r="OZJ108" s="1"/>
      <c r="OZK108" s="1"/>
      <c r="OZL108" s="1"/>
      <c r="OZM108" s="1"/>
      <c r="OZN108" s="1"/>
      <c r="OZO108" s="1"/>
      <c r="OZP108" s="1"/>
      <c r="OZQ108" s="1"/>
      <c r="OZR108" s="1"/>
      <c r="OZS108" s="1"/>
      <c r="OZT108" s="1"/>
      <c r="OZU108" s="1"/>
      <c r="OZV108" s="1"/>
      <c r="OZW108" s="1"/>
      <c r="OZX108" s="1"/>
      <c r="OZY108" s="1"/>
      <c r="OZZ108" s="1"/>
      <c r="PAA108" s="1"/>
      <c r="PAB108" s="1"/>
      <c r="PAC108" s="1"/>
      <c r="PAD108" s="1"/>
      <c r="PAE108" s="1"/>
      <c r="PAF108" s="1"/>
      <c r="PAG108" s="1"/>
      <c r="PAH108" s="1"/>
      <c r="PAI108" s="1"/>
      <c r="PAJ108" s="1"/>
      <c r="PAK108" s="1"/>
      <c r="PAL108" s="1"/>
      <c r="PAM108" s="1"/>
      <c r="PAN108" s="1"/>
      <c r="PAO108" s="1"/>
      <c r="PAP108" s="1"/>
      <c r="PAQ108" s="1"/>
      <c r="PAR108" s="1"/>
      <c r="PAS108" s="1"/>
      <c r="PAT108" s="1"/>
      <c r="PAU108" s="1"/>
      <c r="PAV108" s="1"/>
      <c r="PAW108" s="1"/>
      <c r="PAX108" s="1"/>
      <c r="PAY108" s="1"/>
      <c r="PAZ108" s="1"/>
      <c r="PBA108" s="1"/>
      <c r="PBB108" s="1"/>
      <c r="PBC108" s="1"/>
      <c r="PBD108" s="1"/>
      <c r="PBE108" s="1"/>
      <c r="PBF108" s="1"/>
      <c r="PBG108" s="1"/>
      <c r="PBH108" s="1"/>
      <c r="PBI108" s="1"/>
      <c r="PBJ108" s="1"/>
      <c r="PBK108" s="1"/>
      <c r="PBL108" s="1"/>
      <c r="PBM108" s="1"/>
      <c r="PBN108" s="1"/>
      <c r="PBO108" s="1"/>
      <c r="PBP108" s="1"/>
      <c r="PBQ108" s="1"/>
      <c r="PBR108" s="1"/>
      <c r="PBS108" s="1"/>
      <c r="PBT108" s="1"/>
      <c r="PBU108" s="1"/>
      <c r="PBV108" s="1"/>
      <c r="PBW108" s="1"/>
      <c r="PBX108" s="1"/>
      <c r="PBY108" s="1"/>
      <c r="PBZ108" s="1"/>
      <c r="PCA108" s="1"/>
      <c r="PCB108" s="1"/>
      <c r="PCC108" s="1"/>
      <c r="PCD108" s="1"/>
      <c r="PCE108" s="1"/>
      <c r="PCF108" s="1"/>
      <c r="PCG108" s="1"/>
      <c r="PCH108" s="1"/>
      <c r="PCI108" s="1"/>
      <c r="PCJ108" s="1"/>
      <c r="PCK108" s="1"/>
      <c r="PCL108" s="1"/>
      <c r="PCM108" s="1"/>
      <c r="PCN108" s="1"/>
      <c r="PCO108" s="1"/>
      <c r="PCP108" s="1"/>
      <c r="PCQ108" s="1"/>
      <c r="PCR108" s="1"/>
      <c r="PCS108" s="1"/>
      <c r="PCT108" s="1"/>
      <c r="PCU108" s="1"/>
      <c r="PCV108" s="1"/>
      <c r="PCW108" s="1"/>
      <c r="PCX108" s="1"/>
      <c r="PCY108" s="1"/>
      <c r="PCZ108" s="1"/>
      <c r="PDA108" s="1"/>
      <c r="PDB108" s="1"/>
      <c r="PDC108" s="1"/>
      <c r="PDD108" s="1"/>
      <c r="PDE108" s="1"/>
      <c r="PDF108" s="1"/>
      <c r="PDG108" s="1"/>
      <c r="PDH108" s="1"/>
      <c r="PDI108" s="1"/>
      <c r="PDJ108" s="1"/>
      <c r="PDK108" s="1"/>
      <c r="PDL108" s="1"/>
      <c r="PDM108" s="1"/>
      <c r="PDN108" s="1"/>
      <c r="PDO108" s="1"/>
      <c r="PDP108" s="1"/>
      <c r="PDQ108" s="1"/>
      <c r="PDR108" s="1"/>
      <c r="PDS108" s="1"/>
      <c r="PDT108" s="1"/>
      <c r="PDU108" s="1"/>
      <c r="PDV108" s="1"/>
      <c r="PDW108" s="1"/>
      <c r="PDX108" s="1"/>
      <c r="PDY108" s="1"/>
      <c r="PDZ108" s="1"/>
      <c r="PEA108" s="1"/>
      <c r="PEB108" s="1"/>
      <c r="PEC108" s="1"/>
      <c r="PED108" s="1"/>
      <c r="PEE108" s="1"/>
      <c r="PEF108" s="1"/>
      <c r="PEG108" s="1"/>
      <c r="PEH108" s="1"/>
      <c r="PEI108" s="1"/>
      <c r="PEJ108" s="1"/>
      <c r="PEK108" s="1"/>
      <c r="PEL108" s="1"/>
      <c r="PEM108" s="1"/>
      <c r="PEN108" s="1"/>
      <c r="PEO108" s="1"/>
      <c r="PEP108" s="1"/>
      <c r="PEQ108" s="1"/>
      <c r="PER108" s="1"/>
      <c r="PES108" s="1"/>
      <c r="PET108" s="1"/>
      <c r="PEU108" s="1"/>
      <c r="PEV108" s="1"/>
      <c r="PEW108" s="1"/>
      <c r="PEX108" s="1"/>
      <c r="PEY108" s="1"/>
      <c r="PEZ108" s="1"/>
      <c r="PFA108" s="1"/>
      <c r="PFB108" s="1"/>
      <c r="PFC108" s="1"/>
      <c r="PFD108" s="1"/>
      <c r="PFE108" s="1"/>
      <c r="PFF108" s="1"/>
      <c r="PFG108" s="1"/>
      <c r="PFH108" s="1"/>
      <c r="PFI108" s="1"/>
      <c r="PFJ108" s="1"/>
      <c r="PFK108" s="1"/>
      <c r="PFL108" s="1"/>
      <c r="PFM108" s="1"/>
      <c r="PFN108" s="1"/>
      <c r="PFO108" s="1"/>
      <c r="PFP108" s="1"/>
      <c r="PFQ108" s="1"/>
      <c r="PFR108" s="1"/>
      <c r="PFS108" s="1"/>
      <c r="PFT108" s="1"/>
      <c r="PFU108" s="1"/>
      <c r="PFV108" s="1"/>
      <c r="PFW108" s="1"/>
      <c r="PFX108" s="1"/>
      <c r="PFY108" s="1"/>
      <c r="PFZ108" s="1"/>
      <c r="PGA108" s="1"/>
      <c r="PGB108" s="1"/>
      <c r="PGC108" s="1"/>
      <c r="PGD108" s="1"/>
      <c r="PGE108" s="1"/>
      <c r="PGF108" s="1"/>
      <c r="PGG108" s="1"/>
      <c r="PGH108" s="1"/>
      <c r="PGI108" s="1"/>
      <c r="PGJ108" s="1"/>
      <c r="PGK108" s="1"/>
      <c r="PGL108" s="1"/>
      <c r="PGM108" s="1"/>
      <c r="PGN108" s="1"/>
      <c r="PGO108" s="1"/>
      <c r="PGP108" s="1"/>
      <c r="PGQ108" s="1"/>
      <c r="PGR108" s="1"/>
      <c r="PGS108" s="1"/>
      <c r="PGT108" s="1"/>
      <c r="PGU108" s="1"/>
      <c r="PGV108" s="1"/>
      <c r="PGW108" s="1"/>
      <c r="PGX108" s="1"/>
      <c r="PGY108" s="1"/>
      <c r="PGZ108" s="1"/>
      <c r="PHA108" s="1"/>
      <c r="PHB108" s="1"/>
      <c r="PHC108" s="1"/>
      <c r="PHD108" s="1"/>
      <c r="PHE108" s="1"/>
      <c r="PHF108" s="1"/>
      <c r="PHG108" s="1"/>
      <c r="PHH108" s="1"/>
      <c r="PHI108" s="1"/>
      <c r="PHJ108" s="1"/>
      <c r="PHK108" s="1"/>
      <c r="PHL108" s="1"/>
      <c r="PHM108" s="1"/>
      <c r="PHN108" s="1"/>
      <c r="PHO108" s="1"/>
      <c r="PHP108" s="1"/>
      <c r="PHQ108" s="1"/>
      <c r="PHR108" s="1"/>
      <c r="PHS108" s="1"/>
      <c r="PHT108" s="1"/>
      <c r="PHU108" s="1"/>
      <c r="PHV108" s="1"/>
      <c r="PHW108" s="1"/>
      <c r="PHX108" s="1"/>
      <c r="PHY108" s="1"/>
      <c r="PHZ108" s="1"/>
      <c r="PIA108" s="1"/>
      <c r="PIB108" s="1"/>
      <c r="PIC108" s="1"/>
      <c r="PID108" s="1"/>
      <c r="PIE108" s="1"/>
      <c r="PIF108" s="1"/>
      <c r="PIG108" s="1"/>
      <c r="PIH108" s="1"/>
      <c r="PII108" s="1"/>
      <c r="PIJ108" s="1"/>
      <c r="PIK108" s="1"/>
      <c r="PIL108" s="1"/>
      <c r="PIM108" s="1"/>
      <c r="PIN108" s="1"/>
      <c r="PIO108" s="1"/>
      <c r="PIP108" s="1"/>
      <c r="PIQ108" s="1"/>
      <c r="PIR108" s="1"/>
      <c r="PIS108" s="1"/>
      <c r="PIT108" s="1"/>
      <c r="PIU108" s="1"/>
      <c r="PIV108" s="1"/>
      <c r="PIW108" s="1"/>
      <c r="PIX108" s="1"/>
      <c r="PIY108" s="1"/>
      <c r="PIZ108" s="1"/>
      <c r="PJA108" s="1"/>
      <c r="PJB108" s="1"/>
      <c r="PJC108" s="1"/>
      <c r="PJD108" s="1"/>
      <c r="PJE108" s="1"/>
      <c r="PJF108" s="1"/>
      <c r="PJG108" s="1"/>
      <c r="PJH108" s="1"/>
      <c r="PJI108" s="1"/>
      <c r="PJJ108" s="1"/>
      <c r="PJK108" s="1"/>
      <c r="PJL108" s="1"/>
      <c r="PJM108" s="1"/>
      <c r="PJN108" s="1"/>
      <c r="PJO108" s="1"/>
      <c r="PJP108" s="1"/>
      <c r="PJQ108" s="1"/>
      <c r="PJR108" s="1"/>
      <c r="PJS108" s="1"/>
      <c r="PJT108" s="1"/>
      <c r="PJU108" s="1"/>
      <c r="PJV108" s="1"/>
      <c r="PJW108" s="1"/>
      <c r="PJX108" s="1"/>
      <c r="PJY108" s="1"/>
      <c r="PJZ108" s="1"/>
      <c r="PKA108" s="1"/>
      <c r="PKB108" s="1"/>
      <c r="PKC108" s="1"/>
      <c r="PKD108" s="1"/>
      <c r="PKE108" s="1"/>
      <c r="PKF108" s="1"/>
      <c r="PKG108" s="1"/>
      <c r="PKH108" s="1"/>
      <c r="PKI108" s="1"/>
      <c r="PKJ108" s="1"/>
      <c r="PKK108" s="1"/>
      <c r="PKL108" s="1"/>
      <c r="PKM108" s="1"/>
      <c r="PKN108" s="1"/>
      <c r="PKO108" s="1"/>
      <c r="PKP108" s="1"/>
      <c r="PKQ108" s="1"/>
      <c r="PKR108" s="1"/>
      <c r="PKS108" s="1"/>
      <c r="PKT108" s="1"/>
      <c r="PKU108" s="1"/>
      <c r="PKV108" s="1"/>
      <c r="PKW108" s="1"/>
      <c r="PKX108" s="1"/>
      <c r="PKY108" s="1"/>
      <c r="PKZ108" s="1"/>
      <c r="PLA108" s="1"/>
      <c r="PLB108" s="1"/>
      <c r="PLC108" s="1"/>
      <c r="PLD108" s="1"/>
      <c r="PLE108" s="1"/>
      <c r="PLF108" s="1"/>
      <c r="PLG108" s="1"/>
      <c r="PLH108" s="1"/>
      <c r="PLI108" s="1"/>
      <c r="PLJ108" s="1"/>
      <c r="PLK108" s="1"/>
      <c r="PLL108" s="1"/>
      <c r="PLM108" s="1"/>
      <c r="PLN108" s="1"/>
      <c r="PLO108" s="1"/>
      <c r="PLP108" s="1"/>
      <c r="PLQ108" s="1"/>
      <c r="PLR108" s="1"/>
      <c r="PLS108" s="1"/>
      <c r="PLT108" s="1"/>
      <c r="PLU108" s="1"/>
      <c r="PLV108" s="1"/>
      <c r="PLW108" s="1"/>
      <c r="PLX108" s="1"/>
      <c r="PLY108" s="1"/>
      <c r="PLZ108" s="1"/>
      <c r="PMA108" s="1"/>
      <c r="PMB108" s="1"/>
      <c r="PMC108" s="1"/>
      <c r="PMD108" s="1"/>
      <c r="PME108" s="1"/>
      <c r="PMF108" s="1"/>
      <c r="PMG108" s="1"/>
      <c r="PMH108" s="1"/>
      <c r="PMI108" s="1"/>
      <c r="PMJ108" s="1"/>
      <c r="PMK108" s="1"/>
      <c r="PML108" s="1"/>
      <c r="PMM108" s="1"/>
      <c r="PMN108" s="1"/>
      <c r="PMO108" s="1"/>
      <c r="PMP108" s="1"/>
      <c r="PMQ108" s="1"/>
      <c r="PMR108" s="1"/>
      <c r="PMS108" s="1"/>
      <c r="PMT108" s="1"/>
      <c r="PMU108" s="1"/>
      <c r="PMV108" s="1"/>
      <c r="PMW108" s="1"/>
      <c r="PMX108" s="1"/>
      <c r="PMY108" s="1"/>
      <c r="PMZ108" s="1"/>
      <c r="PNA108" s="1"/>
      <c r="PNB108" s="1"/>
      <c r="PNC108" s="1"/>
      <c r="PND108" s="1"/>
      <c r="PNE108" s="1"/>
      <c r="PNF108" s="1"/>
      <c r="PNG108" s="1"/>
      <c r="PNH108" s="1"/>
      <c r="PNI108" s="1"/>
      <c r="PNJ108" s="1"/>
      <c r="PNK108" s="1"/>
      <c r="PNL108" s="1"/>
      <c r="PNM108" s="1"/>
      <c r="PNN108" s="1"/>
      <c r="PNO108" s="1"/>
      <c r="PNP108" s="1"/>
      <c r="PNQ108" s="1"/>
      <c r="PNR108" s="1"/>
      <c r="PNS108" s="1"/>
      <c r="PNT108" s="1"/>
      <c r="PNU108" s="1"/>
      <c r="PNV108" s="1"/>
      <c r="PNW108" s="1"/>
      <c r="PNX108" s="1"/>
      <c r="PNY108" s="1"/>
      <c r="PNZ108" s="1"/>
      <c r="POA108" s="1"/>
      <c r="POB108" s="1"/>
      <c r="POC108" s="1"/>
      <c r="POD108" s="1"/>
      <c r="POE108" s="1"/>
      <c r="POF108" s="1"/>
      <c r="POG108" s="1"/>
      <c r="POH108" s="1"/>
      <c r="POI108" s="1"/>
      <c r="POJ108" s="1"/>
      <c r="POK108" s="1"/>
      <c r="POL108" s="1"/>
      <c r="POM108" s="1"/>
      <c r="PON108" s="1"/>
      <c r="POO108" s="1"/>
      <c r="POP108" s="1"/>
      <c r="POQ108" s="1"/>
      <c r="POR108" s="1"/>
      <c r="POS108" s="1"/>
      <c r="POT108" s="1"/>
      <c r="POU108" s="1"/>
      <c r="POV108" s="1"/>
      <c r="POW108" s="1"/>
      <c r="POX108" s="1"/>
      <c r="POY108" s="1"/>
      <c r="POZ108" s="1"/>
      <c r="PPA108" s="1"/>
      <c r="PPB108" s="1"/>
      <c r="PPC108" s="1"/>
      <c r="PPD108" s="1"/>
      <c r="PPE108" s="1"/>
      <c r="PPF108" s="1"/>
      <c r="PPG108" s="1"/>
      <c r="PPH108" s="1"/>
      <c r="PPI108" s="1"/>
      <c r="PPJ108" s="1"/>
      <c r="PPK108" s="1"/>
      <c r="PPL108" s="1"/>
      <c r="PPM108" s="1"/>
      <c r="PPN108" s="1"/>
      <c r="PPO108" s="1"/>
      <c r="PPP108" s="1"/>
      <c r="PPQ108" s="1"/>
      <c r="PPR108" s="1"/>
      <c r="PPS108" s="1"/>
      <c r="PPT108" s="1"/>
      <c r="PPU108" s="1"/>
      <c r="PPV108" s="1"/>
      <c r="PPW108" s="1"/>
      <c r="PPX108" s="1"/>
      <c r="PPY108" s="1"/>
      <c r="PPZ108" s="1"/>
      <c r="PQA108" s="1"/>
      <c r="PQB108" s="1"/>
      <c r="PQC108" s="1"/>
      <c r="PQD108" s="1"/>
      <c r="PQE108" s="1"/>
      <c r="PQF108" s="1"/>
      <c r="PQG108" s="1"/>
      <c r="PQH108" s="1"/>
      <c r="PQI108" s="1"/>
      <c r="PQJ108" s="1"/>
      <c r="PQK108" s="1"/>
      <c r="PQL108" s="1"/>
      <c r="PQM108" s="1"/>
      <c r="PQN108" s="1"/>
      <c r="PQO108" s="1"/>
      <c r="PQP108" s="1"/>
      <c r="PQQ108" s="1"/>
      <c r="PQR108" s="1"/>
      <c r="PQS108" s="1"/>
      <c r="PQT108" s="1"/>
      <c r="PQU108" s="1"/>
      <c r="PQV108" s="1"/>
      <c r="PQW108" s="1"/>
      <c r="PQX108" s="1"/>
      <c r="PQY108" s="1"/>
      <c r="PQZ108" s="1"/>
      <c r="PRA108" s="1"/>
      <c r="PRB108" s="1"/>
      <c r="PRC108" s="1"/>
      <c r="PRD108" s="1"/>
      <c r="PRE108" s="1"/>
      <c r="PRF108" s="1"/>
      <c r="PRG108" s="1"/>
      <c r="PRH108" s="1"/>
      <c r="PRI108" s="1"/>
      <c r="PRJ108" s="1"/>
      <c r="PRK108" s="1"/>
      <c r="PRL108" s="1"/>
      <c r="PRM108" s="1"/>
      <c r="PRN108" s="1"/>
      <c r="PRO108" s="1"/>
      <c r="PRP108" s="1"/>
      <c r="PRQ108" s="1"/>
      <c r="PRR108" s="1"/>
      <c r="PRS108" s="1"/>
      <c r="PRT108" s="1"/>
      <c r="PRU108" s="1"/>
      <c r="PRV108" s="1"/>
      <c r="PRW108" s="1"/>
      <c r="PRX108" s="1"/>
      <c r="PRY108" s="1"/>
      <c r="PRZ108" s="1"/>
      <c r="PSA108" s="1"/>
      <c r="PSB108" s="1"/>
      <c r="PSC108" s="1"/>
      <c r="PSD108" s="1"/>
      <c r="PSE108" s="1"/>
      <c r="PSF108" s="1"/>
      <c r="PSG108" s="1"/>
      <c r="PSH108" s="1"/>
      <c r="PSI108" s="1"/>
      <c r="PSJ108" s="1"/>
      <c r="PSK108" s="1"/>
      <c r="PSL108" s="1"/>
      <c r="PSM108" s="1"/>
      <c r="PSN108" s="1"/>
      <c r="PSO108" s="1"/>
      <c r="PSP108" s="1"/>
      <c r="PSQ108" s="1"/>
      <c r="PSR108" s="1"/>
      <c r="PSS108" s="1"/>
      <c r="PST108" s="1"/>
      <c r="PSU108" s="1"/>
      <c r="PSV108" s="1"/>
      <c r="PSW108" s="1"/>
      <c r="PSX108" s="1"/>
      <c r="PSY108" s="1"/>
      <c r="PSZ108" s="1"/>
      <c r="PTA108" s="1"/>
      <c r="PTB108" s="1"/>
      <c r="PTC108" s="1"/>
      <c r="PTD108" s="1"/>
      <c r="PTE108" s="1"/>
      <c r="PTF108" s="1"/>
      <c r="PTG108" s="1"/>
      <c r="PTH108" s="1"/>
      <c r="PTI108" s="1"/>
      <c r="PTJ108" s="1"/>
      <c r="PTK108" s="1"/>
      <c r="PTL108" s="1"/>
      <c r="PTM108" s="1"/>
      <c r="PTN108" s="1"/>
      <c r="PTO108" s="1"/>
      <c r="PTP108" s="1"/>
      <c r="PTQ108" s="1"/>
      <c r="PTR108" s="1"/>
      <c r="PTS108" s="1"/>
      <c r="PTT108" s="1"/>
      <c r="PTU108" s="1"/>
      <c r="PTV108" s="1"/>
      <c r="PTW108" s="1"/>
      <c r="PTX108" s="1"/>
      <c r="PTY108" s="1"/>
      <c r="PTZ108" s="1"/>
      <c r="PUA108" s="1"/>
      <c r="PUB108" s="1"/>
      <c r="PUC108" s="1"/>
      <c r="PUD108" s="1"/>
      <c r="PUE108" s="1"/>
      <c r="PUF108" s="1"/>
      <c r="PUG108" s="1"/>
      <c r="PUH108" s="1"/>
      <c r="PUI108" s="1"/>
      <c r="PUJ108" s="1"/>
      <c r="PUK108" s="1"/>
      <c r="PUL108" s="1"/>
      <c r="PUM108" s="1"/>
      <c r="PUN108" s="1"/>
      <c r="PUO108" s="1"/>
      <c r="PUP108" s="1"/>
      <c r="PUQ108" s="1"/>
      <c r="PUR108" s="1"/>
      <c r="PUS108" s="1"/>
      <c r="PUT108" s="1"/>
      <c r="PUU108" s="1"/>
      <c r="PUV108" s="1"/>
      <c r="PUW108" s="1"/>
      <c r="PUX108" s="1"/>
      <c r="PUY108" s="1"/>
      <c r="PUZ108" s="1"/>
      <c r="PVA108" s="1"/>
      <c r="PVB108" s="1"/>
      <c r="PVC108" s="1"/>
      <c r="PVD108" s="1"/>
      <c r="PVE108" s="1"/>
      <c r="PVF108" s="1"/>
      <c r="PVG108" s="1"/>
      <c r="PVH108" s="1"/>
      <c r="PVI108" s="1"/>
      <c r="PVJ108" s="1"/>
      <c r="PVK108" s="1"/>
      <c r="PVL108" s="1"/>
      <c r="PVM108" s="1"/>
      <c r="PVN108" s="1"/>
      <c r="PVO108" s="1"/>
      <c r="PVP108" s="1"/>
      <c r="PVQ108" s="1"/>
      <c r="PVR108" s="1"/>
      <c r="PVS108" s="1"/>
      <c r="PVT108" s="1"/>
      <c r="PVU108" s="1"/>
      <c r="PVV108" s="1"/>
      <c r="PVW108" s="1"/>
      <c r="PVX108" s="1"/>
      <c r="PVY108" s="1"/>
      <c r="PVZ108" s="1"/>
      <c r="PWA108" s="1"/>
      <c r="PWB108" s="1"/>
      <c r="PWC108" s="1"/>
      <c r="PWD108" s="1"/>
      <c r="PWE108" s="1"/>
      <c r="PWF108" s="1"/>
      <c r="PWG108" s="1"/>
      <c r="PWH108" s="1"/>
      <c r="PWI108" s="1"/>
      <c r="PWJ108" s="1"/>
      <c r="PWK108" s="1"/>
      <c r="PWL108" s="1"/>
      <c r="PWM108" s="1"/>
      <c r="PWN108" s="1"/>
      <c r="PWO108" s="1"/>
      <c r="PWP108" s="1"/>
      <c r="PWQ108" s="1"/>
      <c r="PWR108" s="1"/>
      <c r="PWS108" s="1"/>
      <c r="PWT108" s="1"/>
      <c r="PWU108" s="1"/>
      <c r="PWV108" s="1"/>
      <c r="PWW108" s="1"/>
      <c r="PWX108" s="1"/>
      <c r="PWY108" s="1"/>
      <c r="PWZ108" s="1"/>
      <c r="PXA108" s="1"/>
      <c r="PXB108" s="1"/>
      <c r="PXC108" s="1"/>
      <c r="PXD108" s="1"/>
      <c r="PXE108" s="1"/>
      <c r="PXF108" s="1"/>
      <c r="PXG108" s="1"/>
      <c r="PXH108" s="1"/>
      <c r="PXI108" s="1"/>
      <c r="PXJ108" s="1"/>
      <c r="PXK108" s="1"/>
      <c r="PXL108" s="1"/>
      <c r="PXM108" s="1"/>
      <c r="PXN108" s="1"/>
      <c r="PXO108" s="1"/>
      <c r="PXP108" s="1"/>
      <c r="PXQ108" s="1"/>
      <c r="PXR108" s="1"/>
      <c r="PXS108" s="1"/>
      <c r="PXT108" s="1"/>
      <c r="PXU108" s="1"/>
      <c r="PXV108" s="1"/>
      <c r="PXW108" s="1"/>
      <c r="PXX108" s="1"/>
      <c r="PXY108" s="1"/>
      <c r="PXZ108" s="1"/>
      <c r="PYA108" s="1"/>
      <c r="PYB108" s="1"/>
      <c r="PYC108" s="1"/>
      <c r="PYD108" s="1"/>
      <c r="PYE108" s="1"/>
      <c r="PYF108" s="1"/>
      <c r="PYG108" s="1"/>
      <c r="PYH108" s="1"/>
      <c r="PYI108" s="1"/>
      <c r="PYJ108" s="1"/>
      <c r="PYK108" s="1"/>
      <c r="PYL108" s="1"/>
      <c r="PYM108" s="1"/>
      <c r="PYN108" s="1"/>
      <c r="PYO108" s="1"/>
      <c r="PYP108" s="1"/>
      <c r="PYQ108" s="1"/>
      <c r="PYR108" s="1"/>
      <c r="PYS108" s="1"/>
      <c r="PYT108" s="1"/>
      <c r="PYU108" s="1"/>
      <c r="PYV108" s="1"/>
      <c r="PYW108" s="1"/>
      <c r="PYX108" s="1"/>
      <c r="PYY108" s="1"/>
      <c r="PYZ108" s="1"/>
      <c r="PZA108" s="1"/>
      <c r="PZB108" s="1"/>
      <c r="PZC108" s="1"/>
      <c r="PZD108" s="1"/>
      <c r="PZE108" s="1"/>
      <c r="PZF108" s="1"/>
      <c r="PZG108" s="1"/>
      <c r="PZH108" s="1"/>
      <c r="PZI108" s="1"/>
      <c r="PZJ108" s="1"/>
      <c r="PZK108" s="1"/>
      <c r="PZL108" s="1"/>
      <c r="PZM108" s="1"/>
      <c r="PZN108" s="1"/>
      <c r="PZO108" s="1"/>
      <c r="PZP108" s="1"/>
      <c r="PZQ108" s="1"/>
      <c r="PZR108" s="1"/>
      <c r="PZS108" s="1"/>
      <c r="PZT108" s="1"/>
      <c r="PZU108" s="1"/>
      <c r="PZV108" s="1"/>
      <c r="PZW108" s="1"/>
      <c r="PZX108" s="1"/>
      <c r="PZY108" s="1"/>
      <c r="PZZ108" s="1"/>
      <c r="QAA108" s="1"/>
      <c r="QAB108" s="1"/>
      <c r="QAC108" s="1"/>
      <c r="QAD108" s="1"/>
      <c r="QAE108" s="1"/>
      <c r="QAF108" s="1"/>
      <c r="QAG108" s="1"/>
      <c r="QAH108" s="1"/>
      <c r="QAI108" s="1"/>
      <c r="QAJ108" s="1"/>
      <c r="QAK108" s="1"/>
      <c r="QAL108" s="1"/>
      <c r="QAM108" s="1"/>
      <c r="QAN108" s="1"/>
      <c r="QAO108" s="1"/>
      <c r="QAP108" s="1"/>
      <c r="QAQ108" s="1"/>
      <c r="QAR108" s="1"/>
      <c r="QAS108" s="1"/>
      <c r="QAT108" s="1"/>
      <c r="QAU108" s="1"/>
      <c r="QAV108" s="1"/>
      <c r="QAW108" s="1"/>
      <c r="QAX108" s="1"/>
      <c r="QAY108" s="1"/>
      <c r="QAZ108" s="1"/>
      <c r="QBA108" s="1"/>
      <c r="QBB108" s="1"/>
      <c r="QBC108" s="1"/>
      <c r="QBD108" s="1"/>
      <c r="QBE108" s="1"/>
      <c r="QBF108" s="1"/>
      <c r="QBG108" s="1"/>
      <c r="QBH108" s="1"/>
      <c r="QBI108" s="1"/>
      <c r="QBJ108" s="1"/>
      <c r="QBK108" s="1"/>
      <c r="QBL108" s="1"/>
      <c r="QBM108" s="1"/>
      <c r="QBN108" s="1"/>
      <c r="QBO108" s="1"/>
      <c r="QBP108" s="1"/>
      <c r="QBQ108" s="1"/>
      <c r="QBR108" s="1"/>
      <c r="QBS108" s="1"/>
      <c r="QBT108" s="1"/>
      <c r="QBU108" s="1"/>
      <c r="QBV108" s="1"/>
      <c r="QBW108" s="1"/>
      <c r="QBX108" s="1"/>
      <c r="QBY108" s="1"/>
      <c r="QBZ108" s="1"/>
      <c r="QCA108" s="1"/>
      <c r="QCB108" s="1"/>
      <c r="QCC108" s="1"/>
      <c r="QCD108" s="1"/>
      <c r="QCE108" s="1"/>
      <c r="QCF108" s="1"/>
      <c r="QCG108" s="1"/>
      <c r="QCH108" s="1"/>
      <c r="QCI108" s="1"/>
      <c r="QCJ108" s="1"/>
      <c r="QCK108" s="1"/>
      <c r="QCL108" s="1"/>
      <c r="QCM108" s="1"/>
      <c r="QCN108" s="1"/>
      <c r="QCO108" s="1"/>
      <c r="QCP108" s="1"/>
      <c r="QCQ108" s="1"/>
      <c r="QCR108" s="1"/>
      <c r="QCS108" s="1"/>
      <c r="QCT108" s="1"/>
      <c r="QCU108" s="1"/>
      <c r="QCV108" s="1"/>
      <c r="QCW108" s="1"/>
      <c r="QCX108" s="1"/>
      <c r="QCY108" s="1"/>
      <c r="QCZ108" s="1"/>
      <c r="QDA108" s="1"/>
      <c r="QDB108" s="1"/>
      <c r="QDC108" s="1"/>
      <c r="QDD108" s="1"/>
      <c r="QDE108" s="1"/>
      <c r="QDF108" s="1"/>
      <c r="QDG108" s="1"/>
      <c r="QDH108" s="1"/>
      <c r="QDI108" s="1"/>
      <c r="QDJ108" s="1"/>
      <c r="QDK108" s="1"/>
      <c r="QDL108" s="1"/>
      <c r="QDM108" s="1"/>
      <c r="QDN108" s="1"/>
      <c r="QDO108" s="1"/>
      <c r="QDP108" s="1"/>
      <c r="QDQ108" s="1"/>
      <c r="QDR108" s="1"/>
      <c r="QDS108" s="1"/>
      <c r="QDT108" s="1"/>
      <c r="QDU108" s="1"/>
      <c r="QDV108" s="1"/>
      <c r="QDW108" s="1"/>
      <c r="QDX108" s="1"/>
      <c r="QDY108" s="1"/>
      <c r="QDZ108" s="1"/>
      <c r="QEA108" s="1"/>
      <c r="QEB108" s="1"/>
      <c r="QEC108" s="1"/>
      <c r="QED108" s="1"/>
      <c r="QEE108" s="1"/>
      <c r="QEF108" s="1"/>
      <c r="QEG108" s="1"/>
      <c r="QEH108" s="1"/>
      <c r="QEI108" s="1"/>
      <c r="QEJ108" s="1"/>
      <c r="QEK108" s="1"/>
      <c r="QEL108" s="1"/>
      <c r="QEM108" s="1"/>
      <c r="QEN108" s="1"/>
      <c r="QEO108" s="1"/>
      <c r="QEP108" s="1"/>
      <c r="QEQ108" s="1"/>
      <c r="QER108" s="1"/>
      <c r="QES108" s="1"/>
      <c r="QET108" s="1"/>
      <c r="QEU108" s="1"/>
      <c r="QEV108" s="1"/>
      <c r="QEW108" s="1"/>
      <c r="QEX108" s="1"/>
      <c r="QEY108" s="1"/>
      <c r="QEZ108" s="1"/>
      <c r="QFA108" s="1"/>
      <c r="QFB108" s="1"/>
      <c r="QFC108" s="1"/>
      <c r="QFD108" s="1"/>
      <c r="QFE108" s="1"/>
      <c r="QFF108" s="1"/>
      <c r="QFG108" s="1"/>
      <c r="QFH108" s="1"/>
      <c r="QFI108" s="1"/>
      <c r="QFJ108" s="1"/>
      <c r="QFK108" s="1"/>
      <c r="QFL108" s="1"/>
      <c r="QFM108" s="1"/>
      <c r="QFN108" s="1"/>
      <c r="QFO108" s="1"/>
      <c r="QFP108" s="1"/>
      <c r="QFQ108" s="1"/>
      <c r="QFR108" s="1"/>
      <c r="QFS108" s="1"/>
      <c r="QFT108" s="1"/>
      <c r="QFU108" s="1"/>
      <c r="QFV108" s="1"/>
      <c r="QFW108" s="1"/>
      <c r="QFX108" s="1"/>
      <c r="QFY108" s="1"/>
      <c r="QFZ108" s="1"/>
      <c r="QGA108" s="1"/>
      <c r="QGB108" s="1"/>
      <c r="QGC108" s="1"/>
      <c r="QGD108" s="1"/>
      <c r="QGE108" s="1"/>
      <c r="QGF108" s="1"/>
      <c r="QGG108" s="1"/>
      <c r="QGH108" s="1"/>
      <c r="QGI108" s="1"/>
      <c r="QGJ108" s="1"/>
      <c r="QGK108" s="1"/>
      <c r="QGL108" s="1"/>
      <c r="QGM108" s="1"/>
      <c r="QGN108" s="1"/>
      <c r="QGO108" s="1"/>
      <c r="QGP108" s="1"/>
      <c r="QGQ108" s="1"/>
      <c r="QGR108" s="1"/>
      <c r="QGS108" s="1"/>
      <c r="QGT108" s="1"/>
      <c r="QGU108" s="1"/>
      <c r="QGV108" s="1"/>
      <c r="QGW108" s="1"/>
      <c r="QGX108" s="1"/>
      <c r="QGY108" s="1"/>
      <c r="QGZ108" s="1"/>
      <c r="QHA108" s="1"/>
      <c r="QHB108" s="1"/>
      <c r="QHC108" s="1"/>
      <c r="QHD108" s="1"/>
      <c r="QHE108" s="1"/>
      <c r="QHF108" s="1"/>
      <c r="QHG108" s="1"/>
      <c r="QHH108" s="1"/>
      <c r="QHI108" s="1"/>
      <c r="QHJ108" s="1"/>
      <c r="QHK108" s="1"/>
      <c r="QHL108" s="1"/>
      <c r="QHM108" s="1"/>
      <c r="QHN108" s="1"/>
      <c r="QHO108" s="1"/>
      <c r="QHP108" s="1"/>
      <c r="QHQ108" s="1"/>
      <c r="QHR108" s="1"/>
      <c r="QHS108" s="1"/>
      <c r="QHT108" s="1"/>
      <c r="QHU108" s="1"/>
      <c r="QHV108" s="1"/>
      <c r="QHW108" s="1"/>
      <c r="QHX108" s="1"/>
      <c r="QHY108" s="1"/>
      <c r="QHZ108" s="1"/>
      <c r="QIA108" s="1"/>
      <c r="QIB108" s="1"/>
      <c r="QIC108" s="1"/>
      <c r="QID108" s="1"/>
      <c r="QIE108" s="1"/>
      <c r="QIF108" s="1"/>
      <c r="QIG108" s="1"/>
      <c r="QIH108" s="1"/>
      <c r="QII108" s="1"/>
      <c r="QIJ108" s="1"/>
      <c r="QIK108" s="1"/>
      <c r="QIL108" s="1"/>
      <c r="QIM108" s="1"/>
      <c r="QIN108" s="1"/>
      <c r="QIO108" s="1"/>
      <c r="QIP108" s="1"/>
      <c r="QIQ108" s="1"/>
      <c r="QIR108" s="1"/>
      <c r="QIS108" s="1"/>
      <c r="QIT108" s="1"/>
      <c r="QIU108" s="1"/>
      <c r="QIV108" s="1"/>
      <c r="QIW108" s="1"/>
      <c r="QIX108" s="1"/>
      <c r="QIY108" s="1"/>
      <c r="QIZ108" s="1"/>
      <c r="QJA108" s="1"/>
      <c r="QJB108" s="1"/>
      <c r="QJC108" s="1"/>
      <c r="QJD108" s="1"/>
      <c r="QJE108" s="1"/>
      <c r="QJF108" s="1"/>
      <c r="QJG108" s="1"/>
      <c r="QJH108" s="1"/>
      <c r="QJI108" s="1"/>
      <c r="QJJ108" s="1"/>
      <c r="QJK108" s="1"/>
      <c r="QJL108" s="1"/>
      <c r="QJM108" s="1"/>
      <c r="QJN108" s="1"/>
      <c r="QJO108" s="1"/>
      <c r="QJP108" s="1"/>
      <c r="QJQ108" s="1"/>
      <c r="QJR108" s="1"/>
      <c r="QJS108" s="1"/>
      <c r="QJT108" s="1"/>
      <c r="QJU108" s="1"/>
      <c r="QJV108" s="1"/>
      <c r="QJW108" s="1"/>
      <c r="QJX108" s="1"/>
      <c r="QJY108" s="1"/>
      <c r="QJZ108" s="1"/>
      <c r="QKA108" s="1"/>
      <c r="QKB108" s="1"/>
      <c r="QKC108" s="1"/>
      <c r="QKD108" s="1"/>
      <c r="QKE108" s="1"/>
      <c r="QKF108" s="1"/>
      <c r="QKG108" s="1"/>
      <c r="QKH108" s="1"/>
      <c r="QKI108" s="1"/>
      <c r="QKJ108" s="1"/>
      <c r="QKK108" s="1"/>
      <c r="QKL108" s="1"/>
      <c r="QKM108" s="1"/>
      <c r="QKN108" s="1"/>
      <c r="QKO108" s="1"/>
      <c r="QKP108" s="1"/>
      <c r="QKQ108" s="1"/>
      <c r="QKR108" s="1"/>
      <c r="QKS108" s="1"/>
      <c r="QKT108" s="1"/>
      <c r="QKU108" s="1"/>
      <c r="QKV108" s="1"/>
      <c r="QKW108" s="1"/>
      <c r="QKX108" s="1"/>
      <c r="QKY108" s="1"/>
      <c r="QKZ108" s="1"/>
      <c r="QLA108" s="1"/>
      <c r="QLB108" s="1"/>
      <c r="QLC108" s="1"/>
      <c r="QLD108" s="1"/>
      <c r="QLE108" s="1"/>
      <c r="QLF108" s="1"/>
      <c r="QLG108" s="1"/>
      <c r="QLH108" s="1"/>
      <c r="QLI108" s="1"/>
      <c r="QLJ108" s="1"/>
      <c r="QLK108" s="1"/>
      <c r="QLL108" s="1"/>
      <c r="QLM108" s="1"/>
      <c r="QLN108" s="1"/>
      <c r="QLO108" s="1"/>
      <c r="QLP108" s="1"/>
      <c r="QLQ108" s="1"/>
      <c r="QLR108" s="1"/>
      <c r="QLS108" s="1"/>
      <c r="QLT108" s="1"/>
      <c r="QLU108" s="1"/>
      <c r="QLV108" s="1"/>
      <c r="QLW108" s="1"/>
      <c r="QLX108" s="1"/>
      <c r="QLY108" s="1"/>
      <c r="QLZ108" s="1"/>
      <c r="QMA108" s="1"/>
      <c r="QMB108" s="1"/>
      <c r="QMC108" s="1"/>
      <c r="QMD108" s="1"/>
      <c r="QME108" s="1"/>
      <c r="QMF108" s="1"/>
      <c r="QMG108" s="1"/>
      <c r="QMH108" s="1"/>
      <c r="QMI108" s="1"/>
      <c r="QMJ108" s="1"/>
      <c r="QMK108" s="1"/>
      <c r="QML108" s="1"/>
      <c r="QMM108" s="1"/>
      <c r="QMN108" s="1"/>
      <c r="QMO108" s="1"/>
      <c r="QMP108" s="1"/>
      <c r="QMQ108" s="1"/>
      <c r="QMR108" s="1"/>
      <c r="QMS108" s="1"/>
      <c r="QMT108" s="1"/>
      <c r="QMU108" s="1"/>
      <c r="QMV108" s="1"/>
      <c r="QMW108" s="1"/>
      <c r="QMX108" s="1"/>
      <c r="QMY108" s="1"/>
      <c r="QMZ108" s="1"/>
      <c r="QNA108" s="1"/>
      <c r="QNB108" s="1"/>
      <c r="QNC108" s="1"/>
      <c r="QND108" s="1"/>
      <c r="QNE108" s="1"/>
      <c r="QNF108" s="1"/>
      <c r="QNG108" s="1"/>
      <c r="QNH108" s="1"/>
      <c r="QNI108" s="1"/>
      <c r="QNJ108" s="1"/>
      <c r="QNK108" s="1"/>
      <c r="QNL108" s="1"/>
      <c r="QNM108" s="1"/>
      <c r="QNN108" s="1"/>
      <c r="QNO108" s="1"/>
      <c r="QNP108" s="1"/>
      <c r="QNQ108" s="1"/>
      <c r="QNR108" s="1"/>
      <c r="QNS108" s="1"/>
      <c r="QNT108" s="1"/>
      <c r="QNU108" s="1"/>
      <c r="QNV108" s="1"/>
      <c r="QNW108" s="1"/>
      <c r="QNX108" s="1"/>
      <c r="QNY108" s="1"/>
      <c r="QNZ108" s="1"/>
      <c r="QOA108" s="1"/>
      <c r="QOB108" s="1"/>
      <c r="QOC108" s="1"/>
      <c r="QOD108" s="1"/>
      <c r="QOE108" s="1"/>
      <c r="QOF108" s="1"/>
      <c r="QOG108" s="1"/>
      <c r="QOH108" s="1"/>
      <c r="QOI108" s="1"/>
      <c r="QOJ108" s="1"/>
      <c r="QOK108" s="1"/>
      <c r="QOL108" s="1"/>
      <c r="QOM108" s="1"/>
      <c r="QON108" s="1"/>
      <c r="QOO108" s="1"/>
      <c r="QOP108" s="1"/>
      <c r="QOQ108" s="1"/>
      <c r="QOR108" s="1"/>
      <c r="QOS108" s="1"/>
      <c r="QOT108" s="1"/>
      <c r="QOU108" s="1"/>
      <c r="QOV108" s="1"/>
      <c r="QOW108" s="1"/>
      <c r="QOX108" s="1"/>
      <c r="QOY108" s="1"/>
      <c r="QOZ108" s="1"/>
      <c r="QPA108" s="1"/>
      <c r="QPB108" s="1"/>
      <c r="QPC108" s="1"/>
      <c r="QPD108" s="1"/>
      <c r="QPE108" s="1"/>
      <c r="QPF108" s="1"/>
      <c r="QPG108" s="1"/>
      <c r="QPH108" s="1"/>
      <c r="QPI108" s="1"/>
      <c r="QPJ108" s="1"/>
      <c r="QPK108" s="1"/>
      <c r="QPL108" s="1"/>
      <c r="QPM108" s="1"/>
      <c r="QPN108" s="1"/>
      <c r="QPO108" s="1"/>
      <c r="QPP108" s="1"/>
      <c r="QPQ108" s="1"/>
      <c r="QPR108" s="1"/>
      <c r="QPS108" s="1"/>
      <c r="QPT108" s="1"/>
      <c r="QPU108" s="1"/>
      <c r="QPV108" s="1"/>
      <c r="QPW108" s="1"/>
      <c r="QPX108" s="1"/>
      <c r="QPY108" s="1"/>
      <c r="QPZ108" s="1"/>
      <c r="QQA108" s="1"/>
      <c r="QQB108" s="1"/>
      <c r="QQC108" s="1"/>
      <c r="QQD108" s="1"/>
      <c r="QQE108" s="1"/>
      <c r="QQF108" s="1"/>
      <c r="QQG108" s="1"/>
      <c r="QQH108" s="1"/>
      <c r="QQI108" s="1"/>
      <c r="QQJ108" s="1"/>
      <c r="QQK108" s="1"/>
      <c r="QQL108" s="1"/>
      <c r="QQM108" s="1"/>
      <c r="QQN108" s="1"/>
      <c r="QQO108" s="1"/>
      <c r="QQP108" s="1"/>
      <c r="QQQ108" s="1"/>
      <c r="QQR108" s="1"/>
      <c r="QQS108" s="1"/>
      <c r="QQT108" s="1"/>
      <c r="QQU108" s="1"/>
      <c r="QQV108" s="1"/>
      <c r="QQW108" s="1"/>
      <c r="QQX108" s="1"/>
      <c r="QQY108" s="1"/>
      <c r="QQZ108" s="1"/>
      <c r="QRA108" s="1"/>
      <c r="QRB108" s="1"/>
      <c r="QRC108" s="1"/>
      <c r="QRD108" s="1"/>
      <c r="QRE108" s="1"/>
      <c r="QRF108" s="1"/>
      <c r="QRG108" s="1"/>
      <c r="QRH108" s="1"/>
      <c r="QRI108" s="1"/>
      <c r="QRJ108" s="1"/>
      <c r="QRK108" s="1"/>
      <c r="QRL108" s="1"/>
      <c r="QRM108" s="1"/>
      <c r="QRN108" s="1"/>
      <c r="QRO108" s="1"/>
      <c r="QRP108" s="1"/>
      <c r="QRQ108" s="1"/>
      <c r="QRR108" s="1"/>
      <c r="QRS108" s="1"/>
      <c r="QRT108" s="1"/>
      <c r="QRU108" s="1"/>
      <c r="QRV108" s="1"/>
      <c r="QRW108" s="1"/>
      <c r="QRX108" s="1"/>
      <c r="QRY108" s="1"/>
      <c r="QRZ108" s="1"/>
      <c r="QSA108" s="1"/>
      <c r="QSB108" s="1"/>
      <c r="QSC108" s="1"/>
      <c r="QSD108" s="1"/>
      <c r="QSE108" s="1"/>
      <c r="QSF108" s="1"/>
      <c r="QSG108" s="1"/>
      <c r="QSH108" s="1"/>
      <c r="QSI108" s="1"/>
      <c r="QSJ108" s="1"/>
      <c r="QSK108" s="1"/>
      <c r="QSL108" s="1"/>
      <c r="QSM108" s="1"/>
      <c r="QSN108" s="1"/>
      <c r="QSO108" s="1"/>
      <c r="QSP108" s="1"/>
      <c r="QSQ108" s="1"/>
      <c r="QSR108" s="1"/>
      <c r="QSS108" s="1"/>
      <c r="QST108" s="1"/>
      <c r="QSU108" s="1"/>
      <c r="QSV108" s="1"/>
      <c r="QSW108" s="1"/>
      <c r="QSX108" s="1"/>
      <c r="QSY108" s="1"/>
      <c r="QSZ108" s="1"/>
      <c r="QTA108" s="1"/>
      <c r="QTB108" s="1"/>
      <c r="QTC108" s="1"/>
      <c r="QTD108" s="1"/>
      <c r="QTE108" s="1"/>
      <c r="QTF108" s="1"/>
      <c r="QTG108" s="1"/>
      <c r="QTH108" s="1"/>
      <c r="QTI108" s="1"/>
      <c r="QTJ108" s="1"/>
      <c r="QTK108" s="1"/>
      <c r="QTL108" s="1"/>
      <c r="QTM108" s="1"/>
      <c r="QTN108" s="1"/>
      <c r="QTO108" s="1"/>
      <c r="QTP108" s="1"/>
      <c r="QTQ108" s="1"/>
      <c r="QTR108" s="1"/>
      <c r="QTS108" s="1"/>
      <c r="QTT108" s="1"/>
      <c r="QTU108" s="1"/>
      <c r="QTV108" s="1"/>
      <c r="QTW108" s="1"/>
      <c r="QTX108" s="1"/>
      <c r="QTY108" s="1"/>
      <c r="QTZ108" s="1"/>
      <c r="QUA108" s="1"/>
      <c r="QUB108" s="1"/>
      <c r="QUC108" s="1"/>
      <c r="QUD108" s="1"/>
      <c r="QUE108" s="1"/>
      <c r="QUF108" s="1"/>
      <c r="QUG108" s="1"/>
      <c r="QUH108" s="1"/>
      <c r="QUI108" s="1"/>
      <c r="QUJ108" s="1"/>
      <c r="QUK108" s="1"/>
      <c r="QUL108" s="1"/>
      <c r="QUM108" s="1"/>
      <c r="QUN108" s="1"/>
      <c r="QUO108" s="1"/>
      <c r="QUP108" s="1"/>
      <c r="QUQ108" s="1"/>
      <c r="QUR108" s="1"/>
      <c r="QUS108" s="1"/>
      <c r="QUT108" s="1"/>
      <c r="QUU108" s="1"/>
      <c r="QUV108" s="1"/>
      <c r="QUW108" s="1"/>
      <c r="QUX108" s="1"/>
      <c r="QUY108" s="1"/>
      <c r="QUZ108" s="1"/>
      <c r="QVA108" s="1"/>
      <c r="QVB108" s="1"/>
      <c r="QVC108" s="1"/>
      <c r="QVD108" s="1"/>
      <c r="QVE108" s="1"/>
      <c r="QVF108" s="1"/>
      <c r="QVG108" s="1"/>
      <c r="QVH108" s="1"/>
      <c r="QVI108" s="1"/>
      <c r="QVJ108" s="1"/>
      <c r="QVK108" s="1"/>
      <c r="QVL108" s="1"/>
      <c r="QVM108" s="1"/>
      <c r="QVN108" s="1"/>
      <c r="QVO108" s="1"/>
      <c r="QVP108" s="1"/>
      <c r="QVQ108" s="1"/>
      <c r="QVR108" s="1"/>
      <c r="QVS108" s="1"/>
      <c r="QVT108" s="1"/>
      <c r="QVU108" s="1"/>
      <c r="QVV108" s="1"/>
      <c r="QVW108" s="1"/>
      <c r="QVX108" s="1"/>
      <c r="QVY108" s="1"/>
      <c r="QVZ108" s="1"/>
      <c r="QWA108" s="1"/>
      <c r="QWB108" s="1"/>
      <c r="QWC108" s="1"/>
      <c r="QWD108" s="1"/>
      <c r="QWE108" s="1"/>
      <c r="QWF108" s="1"/>
      <c r="QWG108" s="1"/>
      <c r="QWH108" s="1"/>
      <c r="QWI108" s="1"/>
      <c r="QWJ108" s="1"/>
      <c r="QWK108" s="1"/>
      <c r="QWL108" s="1"/>
      <c r="QWM108" s="1"/>
      <c r="QWN108" s="1"/>
      <c r="QWO108" s="1"/>
      <c r="QWP108" s="1"/>
      <c r="QWQ108" s="1"/>
      <c r="QWR108" s="1"/>
      <c r="QWS108" s="1"/>
      <c r="QWT108" s="1"/>
      <c r="QWU108" s="1"/>
      <c r="QWV108" s="1"/>
      <c r="QWW108" s="1"/>
      <c r="QWX108" s="1"/>
      <c r="QWY108" s="1"/>
      <c r="QWZ108" s="1"/>
      <c r="QXA108" s="1"/>
      <c r="QXB108" s="1"/>
      <c r="QXC108" s="1"/>
      <c r="QXD108" s="1"/>
      <c r="QXE108" s="1"/>
      <c r="QXF108" s="1"/>
      <c r="QXG108" s="1"/>
      <c r="QXH108" s="1"/>
      <c r="QXI108" s="1"/>
      <c r="QXJ108" s="1"/>
      <c r="QXK108" s="1"/>
      <c r="QXL108" s="1"/>
      <c r="QXM108" s="1"/>
      <c r="QXN108" s="1"/>
      <c r="QXO108" s="1"/>
      <c r="QXP108" s="1"/>
      <c r="QXQ108" s="1"/>
      <c r="QXR108" s="1"/>
      <c r="QXS108" s="1"/>
      <c r="QXT108" s="1"/>
      <c r="QXU108" s="1"/>
      <c r="QXV108" s="1"/>
      <c r="QXW108" s="1"/>
      <c r="QXX108" s="1"/>
      <c r="QXY108" s="1"/>
      <c r="QXZ108" s="1"/>
      <c r="QYA108" s="1"/>
      <c r="QYB108" s="1"/>
      <c r="QYC108" s="1"/>
      <c r="QYD108" s="1"/>
      <c r="QYE108" s="1"/>
      <c r="QYF108" s="1"/>
      <c r="QYG108" s="1"/>
      <c r="QYH108" s="1"/>
      <c r="QYI108" s="1"/>
      <c r="QYJ108" s="1"/>
      <c r="QYK108" s="1"/>
      <c r="QYL108" s="1"/>
      <c r="QYM108" s="1"/>
      <c r="QYN108" s="1"/>
      <c r="QYO108" s="1"/>
      <c r="QYP108" s="1"/>
      <c r="QYQ108" s="1"/>
      <c r="QYR108" s="1"/>
      <c r="QYS108" s="1"/>
      <c r="QYT108" s="1"/>
      <c r="QYU108" s="1"/>
      <c r="QYV108" s="1"/>
      <c r="QYW108" s="1"/>
      <c r="QYX108" s="1"/>
      <c r="QYY108" s="1"/>
      <c r="QYZ108" s="1"/>
      <c r="QZA108" s="1"/>
      <c r="QZB108" s="1"/>
      <c r="QZC108" s="1"/>
      <c r="QZD108" s="1"/>
      <c r="QZE108" s="1"/>
      <c r="QZF108" s="1"/>
      <c r="QZG108" s="1"/>
      <c r="QZH108" s="1"/>
      <c r="QZI108" s="1"/>
      <c r="QZJ108" s="1"/>
      <c r="QZK108" s="1"/>
      <c r="QZL108" s="1"/>
      <c r="QZM108" s="1"/>
      <c r="QZN108" s="1"/>
      <c r="QZO108" s="1"/>
      <c r="QZP108" s="1"/>
      <c r="QZQ108" s="1"/>
      <c r="QZR108" s="1"/>
      <c r="QZS108" s="1"/>
      <c r="QZT108" s="1"/>
      <c r="QZU108" s="1"/>
      <c r="QZV108" s="1"/>
      <c r="QZW108" s="1"/>
      <c r="QZX108" s="1"/>
      <c r="QZY108" s="1"/>
      <c r="QZZ108" s="1"/>
      <c r="RAA108" s="1"/>
      <c r="RAB108" s="1"/>
      <c r="RAC108" s="1"/>
      <c r="RAD108" s="1"/>
      <c r="RAE108" s="1"/>
      <c r="RAF108" s="1"/>
      <c r="RAG108" s="1"/>
      <c r="RAH108" s="1"/>
      <c r="RAI108" s="1"/>
      <c r="RAJ108" s="1"/>
      <c r="RAK108" s="1"/>
      <c r="RAL108" s="1"/>
      <c r="RAM108" s="1"/>
      <c r="RAN108" s="1"/>
      <c r="RAO108" s="1"/>
      <c r="RAP108" s="1"/>
      <c r="RAQ108" s="1"/>
      <c r="RAR108" s="1"/>
      <c r="RAS108" s="1"/>
      <c r="RAT108" s="1"/>
      <c r="RAU108" s="1"/>
      <c r="RAV108" s="1"/>
      <c r="RAW108" s="1"/>
      <c r="RAX108" s="1"/>
      <c r="RAY108" s="1"/>
      <c r="RAZ108" s="1"/>
      <c r="RBA108" s="1"/>
      <c r="RBB108" s="1"/>
      <c r="RBC108" s="1"/>
      <c r="RBD108" s="1"/>
      <c r="RBE108" s="1"/>
      <c r="RBF108" s="1"/>
      <c r="RBG108" s="1"/>
      <c r="RBH108" s="1"/>
      <c r="RBI108" s="1"/>
      <c r="RBJ108" s="1"/>
      <c r="RBK108" s="1"/>
      <c r="RBL108" s="1"/>
      <c r="RBM108" s="1"/>
      <c r="RBN108" s="1"/>
      <c r="RBO108" s="1"/>
      <c r="RBP108" s="1"/>
      <c r="RBQ108" s="1"/>
      <c r="RBR108" s="1"/>
      <c r="RBS108" s="1"/>
      <c r="RBT108" s="1"/>
      <c r="RBU108" s="1"/>
      <c r="RBV108" s="1"/>
      <c r="RBW108" s="1"/>
      <c r="RBX108" s="1"/>
      <c r="RBY108" s="1"/>
      <c r="RBZ108" s="1"/>
      <c r="RCA108" s="1"/>
      <c r="RCB108" s="1"/>
      <c r="RCC108" s="1"/>
      <c r="RCD108" s="1"/>
      <c r="RCE108" s="1"/>
      <c r="RCF108" s="1"/>
      <c r="RCG108" s="1"/>
      <c r="RCH108" s="1"/>
      <c r="RCI108" s="1"/>
      <c r="RCJ108" s="1"/>
      <c r="RCK108" s="1"/>
      <c r="RCL108" s="1"/>
      <c r="RCM108" s="1"/>
      <c r="RCN108" s="1"/>
      <c r="RCO108" s="1"/>
      <c r="RCP108" s="1"/>
      <c r="RCQ108" s="1"/>
      <c r="RCR108" s="1"/>
      <c r="RCS108" s="1"/>
      <c r="RCT108" s="1"/>
      <c r="RCU108" s="1"/>
      <c r="RCV108" s="1"/>
      <c r="RCW108" s="1"/>
      <c r="RCX108" s="1"/>
      <c r="RCY108" s="1"/>
      <c r="RCZ108" s="1"/>
      <c r="RDA108" s="1"/>
      <c r="RDB108" s="1"/>
      <c r="RDC108" s="1"/>
      <c r="RDD108" s="1"/>
      <c r="RDE108" s="1"/>
      <c r="RDF108" s="1"/>
      <c r="RDG108" s="1"/>
      <c r="RDH108" s="1"/>
      <c r="RDI108" s="1"/>
      <c r="RDJ108" s="1"/>
      <c r="RDK108" s="1"/>
      <c r="RDL108" s="1"/>
      <c r="RDM108" s="1"/>
      <c r="RDN108" s="1"/>
      <c r="RDO108" s="1"/>
      <c r="RDP108" s="1"/>
      <c r="RDQ108" s="1"/>
      <c r="RDR108" s="1"/>
      <c r="RDS108" s="1"/>
      <c r="RDT108" s="1"/>
      <c r="RDU108" s="1"/>
      <c r="RDV108" s="1"/>
      <c r="RDW108" s="1"/>
      <c r="RDX108" s="1"/>
      <c r="RDY108" s="1"/>
      <c r="RDZ108" s="1"/>
      <c r="REA108" s="1"/>
      <c r="REB108" s="1"/>
      <c r="REC108" s="1"/>
      <c r="RED108" s="1"/>
      <c r="REE108" s="1"/>
      <c r="REF108" s="1"/>
      <c r="REG108" s="1"/>
      <c r="REH108" s="1"/>
      <c r="REI108" s="1"/>
      <c r="REJ108" s="1"/>
      <c r="REK108" s="1"/>
      <c r="REL108" s="1"/>
      <c r="REM108" s="1"/>
      <c r="REN108" s="1"/>
      <c r="REO108" s="1"/>
      <c r="REP108" s="1"/>
      <c r="REQ108" s="1"/>
      <c r="RER108" s="1"/>
      <c r="RES108" s="1"/>
      <c r="RET108" s="1"/>
      <c r="REU108" s="1"/>
      <c r="REV108" s="1"/>
      <c r="REW108" s="1"/>
      <c r="REX108" s="1"/>
      <c r="REY108" s="1"/>
      <c r="REZ108" s="1"/>
      <c r="RFA108" s="1"/>
      <c r="RFB108" s="1"/>
      <c r="RFC108" s="1"/>
      <c r="RFD108" s="1"/>
      <c r="RFE108" s="1"/>
      <c r="RFF108" s="1"/>
      <c r="RFG108" s="1"/>
      <c r="RFH108" s="1"/>
      <c r="RFI108" s="1"/>
      <c r="RFJ108" s="1"/>
      <c r="RFK108" s="1"/>
      <c r="RFL108" s="1"/>
      <c r="RFM108" s="1"/>
      <c r="RFN108" s="1"/>
      <c r="RFO108" s="1"/>
      <c r="RFP108" s="1"/>
      <c r="RFQ108" s="1"/>
      <c r="RFR108" s="1"/>
      <c r="RFS108" s="1"/>
      <c r="RFT108" s="1"/>
      <c r="RFU108" s="1"/>
      <c r="RFV108" s="1"/>
      <c r="RFW108" s="1"/>
      <c r="RFX108" s="1"/>
      <c r="RFY108" s="1"/>
      <c r="RFZ108" s="1"/>
      <c r="RGA108" s="1"/>
      <c r="RGB108" s="1"/>
      <c r="RGC108" s="1"/>
      <c r="RGD108" s="1"/>
      <c r="RGE108" s="1"/>
      <c r="RGF108" s="1"/>
      <c r="RGG108" s="1"/>
      <c r="RGH108" s="1"/>
      <c r="RGI108" s="1"/>
      <c r="RGJ108" s="1"/>
      <c r="RGK108" s="1"/>
      <c r="RGL108" s="1"/>
      <c r="RGM108" s="1"/>
      <c r="RGN108" s="1"/>
      <c r="RGO108" s="1"/>
      <c r="RGP108" s="1"/>
      <c r="RGQ108" s="1"/>
      <c r="RGR108" s="1"/>
      <c r="RGS108" s="1"/>
      <c r="RGT108" s="1"/>
      <c r="RGU108" s="1"/>
      <c r="RGV108" s="1"/>
      <c r="RGW108" s="1"/>
      <c r="RGX108" s="1"/>
      <c r="RGY108" s="1"/>
      <c r="RGZ108" s="1"/>
      <c r="RHA108" s="1"/>
      <c r="RHB108" s="1"/>
      <c r="RHC108" s="1"/>
      <c r="RHD108" s="1"/>
      <c r="RHE108" s="1"/>
      <c r="RHF108" s="1"/>
      <c r="RHG108" s="1"/>
      <c r="RHH108" s="1"/>
      <c r="RHI108" s="1"/>
      <c r="RHJ108" s="1"/>
      <c r="RHK108" s="1"/>
      <c r="RHL108" s="1"/>
      <c r="RHM108" s="1"/>
      <c r="RHN108" s="1"/>
      <c r="RHO108" s="1"/>
      <c r="RHP108" s="1"/>
      <c r="RHQ108" s="1"/>
      <c r="RHR108" s="1"/>
      <c r="RHS108" s="1"/>
      <c r="RHT108" s="1"/>
      <c r="RHU108" s="1"/>
      <c r="RHV108" s="1"/>
      <c r="RHW108" s="1"/>
      <c r="RHX108" s="1"/>
      <c r="RHY108" s="1"/>
      <c r="RHZ108" s="1"/>
      <c r="RIA108" s="1"/>
      <c r="RIB108" s="1"/>
      <c r="RIC108" s="1"/>
      <c r="RID108" s="1"/>
      <c r="RIE108" s="1"/>
      <c r="RIF108" s="1"/>
      <c r="RIG108" s="1"/>
      <c r="RIH108" s="1"/>
      <c r="RII108" s="1"/>
      <c r="RIJ108" s="1"/>
      <c r="RIK108" s="1"/>
      <c r="RIL108" s="1"/>
      <c r="RIM108" s="1"/>
      <c r="RIN108" s="1"/>
      <c r="RIO108" s="1"/>
      <c r="RIP108" s="1"/>
      <c r="RIQ108" s="1"/>
      <c r="RIR108" s="1"/>
      <c r="RIS108" s="1"/>
      <c r="RIT108" s="1"/>
      <c r="RIU108" s="1"/>
      <c r="RIV108" s="1"/>
      <c r="RIW108" s="1"/>
      <c r="RIX108" s="1"/>
      <c r="RIY108" s="1"/>
      <c r="RIZ108" s="1"/>
      <c r="RJA108" s="1"/>
      <c r="RJB108" s="1"/>
      <c r="RJC108" s="1"/>
      <c r="RJD108" s="1"/>
      <c r="RJE108" s="1"/>
      <c r="RJF108" s="1"/>
      <c r="RJG108" s="1"/>
      <c r="RJH108" s="1"/>
      <c r="RJI108" s="1"/>
      <c r="RJJ108" s="1"/>
      <c r="RJK108" s="1"/>
      <c r="RJL108" s="1"/>
      <c r="RJM108" s="1"/>
      <c r="RJN108" s="1"/>
      <c r="RJO108" s="1"/>
      <c r="RJP108" s="1"/>
      <c r="RJQ108" s="1"/>
      <c r="RJR108" s="1"/>
      <c r="RJS108" s="1"/>
      <c r="RJT108" s="1"/>
      <c r="RJU108" s="1"/>
      <c r="RJV108" s="1"/>
      <c r="RJW108" s="1"/>
      <c r="RJX108" s="1"/>
      <c r="RJY108" s="1"/>
      <c r="RJZ108" s="1"/>
      <c r="RKA108" s="1"/>
      <c r="RKB108" s="1"/>
      <c r="RKC108" s="1"/>
      <c r="RKD108" s="1"/>
      <c r="RKE108" s="1"/>
      <c r="RKF108" s="1"/>
      <c r="RKG108" s="1"/>
      <c r="RKH108" s="1"/>
      <c r="RKI108" s="1"/>
      <c r="RKJ108" s="1"/>
      <c r="RKK108" s="1"/>
      <c r="RKL108" s="1"/>
      <c r="RKM108" s="1"/>
      <c r="RKN108" s="1"/>
      <c r="RKO108" s="1"/>
      <c r="RKP108" s="1"/>
      <c r="RKQ108" s="1"/>
      <c r="RKR108" s="1"/>
      <c r="RKS108" s="1"/>
      <c r="RKT108" s="1"/>
      <c r="RKU108" s="1"/>
      <c r="RKV108" s="1"/>
      <c r="RKW108" s="1"/>
      <c r="RKX108" s="1"/>
      <c r="RKY108" s="1"/>
      <c r="RKZ108" s="1"/>
      <c r="RLA108" s="1"/>
      <c r="RLB108" s="1"/>
      <c r="RLC108" s="1"/>
      <c r="RLD108" s="1"/>
      <c r="RLE108" s="1"/>
      <c r="RLF108" s="1"/>
      <c r="RLG108" s="1"/>
      <c r="RLH108" s="1"/>
      <c r="RLI108" s="1"/>
      <c r="RLJ108" s="1"/>
      <c r="RLK108" s="1"/>
      <c r="RLL108" s="1"/>
      <c r="RLM108" s="1"/>
      <c r="RLN108" s="1"/>
      <c r="RLO108" s="1"/>
      <c r="RLP108" s="1"/>
      <c r="RLQ108" s="1"/>
      <c r="RLR108" s="1"/>
      <c r="RLS108" s="1"/>
      <c r="RLT108" s="1"/>
      <c r="RLU108" s="1"/>
      <c r="RLV108" s="1"/>
      <c r="RLW108" s="1"/>
      <c r="RLX108" s="1"/>
      <c r="RLY108" s="1"/>
      <c r="RLZ108" s="1"/>
      <c r="RMA108" s="1"/>
      <c r="RMB108" s="1"/>
      <c r="RMC108" s="1"/>
      <c r="RMD108" s="1"/>
      <c r="RME108" s="1"/>
      <c r="RMF108" s="1"/>
      <c r="RMG108" s="1"/>
      <c r="RMH108" s="1"/>
      <c r="RMI108" s="1"/>
      <c r="RMJ108" s="1"/>
      <c r="RMK108" s="1"/>
      <c r="RML108" s="1"/>
      <c r="RMM108" s="1"/>
      <c r="RMN108" s="1"/>
      <c r="RMO108" s="1"/>
      <c r="RMP108" s="1"/>
      <c r="RMQ108" s="1"/>
      <c r="RMR108" s="1"/>
      <c r="RMS108" s="1"/>
      <c r="RMT108" s="1"/>
      <c r="RMU108" s="1"/>
      <c r="RMV108" s="1"/>
      <c r="RMW108" s="1"/>
      <c r="RMX108" s="1"/>
      <c r="RMY108" s="1"/>
      <c r="RMZ108" s="1"/>
      <c r="RNA108" s="1"/>
      <c r="RNB108" s="1"/>
      <c r="RNC108" s="1"/>
      <c r="RND108" s="1"/>
      <c r="RNE108" s="1"/>
      <c r="RNF108" s="1"/>
      <c r="RNG108" s="1"/>
      <c r="RNH108" s="1"/>
      <c r="RNI108" s="1"/>
      <c r="RNJ108" s="1"/>
      <c r="RNK108" s="1"/>
      <c r="RNL108" s="1"/>
      <c r="RNM108" s="1"/>
      <c r="RNN108" s="1"/>
      <c r="RNO108" s="1"/>
      <c r="RNP108" s="1"/>
      <c r="RNQ108" s="1"/>
      <c r="RNR108" s="1"/>
      <c r="RNS108" s="1"/>
      <c r="RNT108" s="1"/>
      <c r="RNU108" s="1"/>
      <c r="RNV108" s="1"/>
      <c r="RNW108" s="1"/>
      <c r="RNX108" s="1"/>
      <c r="RNY108" s="1"/>
      <c r="RNZ108" s="1"/>
      <c r="ROA108" s="1"/>
      <c r="ROB108" s="1"/>
      <c r="ROC108" s="1"/>
      <c r="ROD108" s="1"/>
      <c r="ROE108" s="1"/>
      <c r="ROF108" s="1"/>
      <c r="ROG108" s="1"/>
      <c r="ROH108" s="1"/>
      <c r="ROI108" s="1"/>
      <c r="ROJ108" s="1"/>
      <c r="ROK108" s="1"/>
      <c r="ROL108" s="1"/>
      <c r="ROM108" s="1"/>
      <c r="RON108" s="1"/>
      <c r="ROO108" s="1"/>
      <c r="ROP108" s="1"/>
      <c r="ROQ108" s="1"/>
      <c r="ROR108" s="1"/>
      <c r="ROS108" s="1"/>
      <c r="ROT108" s="1"/>
      <c r="ROU108" s="1"/>
      <c r="ROV108" s="1"/>
      <c r="ROW108" s="1"/>
      <c r="ROX108" s="1"/>
      <c r="ROY108" s="1"/>
      <c r="ROZ108" s="1"/>
      <c r="RPA108" s="1"/>
      <c r="RPB108" s="1"/>
      <c r="RPC108" s="1"/>
      <c r="RPD108" s="1"/>
      <c r="RPE108" s="1"/>
      <c r="RPF108" s="1"/>
      <c r="RPG108" s="1"/>
      <c r="RPH108" s="1"/>
      <c r="RPI108" s="1"/>
      <c r="RPJ108" s="1"/>
      <c r="RPK108" s="1"/>
      <c r="RPL108" s="1"/>
      <c r="RPM108" s="1"/>
      <c r="RPN108" s="1"/>
      <c r="RPO108" s="1"/>
      <c r="RPP108" s="1"/>
      <c r="RPQ108" s="1"/>
      <c r="RPR108" s="1"/>
      <c r="RPS108" s="1"/>
      <c r="RPT108" s="1"/>
      <c r="RPU108" s="1"/>
      <c r="RPV108" s="1"/>
      <c r="RPW108" s="1"/>
      <c r="RPX108" s="1"/>
      <c r="RPY108" s="1"/>
      <c r="RPZ108" s="1"/>
      <c r="RQA108" s="1"/>
      <c r="RQB108" s="1"/>
      <c r="RQC108" s="1"/>
      <c r="RQD108" s="1"/>
      <c r="RQE108" s="1"/>
      <c r="RQF108" s="1"/>
      <c r="RQG108" s="1"/>
      <c r="RQH108" s="1"/>
      <c r="RQI108" s="1"/>
      <c r="RQJ108" s="1"/>
      <c r="RQK108" s="1"/>
      <c r="RQL108" s="1"/>
      <c r="RQM108" s="1"/>
      <c r="RQN108" s="1"/>
      <c r="RQO108" s="1"/>
      <c r="RQP108" s="1"/>
      <c r="RQQ108" s="1"/>
      <c r="RQR108" s="1"/>
      <c r="RQS108" s="1"/>
      <c r="RQT108" s="1"/>
      <c r="RQU108" s="1"/>
      <c r="RQV108" s="1"/>
      <c r="RQW108" s="1"/>
      <c r="RQX108" s="1"/>
      <c r="RQY108" s="1"/>
      <c r="RQZ108" s="1"/>
      <c r="RRA108" s="1"/>
      <c r="RRB108" s="1"/>
      <c r="RRC108" s="1"/>
      <c r="RRD108" s="1"/>
      <c r="RRE108" s="1"/>
      <c r="RRF108" s="1"/>
      <c r="RRG108" s="1"/>
      <c r="RRH108" s="1"/>
      <c r="RRI108" s="1"/>
      <c r="RRJ108" s="1"/>
      <c r="RRK108" s="1"/>
      <c r="RRL108" s="1"/>
      <c r="RRM108" s="1"/>
      <c r="RRN108" s="1"/>
      <c r="RRO108" s="1"/>
      <c r="RRP108" s="1"/>
      <c r="RRQ108" s="1"/>
      <c r="RRR108" s="1"/>
      <c r="RRS108" s="1"/>
      <c r="RRT108" s="1"/>
      <c r="RRU108" s="1"/>
      <c r="RRV108" s="1"/>
      <c r="RRW108" s="1"/>
      <c r="RRX108" s="1"/>
      <c r="RRY108" s="1"/>
      <c r="RRZ108" s="1"/>
      <c r="RSA108" s="1"/>
      <c r="RSB108" s="1"/>
      <c r="RSC108" s="1"/>
      <c r="RSD108" s="1"/>
      <c r="RSE108" s="1"/>
      <c r="RSF108" s="1"/>
      <c r="RSG108" s="1"/>
      <c r="RSH108" s="1"/>
      <c r="RSI108" s="1"/>
      <c r="RSJ108" s="1"/>
      <c r="RSK108" s="1"/>
      <c r="RSL108" s="1"/>
      <c r="RSM108" s="1"/>
      <c r="RSN108" s="1"/>
      <c r="RSO108" s="1"/>
      <c r="RSP108" s="1"/>
      <c r="RSQ108" s="1"/>
      <c r="RSR108" s="1"/>
      <c r="RSS108" s="1"/>
      <c r="RST108" s="1"/>
      <c r="RSU108" s="1"/>
      <c r="RSV108" s="1"/>
      <c r="RSW108" s="1"/>
      <c r="RSX108" s="1"/>
      <c r="RSY108" s="1"/>
      <c r="RSZ108" s="1"/>
      <c r="RTA108" s="1"/>
      <c r="RTB108" s="1"/>
      <c r="RTC108" s="1"/>
      <c r="RTD108" s="1"/>
      <c r="RTE108" s="1"/>
      <c r="RTF108" s="1"/>
      <c r="RTG108" s="1"/>
      <c r="RTH108" s="1"/>
      <c r="RTI108" s="1"/>
      <c r="RTJ108" s="1"/>
      <c r="RTK108" s="1"/>
      <c r="RTL108" s="1"/>
      <c r="RTM108" s="1"/>
      <c r="RTN108" s="1"/>
      <c r="RTO108" s="1"/>
      <c r="RTP108" s="1"/>
      <c r="RTQ108" s="1"/>
      <c r="RTR108" s="1"/>
      <c r="RTS108" s="1"/>
      <c r="RTT108" s="1"/>
      <c r="RTU108" s="1"/>
      <c r="RTV108" s="1"/>
      <c r="RTW108" s="1"/>
      <c r="RTX108" s="1"/>
      <c r="RTY108" s="1"/>
      <c r="RTZ108" s="1"/>
      <c r="RUA108" s="1"/>
      <c r="RUB108" s="1"/>
      <c r="RUC108" s="1"/>
      <c r="RUD108" s="1"/>
      <c r="RUE108" s="1"/>
      <c r="RUF108" s="1"/>
      <c r="RUG108" s="1"/>
      <c r="RUH108" s="1"/>
      <c r="RUI108" s="1"/>
      <c r="RUJ108" s="1"/>
      <c r="RUK108" s="1"/>
      <c r="RUL108" s="1"/>
      <c r="RUM108" s="1"/>
      <c r="RUN108" s="1"/>
      <c r="RUO108" s="1"/>
      <c r="RUP108" s="1"/>
      <c r="RUQ108" s="1"/>
      <c r="RUR108" s="1"/>
      <c r="RUS108" s="1"/>
      <c r="RUT108" s="1"/>
      <c r="RUU108" s="1"/>
      <c r="RUV108" s="1"/>
      <c r="RUW108" s="1"/>
      <c r="RUX108" s="1"/>
      <c r="RUY108" s="1"/>
      <c r="RUZ108" s="1"/>
      <c r="RVA108" s="1"/>
      <c r="RVB108" s="1"/>
      <c r="RVC108" s="1"/>
      <c r="RVD108" s="1"/>
      <c r="RVE108" s="1"/>
      <c r="RVF108" s="1"/>
      <c r="RVG108" s="1"/>
      <c r="RVH108" s="1"/>
      <c r="RVI108" s="1"/>
      <c r="RVJ108" s="1"/>
      <c r="RVK108" s="1"/>
      <c r="RVL108" s="1"/>
      <c r="RVM108" s="1"/>
      <c r="RVN108" s="1"/>
      <c r="RVO108" s="1"/>
      <c r="RVP108" s="1"/>
      <c r="RVQ108" s="1"/>
      <c r="RVR108" s="1"/>
      <c r="RVS108" s="1"/>
      <c r="RVT108" s="1"/>
      <c r="RVU108" s="1"/>
      <c r="RVV108" s="1"/>
      <c r="RVW108" s="1"/>
      <c r="RVX108" s="1"/>
      <c r="RVY108" s="1"/>
      <c r="RVZ108" s="1"/>
      <c r="RWA108" s="1"/>
      <c r="RWB108" s="1"/>
      <c r="RWC108" s="1"/>
      <c r="RWD108" s="1"/>
      <c r="RWE108" s="1"/>
      <c r="RWF108" s="1"/>
      <c r="RWG108" s="1"/>
      <c r="RWH108" s="1"/>
      <c r="RWI108" s="1"/>
      <c r="RWJ108" s="1"/>
      <c r="RWK108" s="1"/>
      <c r="RWL108" s="1"/>
      <c r="RWM108" s="1"/>
      <c r="RWN108" s="1"/>
      <c r="RWO108" s="1"/>
      <c r="RWP108" s="1"/>
      <c r="RWQ108" s="1"/>
      <c r="RWR108" s="1"/>
      <c r="RWS108" s="1"/>
      <c r="RWT108" s="1"/>
      <c r="RWU108" s="1"/>
      <c r="RWV108" s="1"/>
      <c r="RWW108" s="1"/>
      <c r="RWX108" s="1"/>
      <c r="RWY108" s="1"/>
      <c r="RWZ108" s="1"/>
      <c r="RXA108" s="1"/>
      <c r="RXB108" s="1"/>
      <c r="RXC108" s="1"/>
      <c r="RXD108" s="1"/>
      <c r="RXE108" s="1"/>
      <c r="RXF108" s="1"/>
      <c r="RXG108" s="1"/>
      <c r="RXH108" s="1"/>
      <c r="RXI108" s="1"/>
      <c r="RXJ108" s="1"/>
      <c r="RXK108" s="1"/>
      <c r="RXL108" s="1"/>
      <c r="RXM108" s="1"/>
      <c r="RXN108" s="1"/>
      <c r="RXO108" s="1"/>
      <c r="RXP108" s="1"/>
      <c r="RXQ108" s="1"/>
      <c r="RXR108" s="1"/>
      <c r="RXS108" s="1"/>
      <c r="RXT108" s="1"/>
      <c r="RXU108" s="1"/>
      <c r="RXV108" s="1"/>
      <c r="RXW108" s="1"/>
      <c r="RXX108" s="1"/>
      <c r="RXY108" s="1"/>
      <c r="RXZ108" s="1"/>
      <c r="RYA108" s="1"/>
      <c r="RYB108" s="1"/>
      <c r="RYC108" s="1"/>
      <c r="RYD108" s="1"/>
      <c r="RYE108" s="1"/>
      <c r="RYF108" s="1"/>
      <c r="RYG108" s="1"/>
      <c r="RYH108" s="1"/>
      <c r="RYI108" s="1"/>
      <c r="RYJ108" s="1"/>
      <c r="RYK108" s="1"/>
      <c r="RYL108" s="1"/>
      <c r="RYM108" s="1"/>
      <c r="RYN108" s="1"/>
      <c r="RYO108" s="1"/>
      <c r="RYP108" s="1"/>
      <c r="RYQ108" s="1"/>
      <c r="RYR108" s="1"/>
      <c r="RYS108" s="1"/>
      <c r="RYT108" s="1"/>
      <c r="RYU108" s="1"/>
      <c r="RYV108" s="1"/>
      <c r="RYW108" s="1"/>
      <c r="RYX108" s="1"/>
      <c r="RYY108" s="1"/>
      <c r="RYZ108" s="1"/>
      <c r="RZA108" s="1"/>
      <c r="RZB108" s="1"/>
      <c r="RZC108" s="1"/>
      <c r="RZD108" s="1"/>
      <c r="RZE108" s="1"/>
      <c r="RZF108" s="1"/>
      <c r="RZG108" s="1"/>
      <c r="RZH108" s="1"/>
      <c r="RZI108" s="1"/>
      <c r="RZJ108" s="1"/>
      <c r="RZK108" s="1"/>
      <c r="RZL108" s="1"/>
      <c r="RZM108" s="1"/>
      <c r="RZN108" s="1"/>
      <c r="RZO108" s="1"/>
      <c r="RZP108" s="1"/>
      <c r="RZQ108" s="1"/>
      <c r="RZR108" s="1"/>
      <c r="RZS108" s="1"/>
      <c r="RZT108" s="1"/>
      <c r="RZU108" s="1"/>
      <c r="RZV108" s="1"/>
      <c r="RZW108" s="1"/>
      <c r="RZX108" s="1"/>
      <c r="RZY108" s="1"/>
      <c r="RZZ108" s="1"/>
      <c r="SAA108" s="1"/>
      <c r="SAB108" s="1"/>
      <c r="SAC108" s="1"/>
      <c r="SAD108" s="1"/>
      <c r="SAE108" s="1"/>
      <c r="SAF108" s="1"/>
      <c r="SAG108" s="1"/>
      <c r="SAH108" s="1"/>
      <c r="SAI108" s="1"/>
      <c r="SAJ108" s="1"/>
      <c r="SAK108" s="1"/>
      <c r="SAL108" s="1"/>
      <c r="SAM108" s="1"/>
      <c r="SAN108" s="1"/>
      <c r="SAO108" s="1"/>
      <c r="SAP108" s="1"/>
      <c r="SAQ108" s="1"/>
      <c r="SAR108" s="1"/>
      <c r="SAS108" s="1"/>
      <c r="SAT108" s="1"/>
      <c r="SAU108" s="1"/>
      <c r="SAV108" s="1"/>
      <c r="SAW108" s="1"/>
      <c r="SAX108" s="1"/>
      <c r="SAY108" s="1"/>
      <c r="SAZ108" s="1"/>
      <c r="SBA108" s="1"/>
      <c r="SBB108" s="1"/>
      <c r="SBC108" s="1"/>
      <c r="SBD108" s="1"/>
      <c r="SBE108" s="1"/>
      <c r="SBF108" s="1"/>
      <c r="SBG108" s="1"/>
      <c r="SBH108" s="1"/>
      <c r="SBI108" s="1"/>
      <c r="SBJ108" s="1"/>
      <c r="SBK108" s="1"/>
      <c r="SBL108" s="1"/>
      <c r="SBM108" s="1"/>
      <c r="SBN108" s="1"/>
      <c r="SBO108" s="1"/>
      <c r="SBP108" s="1"/>
      <c r="SBQ108" s="1"/>
      <c r="SBR108" s="1"/>
      <c r="SBS108" s="1"/>
      <c r="SBT108" s="1"/>
      <c r="SBU108" s="1"/>
      <c r="SBV108" s="1"/>
      <c r="SBW108" s="1"/>
      <c r="SBX108" s="1"/>
      <c r="SBY108" s="1"/>
      <c r="SBZ108" s="1"/>
      <c r="SCA108" s="1"/>
      <c r="SCB108" s="1"/>
      <c r="SCC108" s="1"/>
      <c r="SCD108" s="1"/>
      <c r="SCE108" s="1"/>
      <c r="SCF108" s="1"/>
      <c r="SCG108" s="1"/>
      <c r="SCH108" s="1"/>
      <c r="SCI108" s="1"/>
      <c r="SCJ108" s="1"/>
      <c r="SCK108" s="1"/>
      <c r="SCL108" s="1"/>
      <c r="SCM108" s="1"/>
      <c r="SCN108" s="1"/>
      <c r="SCO108" s="1"/>
      <c r="SCP108" s="1"/>
      <c r="SCQ108" s="1"/>
      <c r="SCR108" s="1"/>
      <c r="SCS108" s="1"/>
      <c r="SCT108" s="1"/>
      <c r="SCU108" s="1"/>
      <c r="SCV108" s="1"/>
      <c r="SCW108" s="1"/>
      <c r="SCX108" s="1"/>
      <c r="SCY108" s="1"/>
      <c r="SCZ108" s="1"/>
      <c r="SDA108" s="1"/>
      <c r="SDB108" s="1"/>
      <c r="SDC108" s="1"/>
      <c r="SDD108" s="1"/>
      <c r="SDE108" s="1"/>
      <c r="SDF108" s="1"/>
      <c r="SDG108" s="1"/>
      <c r="SDH108" s="1"/>
      <c r="SDI108" s="1"/>
      <c r="SDJ108" s="1"/>
      <c r="SDK108" s="1"/>
      <c r="SDL108" s="1"/>
      <c r="SDM108" s="1"/>
      <c r="SDN108" s="1"/>
      <c r="SDO108" s="1"/>
      <c r="SDP108" s="1"/>
      <c r="SDQ108" s="1"/>
      <c r="SDR108" s="1"/>
      <c r="SDS108" s="1"/>
      <c r="SDT108" s="1"/>
      <c r="SDU108" s="1"/>
      <c r="SDV108" s="1"/>
      <c r="SDW108" s="1"/>
      <c r="SDX108" s="1"/>
      <c r="SDY108" s="1"/>
      <c r="SDZ108" s="1"/>
      <c r="SEA108" s="1"/>
      <c r="SEB108" s="1"/>
      <c r="SEC108" s="1"/>
      <c r="SED108" s="1"/>
      <c r="SEE108" s="1"/>
      <c r="SEF108" s="1"/>
      <c r="SEG108" s="1"/>
      <c r="SEH108" s="1"/>
      <c r="SEI108" s="1"/>
      <c r="SEJ108" s="1"/>
      <c r="SEK108" s="1"/>
      <c r="SEL108" s="1"/>
      <c r="SEM108" s="1"/>
      <c r="SEN108" s="1"/>
      <c r="SEO108" s="1"/>
      <c r="SEP108" s="1"/>
      <c r="SEQ108" s="1"/>
      <c r="SER108" s="1"/>
      <c r="SES108" s="1"/>
      <c r="SET108" s="1"/>
      <c r="SEU108" s="1"/>
      <c r="SEV108" s="1"/>
      <c r="SEW108" s="1"/>
      <c r="SEX108" s="1"/>
      <c r="SEY108" s="1"/>
      <c r="SEZ108" s="1"/>
      <c r="SFA108" s="1"/>
      <c r="SFB108" s="1"/>
      <c r="SFC108" s="1"/>
      <c r="SFD108" s="1"/>
      <c r="SFE108" s="1"/>
      <c r="SFF108" s="1"/>
      <c r="SFG108" s="1"/>
      <c r="SFH108" s="1"/>
      <c r="SFI108" s="1"/>
      <c r="SFJ108" s="1"/>
      <c r="SFK108" s="1"/>
      <c r="SFL108" s="1"/>
      <c r="SFM108" s="1"/>
      <c r="SFN108" s="1"/>
      <c r="SFO108" s="1"/>
      <c r="SFP108" s="1"/>
      <c r="SFQ108" s="1"/>
      <c r="SFR108" s="1"/>
      <c r="SFS108" s="1"/>
      <c r="SFT108" s="1"/>
      <c r="SFU108" s="1"/>
      <c r="SFV108" s="1"/>
      <c r="SFW108" s="1"/>
      <c r="SFX108" s="1"/>
      <c r="SFY108" s="1"/>
      <c r="SFZ108" s="1"/>
      <c r="SGA108" s="1"/>
      <c r="SGB108" s="1"/>
      <c r="SGC108" s="1"/>
      <c r="SGD108" s="1"/>
      <c r="SGE108" s="1"/>
      <c r="SGF108" s="1"/>
      <c r="SGG108" s="1"/>
      <c r="SGH108" s="1"/>
      <c r="SGI108" s="1"/>
      <c r="SGJ108" s="1"/>
      <c r="SGK108" s="1"/>
      <c r="SGL108" s="1"/>
      <c r="SGM108" s="1"/>
      <c r="SGN108" s="1"/>
      <c r="SGO108" s="1"/>
      <c r="SGP108" s="1"/>
      <c r="SGQ108" s="1"/>
      <c r="SGR108" s="1"/>
      <c r="SGS108" s="1"/>
      <c r="SGT108" s="1"/>
      <c r="SGU108" s="1"/>
      <c r="SGV108" s="1"/>
      <c r="SGW108" s="1"/>
      <c r="SGX108" s="1"/>
      <c r="SGY108" s="1"/>
      <c r="SGZ108" s="1"/>
      <c r="SHA108" s="1"/>
      <c r="SHB108" s="1"/>
      <c r="SHC108" s="1"/>
      <c r="SHD108" s="1"/>
      <c r="SHE108" s="1"/>
      <c r="SHF108" s="1"/>
      <c r="SHG108" s="1"/>
      <c r="SHH108" s="1"/>
      <c r="SHI108" s="1"/>
      <c r="SHJ108" s="1"/>
      <c r="SHK108" s="1"/>
      <c r="SHL108" s="1"/>
      <c r="SHM108" s="1"/>
      <c r="SHN108" s="1"/>
      <c r="SHO108" s="1"/>
      <c r="SHP108" s="1"/>
      <c r="SHQ108" s="1"/>
      <c r="SHR108" s="1"/>
      <c r="SHS108" s="1"/>
      <c r="SHT108" s="1"/>
      <c r="SHU108" s="1"/>
      <c r="SHV108" s="1"/>
      <c r="SHW108" s="1"/>
      <c r="SHX108" s="1"/>
      <c r="SHY108" s="1"/>
      <c r="SHZ108" s="1"/>
      <c r="SIA108" s="1"/>
      <c r="SIB108" s="1"/>
      <c r="SIC108" s="1"/>
      <c r="SID108" s="1"/>
      <c r="SIE108" s="1"/>
      <c r="SIF108" s="1"/>
      <c r="SIG108" s="1"/>
      <c r="SIH108" s="1"/>
      <c r="SII108" s="1"/>
      <c r="SIJ108" s="1"/>
      <c r="SIK108" s="1"/>
      <c r="SIL108" s="1"/>
      <c r="SIM108" s="1"/>
      <c r="SIN108" s="1"/>
      <c r="SIO108" s="1"/>
      <c r="SIP108" s="1"/>
      <c r="SIQ108" s="1"/>
      <c r="SIR108" s="1"/>
      <c r="SIS108" s="1"/>
      <c r="SIT108" s="1"/>
      <c r="SIU108" s="1"/>
      <c r="SIV108" s="1"/>
      <c r="SIW108" s="1"/>
      <c r="SIX108" s="1"/>
      <c r="SIY108" s="1"/>
      <c r="SIZ108" s="1"/>
      <c r="SJA108" s="1"/>
      <c r="SJB108" s="1"/>
      <c r="SJC108" s="1"/>
      <c r="SJD108" s="1"/>
      <c r="SJE108" s="1"/>
      <c r="SJF108" s="1"/>
      <c r="SJG108" s="1"/>
      <c r="SJH108" s="1"/>
      <c r="SJI108" s="1"/>
      <c r="SJJ108" s="1"/>
      <c r="SJK108" s="1"/>
      <c r="SJL108" s="1"/>
      <c r="SJM108" s="1"/>
      <c r="SJN108" s="1"/>
      <c r="SJO108" s="1"/>
      <c r="SJP108" s="1"/>
      <c r="SJQ108" s="1"/>
      <c r="SJR108" s="1"/>
      <c r="SJS108" s="1"/>
      <c r="SJT108" s="1"/>
      <c r="SJU108" s="1"/>
      <c r="SJV108" s="1"/>
      <c r="SJW108" s="1"/>
      <c r="SJX108" s="1"/>
      <c r="SJY108" s="1"/>
      <c r="SJZ108" s="1"/>
      <c r="SKA108" s="1"/>
      <c r="SKB108" s="1"/>
      <c r="SKC108" s="1"/>
      <c r="SKD108" s="1"/>
      <c r="SKE108" s="1"/>
      <c r="SKF108" s="1"/>
      <c r="SKG108" s="1"/>
      <c r="SKH108" s="1"/>
      <c r="SKI108" s="1"/>
      <c r="SKJ108" s="1"/>
      <c r="SKK108" s="1"/>
      <c r="SKL108" s="1"/>
      <c r="SKM108" s="1"/>
      <c r="SKN108" s="1"/>
      <c r="SKO108" s="1"/>
      <c r="SKP108" s="1"/>
      <c r="SKQ108" s="1"/>
      <c r="SKR108" s="1"/>
      <c r="SKS108" s="1"/>
      <c r="SKT108" s="1"/>
      <c r="SKU108" s="1"/>
      <c r="SKV108" s="1"/>
      <c r="SKW108" s="1"/>
      <c r="SKX108" s="1"/>
      <c r="SKY108" s="1"/>
      <c r="SKZ108" s="1"/>
      <c r="SLA108" s="1"/>
      <c r="SLB108" s="1"/>
      <c r="SLC108" s="1"/>
      <c r="SLD108" s="1"/>
      <c r="SLE108" s="1"/>
      <c r="SLF108" s="1"/>
      <c r="SLG108" s="1"/>
      <c r="SLH108" s="1"/>
      <c r="SLI108" s="1"/>
      <c r="SLJ108" s="1"/>
      <c r="SLK108" s="1"/>
      <c r="SLL108" s="1"/>
      <c r="SLM108" s="1"/>
      <c r="SLN108" s="1"/>
      <c r="SLO108" s="1"/>
      <c r="SLP108" s="1"/>
      <c r="SLQ108" s="1"/>
      <c r="SLR108" s="1"/>
      <c r="SLS108" s="1"/>
      <c r="SLT108" s="1"/>
      <c r="SLU108" s="1"/>
      <c r="SLV108" s="1"/>
      <c r="SLW108" s="1"/>
      <c r="SLX108" s="1"/>
      <c r="SLY108" s="1"/>
      <c r="SLZ108" s="1"/>
      <c r="SMA108" s="1"/>
      <c r="SMB108" s="1"/>
      <c r="SMC108" s="1"/>
      <c r="SMD108" s="1"/>
      <c r="SME108" s="1"/>
      <c r="SMF108" s="1"/>
      <c r="SMG108" s="1"/>
      <c r="SMH108" s="1"/>
      <c r="SMI108" s="1"/>
      <c r="SMJ108" s="1"/>
      <c r="SMK108" s="1"/>
      <c r="SML108" s="1"/>
      <c r="SMM108" s="1"/>
      <c r="SMN108" s="1"/>
      <c r="SMO108" s="1"/>
      <c r="SMP108" s="1"/>
      <c r="SMQ108" s="1"/>
      <c r="SMR108" s="1"/>
      <c r="SMS108" s="1"/>
      <c r="SMT108" s="1"/>
      <c r="SMU108" s="1"/>
      <c r="SMV108" s="1"/>
      <c r="SMW108" s="1"/>
      <c r="SMX108" s="1"/>
      <c r="SMY108" s="1"/>
      <c r="SMZ108" s="1"/>
      <c r="SNA108" s="1"/>
      <c r="SNB108" s="1"/>
      <c r="SNC108" s="1"/>
      <c r="SND108" s="1"/>
      <c r="SNE108" s="1"/>
      <c r="SNF108" s="1"/>
      <c r="SNG108" s="1"/>
      <c r="SNH108" s="1"/>
      <c r="SNI108" s="1"/>
      <c r="SNJ108" s="1"/>
      <c r="SNK108" s="1"/>
      <c r="SNL108" s="1"/>
      <c r="SNM108" s="1"/>
      <c r="SNN108" s="1"/>
      <c r="SNO108" s="1"/>
      <c r="SNP108" s="1"/>
      <c r="SNQ108" s="1"/>
      <c r="SNR108" s="1"/>
      <c r="SNS108" s="1"/>
      <c r="SNT108" s="1"/>
      <c r="SNU108" s="1"/>
      <c r="SNV108" s="1"/>
      <c r="SNW108" s="1"/>
      <c r="SNX108" s="1"/>
      <c r="SNY108" s="1"/>
      <c r="SNZ108" s="1"/>
      <c r="SOA108" s="1"/>
      <c r="SOB108" s="1"/>
      <c r="SOC108" s="1"/>
      <c r="SOD108" s="1"/>
      <c r="SOE108" s="1"/>
      <c r="SOF108" s="1"/>
      <c r="SOG108" s="1"/>
      <c r="SOH108" s="1"/>
      <c r="SOI108" s="1"/>
      <c r="SOJ108" s="1"/>
      <c r="SOK108" s="1"/>
      <c r="SOL108" s="1"/>
      <c r="SOM108" s="1"/>
      <c r="SON108" s="1"/>
      <c r="SOO108" s="1"/>
      <c r="SOP108" s="1"/>
      <c r="SOQ108" s="1"/>
      <c r="SOR108" s="1"/>
      <c r="SOS108" s="1"/>
      <c r="SOT108" s="1"/>
      <c r="SOU108" s="1"/>
      <c r="SOV108" s="1"/>
      <c r="SOW108" s="1"/>
      <c r="SOX108" s="1"/>
      <c r="SOY108" s="1"/>
      <c r="SOZ108" s="1"/>
      <c r="SPA108" s="1"/>
      <c r="SPB108" s="1"/>
      <c r="SPC108" s="1"/>
      <c r="SPD108" s="1"/>
      <c r="SPE108" s="1"/>
      <c r="SPF108" s="1"/>
      <c r="SPG108" s="1"/>
      <c r="SPH108" s="1"/>
      <c r="SPI108" s="1"/>
      <c r="SPJ108" s="1"/>
      <c r="SPK108" s="1"/>
      <c r="SPL108" s="1"/>
      <c r="SPM108" s="1"/>
      <c r="SPN108" s="1"/>
      <c r="SPO108" s="1"/>
      <c r="SPP108" s="1"/>
      <c r="SPQ108" s="1"/>
      <c r="SPR108" s="1"/>
      <c r="SPS108" s="1"/>
      <c r="SPT108" s="1"/>
      <c r="SPU108" s="1"/>
      <c r="SPV108" s="1"/>
      <c r="SPW108" s="1"/>
      <c r="SPX108" s="1"/>
      <c r="SPY108" s="1"/>
      <c r="SPZ108" s="1"/>
      <c r="SQA108" s="1"/>
      <c r="SQB108" s="1"/>
      <c r="SQC108" s="1"/>
      <c r="SQD108" s="1"/>
      <c r="SQE108" s="1"/>
      <c r="SQF108" s="1"/>
      <c r="SQG108" s="1"/>
      <c r="SQH108" s="1"/>
      <c r="SQI108" s="1"/>
      <c r="SQJ108" s="1"/>
      <c r="SQK108" s="1"/>
      <c r="SQL108" s="1"/>
      <c r="SQM108" s="1"/>
      <c r="SQN108" s="1"/>
      <c r="SQO108" s="1"/>
      <c r="SQP108" s="1"/>
      <c r="SQQ108" s="1"/>
      <c r="SQR108" s="1"/>
      <c r="SQS108" s="1"/>
      <c r="SQT108" s="1"/>
      <c r="SQU108" s="1"/>
      <c r="SQV108" s="1"/>
      <c r="SQW108" s="1"/>
      <c r="SQX108" s="1"/>
      <c r="SQY108" s="1"/>
      <c r="SQZ108" s="1"/>
      <c r="SRA108" s="1"/>
      <c r="SRB108" s="1"/>
      <c r="SRC108" s="1"/>
      <c r="SRD108" s="1"/>
      <c r="SRE108" s="1"/>
      <c r="SRF108" s="1"/>
      <c r="SRG108" s="1"/>
      <c r="SRH108" s="1"/>
      <c r="SRI108" s="1"/>
      <c r="SRJ108" s="1"/>
      <c r="SRK108" s="1"/>
      <c r="SRL108" s="1"/>
      <c r="SRM108" s="1"/>
      <c r="SRN108" s="1"/>
      <c r="SRO108" s="1"/>
      <c r="SRP108" s="1"/>
      <c r="SRQ108" s="1"/>
      <c r="SRR108" s="1"/>
      <c r="SRS108" s="1"/>
      <c r="SRT108" s="1"/>
      <c r="SRU108" s="1"/>
      <c r="SRV108" s="1"/>
      <c r="SRW108" s="1"/>
      <c r="SRX108" s="1"/>
      <c r="SRY108" s="1"/>
      <c r="SRZ108" s="1"/>
      <c r="SSA108" s="1"/>
      <c r="SSB108" s="1"/>
      <c r="SSC108" s="1"/>
      <c r="SSD108" s="1"/>
      <c r="SSE108" s="1"/>
      <c r="SSF108" s="1"/>
      <c r="SSG108" s="1"/>
      <c r="SSH108" s="1"/>
      <c r="SSI108" s="1"/>
      <c r="SSJ108" s="1"/>
      <c r="SSK108" s="1"/>
      <c r="SSL108" s="1"/>
      <c r="SSM108" s="1"/>
      <c r="SSN108" s="1"/>
      <c r="SSO108" s="1"/>
      <c r="SSP108" s="1"/>
      <c r="SSQ108" s="1"/>
      <c r="SSR108" s="1"/>
      <c r="SSS108" s="1"/>
      <c r="SST108" s="1"/>
      <c r="SSU108" s="1"/>
      <c r="SSV108" s="1"/>
      <c r="SSW108" s="1"/>
      <c r="SSX108" s="1"/>
      <c r="SSY108" s="1"/>
      <c r="SSZ108" s="1"/>
      <c r="STA108" s="1"/>
      <c r="STB108" s="1"/>
      <c r="STC108" s="1"/>
      <c r="STD108" s="1"/>
      <c r="STE108" s="1"/>
      <c r="STF108" s="1"/>
      <c r="STG108" s="1"/>
      <c r="STH108" s="1"/>
      <c r="STI108" s="1"/>
      <c r="STJ108" s="1"/>
      <c r="STK108" s="1"/>
      <c r="STL108" s="1"/>
      <c r="STM108" s="1"/>
      <c r="STN108" s="1"/>
      <c r="STO108" s="1"/>
      <c r="STP108" s="1"/>
      <c r="STQ108" s="1"/>
      <c r="STR108" s="1"/>
      <c r="STS108" s="1"/>
      <c r="STT108" s="1"/>
      <c r="STU108" s="1"/>
      <c r="STV108" s="1"/>
      <c r="STW108" s="1"/>
      <c r="STX108" s="1"/>
      <c r="STY108" s="1"/>
      <c r="STZ108" s="1"/>
      <c r="SUA108" s="1"/>
      <c r="SUB108" s="1"/>
      <c r="SUC108" s="1"/>
      <c r="SUD108" s="1"/>
      <c r="SUE108" s="1"/>
      <c r="SUF108" s="1"/>
      <c r="SUG108" s="1"/>
      <c r="SUH108" s="1"/>
      <c r="SUI108" s="1"/>
      <c r="SUJ108" s="1"/>
      <c r="SUK108" s="1"/>
      <c r="SUL108" s="1"/>
      <c r="SUM108" s="1"/>
      <c r="SUN108" s="1"/>
      <c r="SUO108" s="1"/>
      <c r="SUP108" s="1"/>
      <c r="SUQ108" s="1"/>
      <c r="SUR108" s="1"/>
      <c r="SUS108" s="1"/>
      <c r="SUT108" s="1"/>
      <c r="SUU108" s="1"/>
      <c r="SUV108" s="1"/>
      <c r="SUW108" s="1"/>
      <c r="SUX108" s="1"/>
      <c r="SUY108" s="1"/>
      <c r="SUZ108" s="1"/>
      <c r="SVA108" s="1"/>
      <c r="SVB108" s="1"/>
      <c r="SVC108" s="1"/>
      <c r="SVD108" s="1"/>
      <c r="SVE108" s="1"/>
      <c r="SVF108" s="1"/>
      <c r="SVG108" s="1"/>
      <c r="SVH108" s="1"/>
      <c r="SVI108" s="1"/>
      <c r="SVJ108" s="1"/>
      <c r="SVK108" s="1"/>
      <c r="SVL108" s="1"/>
      <c r="SVM108" s="1"/>
      <c r="SVN108" s="1"/>
      <c r="SVO108" s="1"/>
      <c r="SVP108" s="1"/>
      <c r="SVQ108" s="1"/>
      <c r="SVR108" s="1"/>
      <c r="SVS108" s="1"/>
      <c r="SVT108" s="1"/>
      <c r="SVU108" s="1"/>
      <c r="SVV108" s="1"/>
      <c r="SVW108" s="1"/>
      <c r="SVX108" s="1"/>
      <c r="SVY108" s="1"/>
      <c r="SVZ108" s="1"/>
      <c r="SWA108" s="1"/>
      <c r="SWB108" s="1"/>
      <c r="SWC108" s="1"/>
      <c r="SWD108" s="1"/>
      <c r="SWE108" s="1"/>
      <c r="SWF108" s="1"/>
      <c r="SWG108" s="1"/>
      <c r="SWH108" s="1"/>
      <c r="SWI108" s="1"/>
      <c r="SWJ108" s="1"/>
      <c r="SWK108" s="1"/>
      <c r="SWL108" s="1"/>
      <c r="SWM108" s="1"/>
      <c r="SWN108" s="1"/>
      <c r="SWO108" s="1"/>
      <c r="SWP108" s="1"/>
      <c r="SWQ108" s="1"/>
      <c r="SWR108" s="1"/>
      <c r="SWS108" s="1"/>
      <c r="SWT108" s="1"/>
      <c r="SWU108" s="1"/>
      <c r="SWV108" s="1"/>
      <c r="SWW108" s="1"/>
      <c r="SWX108" s="1"/>
      <c r="SWY108" s="1"/>
      <c r="SWZ108" s="1"/>
      <c r="SXA108" s="1"/>
      <c r="SXB108" s="1"/>
      <c r="SXC108" s="1"/>
      <c r="SXD108" s="1"/>
      <c r="SXE108" s="1"/>
      <c r="SXF108" s="1"/>
      <c r="SXG108" s="1"/>
      <c r="SXH108" s="1"/>
      <c r="SXI108" s="1"/>
      <c r="SXJ108" s="1"/>
      <c r="SXK108" s="1"/>
      <c r="SXL108" s="1"/>
      <c r="SXM108" s="1"/>
      <c r="SXN108" s="1"/>
      <c r="SXO108" s="1"/>
      <c r="SXP108" s="1"/>
      <c r="SXQ108" s="1"/>
      <c r="SXR108" s="1"/>
      <c r="SXS108" s="1"/>
      <c r="SXT108" s="1"/>
      <c r="SXU108" s="1"/>
      <c r="SXV108" s="1"/>
      <c r="SXW108" s="1"/>
      <c r="SXX108" s="1"/>
      <c r="SXY108" s="1"/>
      <c r="SXZ108" s="1"/>
      <c r="SYA108" s="1"/>
      <c r="SYB108" s="1"/>
      <c r="SYC108" s="1"/>
      <c r="SYD108" s="1"/>
      <c r="SYE108" s="1"/>
      <c r="SYF108" s="1"/>
      <c r="SYG108" s="1"/>
      <c r="SYH108" s="1"/>
      <c r="SYI108" s="1"/>
      <c r="SYJ108" s="1"/>
      <c r="SYK108" s="1"/>
      <c r="SYL108" s="1"/>
      <c r="SYM108" s="1"/>
      <c r="SYN108" s="1"/>
      <c r="SYO108" s="1"/>
      <c r="SYP108" s="1"/>
      <c r="SYQ108" s="1"/>
      <c r="SYR108" s="1"/>
      <c r="SYS108" s="1"/>
      <c r="SYT108" s="1"/>
      <c r="SYU108" s="1"/>
      <c r="SYV108" s="1"/>
      <c r="SYW108" s="1"/>
      <c r="SYX108" s="1"/>
      <c r="SYY108" s="1"/>
      <c r="SYZ108" s="1"/>
      <c r="SZA108" s="1"/>
      <c r="SZB108" s="1"/>
      <c r="SZC108" s="1"/>
      <c r="SZD108" s="1"/>
      <c r="SZE108" s="1"/>
      <c r="SZF108" s="1"/>
      <c r="SZG108" s="1"/>
      <c r="SZH108" s="1"/>
      <c r="SZI108" s="1"/>
      <c r="SZJ108" s="1"/>
      <c r="SZK108" s="1"/>
      <c r="SZL108" s="1"/>
      <c r="SZM108" s="1"/>
      <c r="SZN108" s="1"/>
      <c r="SZO108" s="1"/>
      <c r="SZP108" s="1"/>
      <c r="SZQ108" s="1"/>
      <c r="SZR108" s="1"/>
      <c r="SZS108" s="1"/>
      <c r="SZT108" s="1"/>
      <c r="SZU108" s="1"/>
      <c r="SZV108" s="1"/>
      <c r="SZW108" s="1"/>
      <c r="SZX108" s="1"/>
      <c r="SZY108" s="1"/>
      <c r="SZZ108" s="1"/>
      <c r="TAA108" s="1"/>
      <c r="TAB108" s="1"/>
      <c r="TAC108" s="1"/>
      <c r="TAD108" s="1"/>
      <c r="TAE108" s="1"/>
      <c r="TAF108" s="1"/>
      <c r="TAG108" s="1"/>
      <c r="TAH108" s="1"/>
      <c r="TAI108" s="1"/>
      <c r="TAJ108" s="1"/>
      <c r="TAK108" s="1"/>
      <c r="TAL108" s="1"/>
      <c r="TAM108" s="1"/>
      <c r="TAN108" s="1"/>
      <c r="TAO108" s="1"/>
      <c r="TAP108" s="1"/>
      <c r="TAQ108" s="1"/>
      <c r="TAR108" s="1"/>
      <c r="TAS108" s="1"/>
      <c r="TAT108" s="1"/>
      <c r="TAU108" s="1"/>
      <c r="TAV108" s="1"/>
      <c r="TAW108" s="1"/>
      <c r="TAX108" s="1"/>
      <c r="TAY108" s="1"/>
      <c r="TAZ108" s="1"/>
      <c r="TBA108" s="1"/>
      <c r="TBB108" s="1"/>
      <c r="TBC108" s="1"/>
      <c r="TBD108" s="1"/>
      <c r="TBE108" s="1"/>
      <c r="TBF108" s="1"/>
      <c r="TBG108" s="1"/>
      <c r="TBH108" s="1"/>
      <c r="TBI108" s="1"/>
      <c r="TBJ108" s="1"/>
      <c r="TBK108" s="1"/>
      <c r="TBL108" s="1"/>
      <c r="TBM108" s="1"/>
      <c r="TBN108" s="1"/>
      <c r="TBO108" s="1"/>
      <c r="TBP108" s="1"/>
      <c r="TBQ108" s="1"/>
      <c r="TBR108" s="1"/>
      <c r="TBS108" s="1"/>
      <c r="TBT108" s="1"/>
      <c r="TBU108" s="1"/>
      <c r="TBV108" s="1"/>
      <c r="TBW108" s="1"/>
      <c r="TBX108" s="1"/>
      <c r="TBY108" s="1"/>
      <c r="TBZ108" s="1"/>
      <c r="TCA108" s="1"/>
      <c r="TCB108" s="1"/>
      <c r="TCC108" s="1"/>
      <c r="TCD108" s="1"/>
      <c r="TCE108" s="1"/>
      <c r="TCF108" s="1"/>
      <c r="TCG108" s="1"/>
      <c r="TCH108" s="1"/>
      <c r="TCI108" s="1"/>
      <c r="TCJ108" s="1"/>
      <c r="TCK108" s="1"/>
      <c r="TCL108" s="1"/>
      <c r="TCM108" s="1"/>
      <c r="TCN108" s="1"/>
      <c r="TCO108" s="1"/>
      <c r="TCP108" s="1"/>
      <c r="TCQ108" s="1"/>
      <c r="TCR108" s="1"/>
      <c r="TCS108" s="1"/>
      <c r="TCT108" s="1"/>
      <c r="TCU108" s="1"/>
      <c r="TCV108" s="1"/>
      <c r="TCW108" s="1"/>
      <c r="TCX108" s="1"/>
      <c r="TCY108" s="1"/>
      <c r="TCZ108" s="1"/>
      <c r="TDA108" s="1"/>
      <c r="TDB108" s="1"/>
      <c r="TDC108" s="1"/>
      <c r="TDD108" s="1"/>
      <c r="TDE108" s="1"/>
      <c r="TDF108" s="1"/>
      <c r="TDG108" s="1"/>
      <c r="TDH108" s="1"/>
      <c r="TDI108" s="1"/>
      <c r="TDJ108" s="1"/>
      <c r="TDK108" s="1"/>
      <c r="TDL108" s="1"/>
      <c r="TDM108" s="1"/>
      <c r="TDN108" s="1"/>
      <c r="TDO108" s="1"/>
      <c r="TDP108" s="1"/>
      <c r="TDQ108" s="1"/>
      <c r="TDR108" s="1"/>
      <c r="TDS108" s="1"/>
      <c r="TDT108" s="1"/>
      <c r="TDU108" s="1"/>
      <c r="TDV108" s="1"/>
      <c r="TDW108" s="1"/>
      <c r="TDX108" s="1"/>
      <c r="TDY108" s="1"/>
      <c r="TDZ108" s="1"/>
      <c r="TEA108" s="1"/>
      <c r="TEB108" s="1"/>
      <c r="TEC108" s="1"/>
      <c r="TED108" s="1"/>
      <c r="TEE108" s="1"/>
      <c r="TEF108" s="1"/>
      <c r="TEG108" s="1"/>
      <c r="TEH108" s="1"/>
      <c r="TEI108" s="1"/>
      <c r="TEJ108" s="1"/>
      <c r="TEK108" s="1"/>
      <c r="TEL108" s="1"/>
      <c r="TEM108" s="1"/>
      <c r="TEN108" s="1"/>
      <c r="TEO108" s="1"/>
      <c r="TEP108" s="1"/>
      <c r="TEQ108" s="1"/>
      <c r="TER108" s="1"/>
      <c r="TES108" s="1"/>
      <c r="TET108" s="1"/>
      <c r="TEU108" s="1"/>
      <c r="TEV108" s="1"/>
      <c r="TEW108" s="1"/>
      <c r="TEX108" s="1"/>
      <c r="TEY108" s="1"/>
      <c r="TEZ108" s="1"/>
      <c r="TFA108" s="1"/>
      <c r="TFB108" s="1"/>
      <c r="TFC108" s="1"/>
      <c r="TFD108" s="1"/>
      <c r="TFE108" s="1"/>
      <c r="TFF108" s="1"/>
      <c r="TFG108" s="1"/>
      <c r="TFH108" s="1"/>
      <c r="TFI108" s="1"/>
      <c r="TFJ108" s="1"/>
      <c r="TFK108" s="1"/>
      <c r="TFL108" s="1"/>
      <c r="TFM108" s="1"/>
      <c r="TFN108" s="1"/>
      <c r="TFO108" s="1"/>
      <c r="TFP108" s="1"/>
      <c r="TFQ108" s="1"/>
      <c r="TFR108" s="1"/>
      <c r="TFS108" s="1"/>
      <c r="TFT108" s="1"/>
      <c r="TFU108" s="1"/>
      <c r="TFV108" s="1"/>
      <c r="TFW108" s="1"/>
      <c r="TFX108" s="1"/>
      <c r="TFY108" s="1"/>
      <c r="TFZ108" s="1"/>
      <c r="TGA108" s="1"/>
      <c r="TGB108" s="1"/>
      <c r="TGC108" s="1"/>
      <c r="TGD108" s="1"/>
      <c r="TGE108" s="1"/>
      <c r="TGF108" s="1"/>
      <c r="TGG108" s="1"/>
      <c r="TGH108" s="1"/>
      <c r="TGI108" s="1"/>
      <c r="TGJ108" s="1"/>
      <c r="TGK108" s="1"/>
      <c r="TGL108" s="1"/>
      <c r="TGM108" s="1"/>
      <c r="TGN108" s="1"/>
      <c r="TGO108" s="1"/>
      <c r="TGP108" s="1"/>
      <c r="TGQ108" s="1"/>
      <c r="TGR108" s="1"/>
      <c r="TGS108" s="1"/>
      <c r="TGT108" s="1"/>
      <c r="TGU108" s="1"/>
      <c r="TGV108" s="1"/>
      <c r="TGW108" s="1"/>
      <c r="TGX108" s="1"/>
      <c r="TGY108" s="1"/>
      <c r="TGZ108" s="1"/>
      <c r="THA108" s="1"/>
      <c r="THB108" s="1"/>
      <c r="THC108" s="1"/>
      <c r="THD108" s="1"/>
      <c r="THE108" s="1"/>
      <c r="THF108" s="1"/>
      <c r="THG108" s="1"/>
      <c r="THH108" s="1"/>
      <c r="THI108" s="1"/>
      <c r="THJ108" s="1"/>
      <c r="THK108" s="1"/>
      <c r="THL108" s="1"/>
      <c r="THM108" s="1"/>
      <c r="THN108" s="1"/>
      <c r="THO108" s="1"/>
      <c r="THP108" s="1"/>
      <c r="THQ108" s="1"/>
      <c r="THR108" s="1"/>
      <c r="THS108" s="1"/>
      <c r="THT108" s="1"/>
      <c r="THU108" s="1"/>
      <c r="THV108" s="1"/>
      <c r="THW108" s="1"/>
      <c r="THX108" s="1"/>
      <c r="THY108" s="1"/>
      <c r="THZ108" s="1"/>
      <c r="TIA108" s="1"/>
      <c r="TIB108" s="1"/>
      <c r="TIC108" s="1"/>
      <c r="TID108" s="1"/>
      <c r="TIE108" s="1"/>
      <c r="TIF108" s="1"/>
      <c r="TIG108" s="1"/>
      <c r="TIH108" s="1"/>
      <c r="TII108" s="1"/>
      <c r="TIJ108" s="1"/>
      <c r="TIK108" s="1"/>
      <c r="TIL108" s="1"/>
      <c r="TIM108" s="1"/>
      <c r="TIN108" s="1"/>
      <c r="TIO108" s="1"/>
      <c r="TIP108" s="1"/>
      <c r="TIQ108" s="1"/>
      <c r="TIR108" s="1"/>
      <c r="TIS108" s="1"/>
      <c r="TIT108" s="1"/>
      <c r="TIU108" s="1"/>
      <c r="TIV108" s="1"/>
      <c r="TIW108" s="1"/>
      <c r="TIX108" s="1"/>
      <c r="TIY108" s="1"/>
      <c r="TIZ108" s="1"/>
      <c r="TJA108" s="1"/>
      <c r="TJB108" s="1"/>
      <c r="TJC108" s="1"/>
      <c r="TJD108" s="1"/>
      <c r="TJE108" s="1"/>
      <c r="TJF108" s="1"/>
      <c r="TJG108" s="1"/>
      <c r="TJH108" s="1"/>
      <c r="TJI108" s="1"/>
      <c r="TJJ108" s="1"/>
      <c r="TJK108" s="1"/>
      <c r="TJL108" s="1"/>
      <c r="TJM108" s="1"/>
      <c r="TJN108" s="1"/>
      <c r="TJO108" s="1"/>
      <c r="TJP108" s="1"/>
      <c r="TJQ108" s="1"/>
      <c r="TJR108" s="1"/>
      <c r="TJS108" s="1"/>
      <c r="TJT108" s="1"/>
      <c r="TJU108" s="1"/>
      <c r="TJV108" s="1"/>
      <c r="TJW108" s="1"/>
      <c r="TJX108" s="1"/>
      <c r="TJY108" s="1"/>
      <c r="TJZ108" s="1"/>
      <c r="TKA108" s="1"/>
      <c r="TKB108" s="1"/>
      <c r="TKC108" s="1"/>
      <c r="TKD108" s="1"/>
      <c r="TKE108" s="1"/>
      <c r="TKF108" s="1"/>
      <c r="TKG108" s="1"/>
      <c r="TKH108" s="1"/>
      <c r="TKI108" s="1"/>
      <c r="TKJ108" s="1"/>
      <c r="TKK108" s="1"/>
      <c r="TKL108" s="1"/>
      <c r="TKM108" s="1"/>
      <c r="TKN108" s="1"/>
      <c r="TKO108" s="1"/>
      <c r="TKP108" s="1"/>
      <c r="TKQ108" s="1"/>
      <c r="TKR108" s="1"/>
      <c r="TKS108" s="1"/>
      <c r="TKT108" s="1"/>
      <c r="TKU108" s="1"/>
      <c r="TKV108" s="1"/>
      <c r="TKW108" s="1"/>
      <c r="TKX108" s="1"/>
      <c r="TKY108" s="1"/>
      <c r="TKZ108" s="1"/>
      <c r="TLA108" s="1"/>
      <c r="TLB108" s="1"/>
      <c r="TLC108" s="1"/>
      <c r="TLD108" s="1"/>
      <c r="TLE108" s="1"/>
      <c r="TLF108" s="1"/>
      <c r="TLG108" s="1"/>
      <c r="TLH108" s="1"/>
      <c r="TLI108" s="1"/>
      <c r="TLJ108" s="1"/>
      <c r="TLK108" s="1"/>
      <c r="TLL108" s="1"/>
      <c r="TLM108" s="1"/>
      <c r="TLN108" s="1"/>
      <c r="TLO108" s="1"/>
      <c r="TLP108" s="1"/>
      <c r="TLQ108" s="1"/>
      <c r="TLR108" s="1"/>
      <c r="TLS108" s="1"/>
      <c r="TLT108" s="1"/>
      <c r="TLU108" s="1"/>
      <c r="TLV108" s="1"/>
      <c r="TLW108" s="1"/>
      <c r="TLX108" s="1"/>
      <c r="TLY108" s="1"/>
      <c r="TLZ108" s="1"/>
      <c r="TMA108" s="1"/>
      <c r="TMB108" s="1"/>
      <c r="TMC108" s="1"/>
      <c r="TMD108" s="1"/>
      <c r="TME108" s="1"/>
      <c r="TMF108" s="1"/>
      <c r="TMG108" s="1"/>
      <c r="TMH108" s="1"/>
      <c r="TMI108" s="1"/>
      <c r="TMJ108" s="1"/>
      <c r="TMK108" s="1"/>
      <c r="TML108" s="1"/>
      <c r="TMM108" s="1"/>
      <c r="TMN108" s="1"/>
      <c r="TMO108" s="1"/>
      <c r="TMP108" s="1"/>
      <c r="TMQ108" s="1"/>
      <c r="TMR108" s="1"/>
      <c r="TMS108" s="1"/>
      <c r="TMT108" s="1"/>
      <c r="TMU108" s="1"/>
      <c r="TMV108" s="1"/>
      <c r="TMW108" s="1"/>
      <c r="TMX108" s="1"/>
      <c r="TMY108" s="1"/>
      <c r="TMZ108" s="1"/>
      <c r="TNA108" s="1"/>
      <c r="TNB108" s="1"/>
      <c r="TNC108" s="1"/>
      <c r="TND108" s="1"/>
      <c r="TNE108" s="1"/>
      <c r="TNF108" s="1"/>
      <c r="TNG108" s="1"/>
      <c r="TNH108" s="1"/>
      <c r="TNI108" s="1"/>
      <c r="TNJ108" s="1"/>
      <c r="TNK108" s="1"/>
      <c r="TNL108" s="1"/>
      <c r="TNM108" s="1"/>
      <c r="TNN108" s="1"/>
      <c r="TNO108" s="1"/>
      <c r="TNP108" s="1"/>
      <c r="TNQ108" s="1"/>
      <c r="TNR108" s="1"/>
      <c r="TNS108" s="1"/>
      <c r="TNT108" s="1"/>
      <c r="TNU108" s="1"/>
      <c r="TNV108" s="1"/>
      <c r="TNW108" s="1"/>
      <c r="TNX108" s="1"/>
      <c r="TNY108" s="1"/>
      <c r="TNZ108" s="1"/>
      <c r="TOA108" s="1"/>
      <c r="TOB108" s="1"/>
      <c r="TOC108" s="1"/>
      <c r="TOD108" s="1"/>
      <c r="TOE108" s="1"/>
      <c r="TOF108" s="1"/>
      <c r="TOG108" s="1"/>
      <c r="TOH108" s="1"/>
      <c r="TOI108" s="1"/>
      <c r="TOJ108" s="1"/>
      <c r="TOK108" s="1"/>
      <c r="TOL108" s="1"/>
      <c r="TOM108" s="1"/>
      <c r="TON108" s="1"/>
      <c r="TOO108" s="1"/>
      <c r="TOP108" s="1"/>
      <c r="TOQ108" s="1"/>
      <c r="TOR108" s="1"/>
      <c r="TOS108" s="1"/>
      <c r="TOT108" s="1"/>
      <c r="TOU108" s="1"/>
      <c r="TOV108" s="1"/>
      <c r="TOW108" s="1"/>
      <c r="TOX108" s="1"/>
      <c r="TOY108" s="1"/>
      <c r="TOZ108" s="1"/>
      <c r="TPA108" s="1"/>
      <c r="TPB108" s="1"/>
      <c r="TPC108" s="1"/>
      <c r="TPD108" s="1"/>
      <c r="TPE108" s="1"/>
      <c r="TPF108" s="1"/>
      <c r="TPG108" s="1"/>
      <c r="TPH108" s="1"/>
      <c r="TPI108" s="1"/>
      <c r="TPJ108" s="1"/>
      <c r="TPK108" s="1"/>
      <c r="TPL108" s="1"/>
      <c r="TPM108" s="1"/>
      <c r="TPN108" s="1"/>
      <c r="TPO108" s="1"/>
      <c r="TPP108" s="1"/>
      <c r="TPQ108" s="1"/>
      <c r="TPR108" s="1"/>
      <c r="TPS108" s="1"/>
      <c r="TPT108" s="1"/>
      <c r="TPU108" s="1"/>
      <c r="TPV108" s="1"/>
      <c r="TPW108" s="1"/>
      <c r="TPX108" s="1"/>
      <c r="TPY108" s="1"/>
      <c r="TPZ108" s="1"/>
      <c r="TQA108" s="1"/>
      <c r="TQB108" s="1"/>
      <c r="TQC108" s="1"/>
      <c r="TQD108" s="1"/>
      <c r="TQE108" s="1"/>
      <c r="TQF108" s="1"/>
      <c r="TQG108" s="1"/>
      <c r="TQH108" s="1"/>
      <c r="TQI108" s="1"/>
      <c r="TQJ108" s="1"/>
      <c r="TQK108" s="1"/>
      <c r="TQL108" s="1"/>
      <c r="TQM108" s="1"/>
      <c r="TQN108" s="1"/>
      <c r="TQO108" s="1"/>
      <c r="TQP108" s="1"/>
      <c r="TQQ108" s="1"/>
      <c r="TQR108" s="1"/>
      <c r="TQS108" s="1"/>
      <c r="TQT108" s="1"/>
      <c r="TQU108" s="1"/>
      <c r="TQV108" s="1"/>
      <c r="TQW108" s="1"/>
      <c r="TQX108" s="1"/>
      <c r="TQY108" s="1"/>
      <c r="TQZ108" s="1"/>
      <c r="TRA108" s="1"/>
      <c r="TRB108" s="1"/>
      <c r="TRC108" s="1"/>
      <c r="TRD108" s="1"/>
      <c r="TRE108" s="1"/>
      <c r="TRF108" s="1"/>
      <c r="TRG108" s="1"/>
      <c r="TRH108" s="1"/>
      <c r="TRI108" s="1"/>
      <c r="TRJ108" s="1"/>
      <c r="TRK108" s="1"/>
      <c r="TRL108" s="1"/>
      <c r="TRM108" s="1"/>
      <c r="TRN108" s="1"/>
      <c r="TRO108" s="1"/>
      <c r="TRP108" s="1"/>
      <c r="TRQ108" s="1"/>
      <c r="TRR108" s="1"/>
      <c r="TRS108" s="1"/>
      <c r="TRT108" s="1"/>
      <c r="TRU108" s="1"/>
      <c r="TRV108" s="1"/>
      <c r="TRW108" s="1"/>
      <c r="TRX108" s="1"/>
      <c r="TRY108" s="1"/>
      <c r="TRZ108" s="1"/>
      <c r="TSA108" s="1"/>
      <c r="TSB108" s="1"/>
      <c r="TSC108" s="1"/>
      <c r="TSD108" s="1"/>
      <c r="TSE108" s="1"/>
      <c r="TSF108" s="1"/>
      <c r="TSG108" s="1"/>
      <c r="TSH108" s="1"/>
      <c r="TSI108" s="1"/>
      <c r="TSJ108" s="1"/>
      <c r="TSK108" s="1"/>
      <c r="TSL108" s="1"/>
      <c r="TSM108" s="1"/>
      <c r="TSN108" s="1"/>
      <c r="TSO108" s="1"/>
      <c r="TSP108" s="1"/>
      <c r="TSQ108" s="1"/>
      <c r="TSR108" s="1"/>
      <c r="TSS108" s="1"/>
      <c r="TST108" s="1"/>
      <c r="TSU108" s="1"/>
      <c r="TSV108" s="1"/>
      <c r="TSW108" s="1"/>
      <c r="TSX108" s="1"/>
      <c r="TSY108" s="1"/>
      <c r="TSZ108" s="1"/>
      <c r="TTA108" s="1"/>
      <c r="TTB108" s="1"/>
      <c r="TTC108" s="1"/>
      <c r="TTD108" s="1"/>
      <c r="TTE108" s="1"/>
      <c r="TTF108" s="1"/>
      <c r="TTG108" s="1"/>
      <c r="TTH108" s="1"/>
      <c r="TTI108" s="1"/>
      <c r="TTJ108" s="1"/>
      <c r="TTK108" s="1"/>
      <c r="TTL108" s="1"/>
      <c r="TTM108" s="1"/>
      <c r="TTN108" s="1"/>
      <c r="TTO108" s="1"/>
      <c r="TTP108" s="1"/>
      <c r="TTQ108" s="1"/>
      <c r="TTR108" s="1"/>
      <c r="TTS108" s="1"/>
      <c r="TTT108" s="1"/>
      <c r="TTU108" s="1"/>
      <c r="TTV108" s="1"/>
      <c r="TTW108" s="1"/>
      <c r="TTX108" s="1"/>
      <c r="TTY108" s="1"/>
      <c r="TTZ108" s="1"/>
      <c r="TUA108" s="1"/>
      <c r="TUB108" s="1"/>
      <c r="TUC108" s="1"/>
      <c r="TUD108" s="1"/>
      <c r="TUE108" s="1"/>
      <c r="TUF108" s="1"/>
      <c r="TUG108" s="1"/>
      <c r="TUH108" s="1"/>
      <c r="TUI108" s="1"/>
      <c r="TUJ108" s="1"/>
      <c r="TUK108" s="1"/>
      <c r="TUL108" s="1"/>
      <c r="TUM108" s="1"/>
      <c r="TUN108" s="1"/>
      <c r="TUO108" s="1"/>
      <c r="TUP108" s="1"/>
      <c r="TUQ108" s="1"/>
      <c r="TUR108" s="1"/>
      <c r="TUS108" s="1"/>
      <c r="TUT108" s="1"/>
      <c r="TUU108" s="1"/>
      <c r="TUV108" s="1"/>
      <c r="TUW108" s="1"/>
      <c r="TUX108" s="1"/>
      <c r="TUY108" s="1"/>
      <c r="TUZ108" s="1"/>
      <c r="TVA108" s="1"/>
      <c r="TVB108" s="1"/>
      <c r="TVC108" s="1"/>
      <c r="TVD108" s="1"/>
      <c r="TVE108" s="1"/>
      <c r="TVF108" s="1"/>
      <c r="TVG108" s="1"/>
      <c r="TVH108" s="1"/>
      <c r="TVI108" s="1"/>
      <c r="TVJ108" s="1"/>
      <c r="TVK108" s="1"/>
      <c r="TVL108" s="1"/>
      <c r="TVM108" s="1"/>
      <c r="TVN108" s="1"/>
      <c r="TVO108" s="1"/>
      <c r="TVP108" s="1"/>
      <c r="TVQ108" s="1"/>
      <c r="TVR108" s="1"/>
      <c r="TVS108" s="1"/>
      <c r="TVT108" s="1"/>
      <c r="TVU108" s="1"/>
      <c r="TVV108" s="1"/>
      <c r="TVW108" s="1"/>
      <c r="TVX108" s="1"/>
      <c r="TVY108" s="1"/>
      <c r="TVZ108" s="1"/>
      <c r="TWA108" s="1"/>
      <c r="TWB108" s="1"/>
      <c r="TWC108" s="1"/>
      <c r="TWD108" s="1"/>
      <c r="TWE108" s="1"/>
      <c r="TWF108" s="1"/>
      <c r="TWG108" s="1"/>
      <c r="TWH108" s="1"/>
      <c r="TWI108" s="1"/>
      <c r="TWJ108" s="1"/>
      <c r="TWK108" s="1"/>
      <c r="TWL108" s="1"/>
      <c r="TWM108" s="1"/>
      <c r="TWN108" s="1"/>
      <c r="TWO108" s="1"/>
      <c r="TWP108" s="1"/>
      <c r="TWQ108" s="1"/>
      <c r="TWR108" s="1"/>
      <c r="TWS108" s="1"/>
      <c r="TWT108" s="1"/>
      <c r="TWU108" s="1"/>
      <c r="TWV108" s="1"/>
      <c r="TWW108" s="1"/>
      <c r="TWX108" s="1"/>
      <c r="TWY108" s="1"/>
      <c r="TWZ108" s="1"/>
      <c r="TXA108" s="1"/>
      <c r="TXB108" s="1"/>
      <c r="TXC108" s="1"/>
      <c r="TXD108" s="1"/>
      <c r="TXE108" s="1"/>
      <c r="TXF108" s="1"/>
      <c r="TXG108" s="1"/>
      <c r="TXH108" s="1"/>
      <c r="TXI108" s="1"/>
      <c r="TXJ108" s="1"/>
      <c r="TXK108" s="1"/>
      <c r="TXL108" s="1"/>
      <c r="TXM108" s="1"/>
      <c r="TXN108" s="1"/>
      <c r="TXO108" s="1"/>
      <c r="TXP108" s="1"/>
      <c r="TXQ108" s="1"/>
      <c r="TXR108" s="1"/>
      <c r="TXS108" s="1"/>
      <c r="TXT108" s="1"/>
      <c r="TXU108" s="1"/>
      <c r="TXV108" s="1"/>
      <c r="TXW108" s="1"/>
      <c r="TXX108" s="1"/>
      <c r="TXY108" s="1"/>
      <c r="TXZ108" s="1"/>
      <c r="TYA108" s="1"/>
      <c r="TYB108" s="1"/>
      <c r="TYC108" s="1"/>
      <c r="TYD108" s="1"/>
      <c r="TYE108" s="1"/>
      <c r="TYF108" s="1"/>
      <c r="TYG108" s="1"/>
      <c r="TYH108" s="1"/>
      <c r="TYI108" s="1"/>
      <c r="TYJ108" s="1"/>
      <c r="TYK108" s="1"/>
      <c r="TYL108" s="1"/>
      <c r="TYM108" s="1"/>
      <c r="TYN108" s="1"/>
      <c r="TYO108" s="1"/>
      <c r="TYP108" s="1"/>
      <c r="TYQ108" s="1"/>
      <c r="TYR108" s="1"/>
      <c r="TYS108" s="1"/>
      <c r="TYT108" s="1"/>
      <c r="TYU108" s="1"/>
      <c r="TYV108" s="1"/>
      <c r="TYW108" s="1"/>
      <c r="TYX108" s="1"/>
      <c r="TYY108" s="1"/>
      <c r="TYZ108" s="1"/>
      <c r="TZA108" s="1"/>
      <c r="TZB108" s="1"/>
      <c r="TZC108" s="1"/>
      <c r="TZD108" s="1"/>
      <c r="TZE108" s="1"/>
      <c r="TZF108" s="1"/>
      <c r="TZG108" s="1"/>
      <c r="TZH108" s="1"/>
      <c r="TZI108" s="1"/>
      <c r="TZJ108" s="1"/>
      <c r="TZK108" s="1"/>
      <c r="TZL108" s="1"/>
      <c r="TZM108" s="1"/>
      <c r="TZN108" s="1"/>
      <c r="TZO108" s="1"/>
      <c r="TZP108" s="1"/>
      <c r="TZQ108" s="1"/>
      <c r="TZR108" s="1"/>
      <c r="TZS108" s="1"/>
      <c r="TZT108" s="1"/>
      <c r="TZU108" s="1"/>
      <c r="TZV108" s="1"/>
      <c r="TZW108" s="1"/>
      <c r="TZX108" s="1"/>
      <c r="TZY108" s="1"/>
      <c r="TZZ108" s="1"/>
      <c r="UAA108" s="1"/>
      <c r="UAB108" s="1"/>
      <c r="UAC108" s="1"/>
      <c r="UAD108" s="1"/>
      <c r="UAE108" s="1"/>
      <c r="UAF108" s="1"/>
      <c r="UAG108" s="1"/>
      <c r="UAH108" s="1"/>
      <c r="UAI108" s="1"/>
      <c r="UAJ108" s="1"/>
      <c r="UAK108" s="1"/>
      <c r="UAL108" s="1"/>
      <c r="UAM108" s="1"/>
      <c r="UAN108" s="1"/>
      <c r="UAO108" s="1"/>
      <c r="UAP108" s="1"/>
      <c r="UAQ108" s="1"/>
      <c r="UAR108" s="1"/>
      <c r="UAS108" s="1"/>
      <c r="UAT108" s="1"/>
      <c r="UAU108" s="1"/>
      <c r="UAV108" s="1"/>
      <c r="UAW108" s="1"/>
      <c r="UAX108" s="1"/>
      <c r="UAY108" s="1"/>
      <c r="UAZ108" s="1"/>
      <c r="UBA108" s="1"/>
      <c r="UBB108" s="1"/>
      <c r="UBC108" s="1"/>
      <c r="UBD108" s="1"/>
      <c r="UBE108" s="1"/>
      <c r="UBF108" s="1"/>
      <c r="UBG108" s="1"/>
      <c r="UBH108" s="1"/>
      <c r="UBI108" s="1"/>
      <c r="UBJ108" s="1"/>
      <c r="UBK108" s="1"/>
      <c r="UBL108" s="1"/>
      <c r="UBM108" s="1"/>
      <c r="UBN108" s="1"/>
      <c r="UBO108" s="1"/>
      <c r="UBP108" s="1"/>
      <c r="UBQ108" s="1"/>
      <c r="UBR108" s="1"/>
      <c r="UBS108" s="1"/>
      <c r="UBT108" s="1"/>
      <c r="UBU108" s="1"/>
      <c r="UBV108" s="1"/>
      <c r="UBW108" s="1"/>
      <c r="UBX108" s="1"/>
      <c r="UBY108" s="1"/>
      <c r="UBZ108" s="1"/>
      <c r="UCA108" s="1"/>
      <c r="UCB108" s="1"/>
      <c r="UCC108" s="1"/>
      <c r="UCD108" s="1"/>
      <c r="UCE108" s="1"/>
      <c r="UCF108" s="1"/>
      <c r="UCG108" s="1"/>
      <c r="UCH108" s="1"/>
      <c r="UCI108" s="1"/>
      <c r="UCJ108" s="1"/>
      <c r="UCK108" s="1"/>
      <c r="UCL108" s="1"/>
      <c r="UCM108" s="1"/>
      <c r="UCN108" s="1"/>
      <c r="UCO108" s="1"/>
      <c r="UCP108" s="1"/>
      <c r="UCQ108" s="1"/>
      <c r="UCR108" s="1"/>
      <c r="UCS108" s="1"/>
      <c r="UCT108" s="1"/>
      <c r="UCU108" s="1"/>
      <c r="UCV108" s="1"/>
      <c r="UCW108" s="1"/>
      <c r="UCX108" s="1"/>
      <c r="UCY108" s="1"/>
      <c r="UCZ108" s="1"/>
      <c r="UDA108" s="1"/>
      <c r="UDB108" s="1"/>
      <c r="UDC108" s="1"/>
      <c r="UDD108" s="1"/>
      <c r="UDE108" s="1"/>
      <c r="UDF108" s="1"/>
      <c r="UDG108" s="1"/>
      <c r="UDH108" s="1"/>
      <c r="UDI108" s="1"/>
      <c r="UDJ108" s="1"/>
      <c r="UDK108" s="1"/>
      <c r="UDL108" s="1"/>
      <c r="UDM108" s="1"/>
      <c r="UDN108" s="1"/>
      <c r="UDO108" s="1"/>
      <c r="UDP108" s="1"/>
      <c r="UDQ108" s="1"/>
      <c r="UDR108" s="1"/>
      <c r="UDS108" s="1"/>
      <c r="UDT108" s="1"/>
      <c r="UDU108" s="1"/>
      <c r="UDV108" s="1"/>
      <c r="UDW108" s="1"/>
      <c r="UDX108" s="1"/>
      <c r="UDY108" s="1"/>
      <c r="UDZ108" s="1"/>
      <c r="UEA108" s="1"/>
      <c r="UEB108" s="1"/>
      <c r="UEC108" s="1"/>
      <c r="UED108" s="1"/>
      <c r="UEE108" s="1"/>
      <c r="UEF108" s="1"/>
      <c r="UEG108" s="1"/>
      <c r="UEH108" s="1"/>
      <c r="UEI108" s="1"/>
      <c r="UEJ108" s="1"/>
      <c r="UEK108" s="1"/>
      <c r="UEL108" s="1"/>
      <c r="UEM108" s="1"/>
      <c r="UEN108" s="1"/>
      <c r="UEO108" s="1"/>
      <c r="UEP108" s="1"/>
      <c r="UEQ108" s="1"/>
      <c r="UER108" s="1"/>
      <c r="UES108" s="1"/>
      <c r="UET108" s="1"/>
      <c r="UEU108" s="1"/>
      <c r="UEV108" s="1"/>
      <c r="UEW108" s="1"/>
      <c r="UEX108" s="1"/>
      <c r="UEY108" s="1"/>
      <c r="UEZ108" s="1"/>
      <c r="UFA108" s="1"/>
      <c r="UFB108" s="1"/>
      <c r="UFC108" s="1"/>
      <c r="UFD108" s="1"/>
      <c r="UFE108" s="1"/>
      <c r="UFF108" s="1"/>
      <c r="UFG108" s="1"/>
      <c r="UFH108" s="1"/>
      <c r="UFI108" s="1"/>
      <c r="UFJ108" s="1"/>
      <c r="UFK108" s="1"/>
      <c r="UFL108" s="1"/>
      <c r="UFM108" s="1"/>
      <c r="UFN108" s="1"/>
      <c r="UFO108" s="1"/>
      <c r="UFP108" s="1"/>
      <c r="UFQ108" s="1"/>
      <c r="UFR108" s="1"/>
      <c r="UFS108" s="1"/>
      <c r="UFT108" s="1"/>
      <c r="UFU108" s="1"/>
      <c r="UFV108" s="1"/>
      <c r="UFW108" s="1"/>
      <c r="UFX108" s="1"/>
      <c r="UFY108" s="1"/>
      <c r="UFZ108" s="1"/>
      <c r="UGA108" s="1"/>
      <c r="UGB108" s="1"/>
      <c r="UGC108" s="1"/>
      <c r="UGD108" s="1"/>
      <c r="UGE108" s="1"/>
      <c r="UGF108" s="1"/>
      <c r="UGG108" s="1"/>
      <c r="UGH108" s="1"/>
      <c r="UGI108" s="1"/>
      <c r="UGJ108" s="1"/>
      <c r="UGK108" s="1"/>
      <c r="UGL108" s="1"/>
      <c r="UGM108" s="1"/>
      <c r="UGN108" s="1"/>
      <c r="UGO108" s="1"/>
      <c r="UGP108" s="1"/>
      <c r="UGQ108" s="1"/>
      <c r="UGR108" s="1"/>
      <c r="UGS108" s="1"/>
      <c r="UGT108" s="1"/>
      <c r="UGU108" s="1"/>
      <c r="UGV108" s="1"/>
      <c r="UGW108" s="1"/>
      <c r="UGX108" s="1"/>
      <c r="UGY108" s="1"/>
      <c r="UGZ108" s="1"/>
      <c r="UHA108" s="1"/>
      <c r="UHB108" s="1"/>
      <c r="UHC108" s="1"/>
      <c r="UHD108" s="1"/>
      <c r="UHE108" s="1"/>
      <c r="UHF108" s="1"/>
      <c r="UHG108" s="1"/>
      <c r="UHH108" s="1"/>
      <c r="UHI108" s="1"/>
      <c r="UHJ108" s="1"/>
      <c r="UHK108" s="1"/>
      <c r="UHL108" s="1"/>
      <c r="UHM108" s="1"/>
      <c r="UHN108" s="1"/>
      <c r="UHO108" s="1"/>
      <c r="UHP108" s="1"/>
      <c r="UHQ108" s="1"/>
      <c r="UHR108" s="1"/>
      <c r="UHS108" s="1"/>
      <c r="UHT108" s="1"/>
      <c r="UHU108" s="1"/>
      <c r="UHV108" s="1"/>
      <c r="UHW108" s="1"/>
      <c r="UHX108" s="1"/>
      <c r="UHY108" s="1"/>
      <c r="UHZ108" s="1"/>
      <c r="UIA108" s="1"/>
      <c r="UIB108" s="1"/>
      <c r="UIC108" s="1"/>
      <c r="UID108" s="1"/>
      <c r="UIE108" s="1"/>
      <c r="UIF108" s="1"/>
      <c r="UIG108" s="1"/>
      <c r="UIH108" s="1"/>
      <c r="UII108" s="1"/>
      <c r="UIJ108" s="1"/>
      <c r="UIK108" s="1"/>
      <c r="UIL108" s="1"/>
      <c r="UIM108" s="1"/>
      <c r="UIN108" s="1"/>
      <c r="UIO108" s="1"/>
      <c r="UIP108" s="1"/>
      <c r="UIQ108" s="1"/>
      <c r="UIR108" s="1"/>
      <c r="UIS108" s="1"/>
      <c r="UIT108" s="1"/>
      <c r="UIU108" s="1"/>
      <c r="UIV108" s="1"/>
      <c r="UIW108" s="1"/>
      <c r="UIX108" s="1"/>
      <c r="UIY108" s="1"/>
      <c r="UIZ108" s="1"/>
      <c r="UJA108" s="1"/>
      <c r="UJB108" s="1"/>
      <c r="UJC108" s="1"/>
      <c r="UJD108" s="1"/>
      <c r="UJE108" s="1"/>
      <c r="UJF108" s="1"/>
      <c r="UJG108" s="1"/>
      <c r="UJH108" s="1"/>
      <c r="UJI108" s="1"/>
      <c r="UJJ108" s="1"/>
      <c r="UJK108" s="1"/>
      <c r="UJL108" s="1"/>
      <c r="UJM108" s="1"/>
      <c r="UJN108" s="1"/>
      <c r="UJO108" s="1"/>
      <c r="UJP108" s="1"/>
      <c r="UJQ108" s="1"/>
      <c r="UJR108" s="1"/>
      <c r="UJS108" s="1"/>
      <c r="UJT108" s="1"/>
      <c r="UJU108" s="1"/>
      <c r="UJV108" s="1"/>
      <c r="UJW108" s="1"/>
      <c r="UJX108" s="1"/>
      <c r="UJY108" s="1"/>
      <c r="UJZ108" s="1"/>
      <c r="UKA108" s="1"/>
      <c r="UKB108" s="1"/>
      <c r="UKC108" s="1"/>
      <c r="UKD108" s="1"/>
      <c r="UKE108" s="1"/>
      <c r="UKF108" s="1"/>
      <c r="UKG108" s="1"/>
      <c r="UKH108" s="1"/>
      <c r="UKI108" s="1"/>
      <c r="UKJ108" s="1"/>
      <c r="UKK108" s="1"/>
      <c r="UKL108" s="1"/>
      <c r="UKM108" s="1"/>
      <c r="UKN108" s="1"/>
      <c r="UKO108" s="1"/>
      <c r="UKP108" s="1"/>
      <c r="UKQ108" s="1"/>
      <c r="UKR108" s="1"/>
      <c r="UKS108" s="1"/>
      <c r="UKT108" s="1"/>
      <c r="UKU108" s="1"/>
      <c r="UKV108" s="1"/>
      <c r="UKW108" s="1"/>
      <c r="UKX108" s="1"/>
      <c r="UKY108" s="1"/>
      <c r="UKZ108" s="1"/>
      <c r="ULA108" s="1"/>
      <c r="ULB108" s="1"/>
      <c r="ULC108" s="1"/>
      <c r="ULD108" s="1"/>
      <c r="ULE108" s="1"/>
      <c r="ULF108" s="1"/>
      <c r="ULG108" s="1"/>
      <c r="ULH108" s="1"/>
      <c r="ULI108" s="1"/>
      <c r="ULJ108" s="1"/>
      <c r="ULK108" s="1"/>
      <c r="ULL108" s="1"/>
      <c r="ULM108" s="1"/>
      <c r="ULN108" s="1"/>
      <c r="ULO108" s="1"/>
      <c r="ULP108" s="1"/>
      <c r="ULQ108" s="1"/>
      <c r="ULR108" s="1"/>
      <c r="ULS108" s="1"/>
      <c r="ULT108" s="1"/>
      <c r="ULU108" s="1"/>
      <c r="ULV108" s="1"/>
      <c r="ULW108" s="1"/>
      <c r="ULX108" s="1"/>
      <c r="ULY108" s="1"/>
      <c r="ULZ108" s="1"/>
      <c r="UMA108" s="1"/>
      <c r="UMB108" s="1"/>
      <c r="UMC108" s="1"/>
      <c r="UMD108" s="1"/>
      <c r="UME108" s="1"/>
      <c r="UMF108" s="1"/>
      <c r="UMG108" s="1"/>
      <c r="UMH108" s="1"/>
      <c r="UMI108" s="1"/>
      <c r="UMJ108" s="1"/>
      <c r="UMK108" s="1"/>
      <c r="UML108" s="1"/>
      <c r="UMM108" s="1"/>
      <c r="UMN108" s="1"/>
      <c r="UMO108" s="1"/>
      <c r="UMP108" s="1"/>
      <c r="UMQ108" s="1"/>
      <c r="UMR108" s="1"/>
      <c r="UMS108" s="1"/>
      <c r="UMT108" s="1"/>
      <c r="UMU108" s="1"/>
      <c r="UMV108" s="1"/>
      <c r="UMW108" s="1"/>
      <c r="UMX108" s="1"/>
      <c r="UMY108" s="1"/>
      <c r="UMZ108" s="1"/>
      <c r="UNA108" s="1"/>
      <c r="UNB108" s="1"/>
      <c r="UNC108" s="1"/>
      <c r="UND108" s="1"/>
      <c r="UNE108" s="1"/>
      <c r="UNF108" s="1"/>
      <c r="UNG108" s="1"/>
      <c r="UNH108" s="1"/>
      <c r="UNI108" s="1"/>
      <c r="UNJ108" s="1"/>
      <c r="UNK108" s="1"/>
      <c r="UNL108" s="1"/>
      <c r="UNM108" s="1"/>
      <c r="UNN108" s="1"/>
      <c r="UNO108" s="1"/>
      <c r="UNP108" s="1"/>
      <c r="UNQ108" s="1"/>
      <c r="UNR108" s="1"/>
      <c r="UNS108" s="1"/>
      <c r="UNT108" s="1"/>
      <c r="UNU108" s="1"/>
      <c r="UNV108" s="1"/>
      <c r="UNW108" s="1"/>
      <c r="UNX108" s="1"/>
      <c r="UNY108" s="1"/>
      <c r="UNZ108" s="1"/>
      <c r="UOA108" s="1"/>
      <c r="UOB108" s="1"/>
      <c r="UOC108" s="1"/>
      <c r="UOD108" s="1"/>
      <c r="UOE108" s="1"/>
      <c r="UOF108" s="1"/>
      <c r="UOG108" s="1"/>
      <c r="UOH108" s="1"/>
      <c r="UOI108" s="1"/>
      <c r="UOJ108" s="1"/>
      <c r="UOK108" s="1"/>
      <c r="UOL108" s="1"/>
      <c r="UOM108" s="1"/>
      <c r="UON108" s="1"/>
      <c r="UOO108" s="1"/>
      <c r="UOP108" s="1"/>
      <c r="UOQ108" s="1"/>
      <c r="UOR108" s="1"/>
      <c r="UOS108" s="1"/>
      <c r="UOT108" s="1"/>
      <c r="UOU108" s="1"/>
      <c r="UOV108" s="1"/>
      <c r="UOW108" s="1"/>
      <c r="UOX108" s="1"/>
      <c r="UOY108" s="1"/>
      <c r="UOZ108" s="1"/>
      <c r="UPA108" s="1"/>
      <c r="UPB108" s="1"/>
      <c r="UPC108" s="1"/>
      <c r="UPD108" s="1"/>
      <c r="UPE108" s="1"/>
      <c r="UPF108" s="1"/>
      <c r="UPG108" s="1"/>
      <c r="UPH108" s="1"/>
      <c r="UPI108" s="1"/>
      <c r="UPJ108" s="1"/>
      <c r="UPK108" s="1"/>
      <c r="UPL108" s="1"/>
      <c r="UPM108" s="1"/>
      <c r="UPN108" s="1"/>
      <c r="UPO108" s="1"/>
      <c r="UPP108" s="1"/>
      <c r="UPQ108" s="1"/>
      <c r="UPR108" s="1"/>
      <c r="UPS108" s="1"/>
      <c r="UPT108" s="1"/>
      <c r="UPU108" s="1"/>
      <c r="UPV108" s="1"/>
      <c r="UPW108" s="1"/>
      <c r="UPX108" s="1"/>
      <c r="UPY108" s="1"/>
      <c r="UPZ108" s="1"/>
      <c r="UQA108" s="1"/>
      <c r="UQB108" s="1"/>
      <c r="UQC108" s="1"/>
      <c r="UQD108" s="1"/>
      <c r="UQE108" s="1"/>
      <c r="UQF108" s="1"/>
      <c r="UQG108" s="1"/>
      <c r="UQH108" s="1"/>
      <c r="UQI108" s="1"/>
      <c r="UQJ108" s="1"/>
      <c r="UQK108" s="1"/>
      <c r="UQL108" s="1"/>
      <c r="UQM108" s="1"/>
      <c r="UQN108" s="1"/>
      <c r="UQO108" s="1"/>
      <c r="UQP108" s="1"/>
      <c r="UQQ108" s="1"/>
      <c r="UQR108" s="1"/>
      <c r="UQS108" s="1"/>
      <c r="UQT108" s="1"/>
      <c r="UQU108" s="1"/>
      <c r="UQV108" s="1"/>
      <c r="UQW108" s="1"/>
      <c r="UQX108" s="1"/>
      <c r="UQY108" s="1"/>
      <c r="UQZ108" s="1"/>
      <c r="URA108" s="1"/>
      <c r="URB108" s="1"/>
      <c r="URC108" s="1"/>
      <c r="URD108" s="1"/>
      <c r="URE108" s="1"/>
      <c r="URF108" s="1"/>
      <c r="URG108" s="1"/>
      <c r="URH108" s="1"/>
      <c r="URI108" s="1"/>
      <c r="URJ108" s="1"/>
      <c r="URK108" s="1"/>
      <c r="URL108" s="1"/>
      <c r="URM108" s="1"/>
      <c r="URN108" s="1"/>
      <c r="URO108" s="1"/>
      <c r="URP108" s="1"/>
      <c r="URQ108" s="1"/>
      <c r="URR108" s="1"/>
      <c r="URS108" s="1"/>
      <c r="URT108" s="1"/>
      <c r="URU108" s="1"/>
      <c r="URV108" s="1"/>
      <c r="URW108" s="1"/>
      <c r="URX108" s="1"/>
      <c r="URY108" s="1"/>
      <c r="URZ108" s="1"/>
      <c r="USA108" s="1"/>
      <c r="USB108" s="1"/>
      <c r="USC108" s="1"/>
      <c r="USD108" s="1"/>
      <c r="USE108" s="1"/>
      <c r="USF108" s="1"/>
      <c r="USG108" s="1"/>
      <c r="USH108" s="1"/>
      <c r="USI108" s="1"/>
      <c r="USJ108" s="1"/>
      <c r="USK108" s="1"/>
      <c r="USL108" s="1"/>
      <c r="USM108" s="1"/>
      <c r="USN108" s="1"/>
      <c r="USO108" s="1"/>
      <c r="USP108" s="1"/>
      <c r="USQ108" s="1"/>
      <c r="USR108" s="1"/>
      <c r="USS108" s="1"/>
      <c r="UST108" s="1"/>
      <c r="USU108" s="1"/>
      <c r="USV108" s="1"/>
      <c r="USW108" s="1"/>
      <c r="USX108" s="1"/>
      <c r="USY108" s="1"/>
      <c r="USZ108" s="1"/>
      <c r="UTA108" s="1"/>
      <c r="UTB108" s="1"/>
      <c r="UTC108" s="1"/>
      <c r="UTD108" s="1"/>
      <c r="UTE108" s="1"/>
      <c r="UTF108" s="1"/>
      <c r="UTG108" s="1"/>
      <c r="UTH108" s="1"/>
      <c r="UTI108" s="1"/>
      <c r="UTJ108" s="1"/>
      <c r="UTK108" s="1"/>
      <c r="UTL108" s="1"/>
      <c r="UTM108" s="1"/>
      <c r="UTN108" s="1"/>
      <c r="UTO108" s="1"/>
      <c r="UTP108" s="1"/>
      <c r="UTQ108" s="1"/>
      <c r="UTR108" s="1"/>
      <c r="UTS108" s="1"/>
      <c r="UTT108" s="1"/>
      <c r="UTU108" s="1"/>
      <c r="UTV108" s="1"/>
      <c r="UTW108" s="1"/>
      <c r="UTX108" s="1"/>
      <c r="UTY108" s="1"/>
      <c r="UTZ108" s="1"/>
      <c r="UUA108" s="1"/>
      <c r="UUB108" s="1"/>
      <c r="UUC108" s="1"/>
      <c r="UUD108" s="1"/>
      <c r="UUE108" s="1"/>
      <c r="UUF108" s="1"/>
      <c r="UUG108" s="1"/>
      <c r="UUH108" s="1"/>
      <c r="UUI108" s="1"/>
      <c r="UUJ108" s="1"/>
      <c r="UUK108" s="1"/>
      <c r="UUL108" s="1"/>
      <c r="UUM108" s="1"/>
      <c r="UUN108" s="1"/>
      <c r="UUO108" s="1"/>
      <c r="UUP108" s="1"/>
      <c r="UUQ108" s="1"/>
      <c r="UUR108" s="1"/>
      <c r="UUS108" s="1"/>
      <c r="UUT108" s="1"/>
      <c r="UUU108" s="1"/>
      <c r="UUV108" s="1"/>
      <c r="UUW108" s="1"/>
      <c r="UUX108" s="1"/>
      <c r="UUY108" s="1"/>
      <c r="UUZ108" s="1"/>
      <c r="UVA108" s="1"/>
      <c r="UVB108" s="1"/>
      <c r="UVC108" s="1"/>
      <c r="UVD108" s="1"/>
      <c r="UVE108" s="1"/>
      <c r="UVF108" s="1"/>
      <c r="UVG108" s="1"/>
      <c r="UVH108" s="1"/>
      <c r="UVI108" s="1"/>
      <c r="UVJ108" s="1"/>
      <c r="UVK108" s="1"/>
      <c r="UVL108" s="1"/>
      <c r="UVM108" s="1"/>
      <c r="UVN108" s="1"/>
      <c r="UVO108" s="1"/>
      <c r="UVP108" s="1"/>
      <c r="UVQ108" s="1"/>
      <c r="UVR108" s="1"/>
      <c r="UVS108" s="1"/>
      <c r="UVT108" s="1"/>
      <c r="UVU108" s="1"/>
      <c r="UVV108" s="1"/>
      <c r="UVW108" s="1"/>
      <c r="UVX108" s="1"/>
      <c r="UVY108" s="1"/>
      <c r="UVZ108" s="1"/>
      <c r="UWA108" s="1"/>
      <c r="UWB108" s="1"/>
      <c r="UWC108" s="1"/>
      <c r="UWD108" s="1"/>
      <c r="UWE108" s="1"/>
      <c r="UWF108" s="1"/>
      <c r="UWG108" s="1"/>
      <c r="UWH108" s="1"/>
      <c r="UWI108" s="1"/>
      <c r="UWJ108" s="1"/>
      <c r="UWK108" s="1"/>
      <c r="UWL108" s="1"/>
      <c r="UWM108" s="1"/>
      <c r="UWN108" s="1"/>
      <c r="UWO108" s="1"/>
      <c r="UWP108" s="1"/>
      <c r="UWQ108" s="1"/>
      <c r="UWR108" s="1"/>
      <c r="UWS108" s="1"/>
      <c r="UWT108" s="1"/>
      <c r="UWU108" s="1"/>
      <c r="UWV108" s="1"/>
      <c r="UWW108" s="1"/>
      <c r="UWX108" s="1"/>
      <c r="UWY108" s="1"/>
      <c r="UWZ108" s="1"/>
      <c r="UXA108" s="1"/>
      <c r="UXB108" s="1"/>
      <c r="UXC108" s="1"/>
      <c r="UXD108" s="1"/>
      <c r="UXE108" s="1"/>
      <c r="UXF108" s="1"/>
      <c r="UXG108" s="1"/>
      <c r="UXH108" s="1"/>
      <c r="UXI108" s="1"/>
      <c r="UXJ108" s="1"/>
      <c r="UXK108" s="1"/>
      <c r="UXL108" s="1"/>
      <c r="UXM108" s="1"/>
      <c r="UXN108" s="1"/>
      <c r="UXO108" s="1"/>
      <c r="UXP108" s="1"/>
      <c r="UXQ108" s="1"/>
      <c r="UXR108" s="1"/>
      <c r="UXS108" s="1"/>
      <c r="UXT108" s="1"/>
      <c r="UXU108" s="1"/>
      <c r="UXV108" s="1"/>
      <c r="UXW108" s="1"/>
      <c r="UXX108" s="1"/>
      <c r="UXY108" s="1"/>
      <c r="UXZ108" s="1"/>
      <c r="UYA108" s="1"/>
      <c r="UYB108" s="1"/>
      <c r="UYC108" s="1"/>
      <c r="UYD108" s="1"/>
      <c r="UYE108" s="1"/>
      <c r="UYF108" s="1"/>
      <c r="UYG108" s="1"/>
      <c r="UYH108" s="1"/>
      <c r="UYI108" s="1"/>
      <c r="UYJ108" s="1"/>
      <c r="UYK108" s="1"/>
      <c r="UYL108" s="1"/>
      <c r="UYM108" s="1"/>
      <c r="UYN108" s="1"/>
      <c r="UYO108" s="1"/>
      <c r="UYP108" s="1"/>
      <c r="UYQ108" s="1"/>
      <c r="UYR108" s="1"/>
      <c r="UYS108" s="1"/>
      <c r="UYT108" s="1"/>
      <c r="UYU108" s="1"/>
      <c r="UYV108" s="1"/>
      <c r="UYW108" s="1"/>
      <c r="UYX108" s="1"/>
      <c r="UYY108" s="1"/>
      <c r="UYZ108" s="1"/>
      <c r="UZA108" s="1"/>
      <c r="UZB108" s="1"/>
      <c r="UZC108" s="1"/>
      <c r="UZD108" s="1"/>
      <c r="UZE108" s="1"/>
      <c r="UZF108" s="1"/>
      <c r="UZG108" s="1"/>
      <c r="UZH108" s="1"/>
      <c r="UZI108" s="1"/>
      <c r="UZJ108" s="1"/>
      <c r="UZK108" s="1"/>
      <c r="UZL108" s="1"/>
      <c r="UZM108" s="1"/>
      <c r="UZN108" s="1"/>
      <c r="UZO108" s="1"/>
      <c r="UZP108" s="1"/>
      <c r="UZQ108" s="1"/>
      <c r="UZR108" s="1"/>
      <c r="UZS108" s="1"/>
      <c r="UZT108" s="1"/>
      <c r="UZU108" s="1"/>
      <c r="UZV108" s="1"/>
      <c r="UZW108" s="1"/>
      <c r="UZX108" s="1"/>
      <c r="UZY108" s="1"/>
      <c r="UZZ108" s="1"/>
      <c r="VAA108" s="1"/>
      <c r="VAB108" s="1"/>
      <c r="VAC108" s="1"/>
      <c r="VAD108" s="1"/>
      <c r="VAE108" s="1"/>
      <c r="VAF108" s="1"/>
      <c r="VAG108" s="1"/>
      <c r="VAH108" s="1"/>
      <c r="VAI108" s="1"/>
      <c r="VAJ108" s="1"/>
      <c r="VAK108" s="1"/>
      <c r="VAL108" s="1"/>
      <c r="VAM108" s="1"/>
      <c r="VAN108" s="1"/>
      <c r="VAO108" s="1"/>
      <c r="VAP108" s="1"/>
      <c r="VAQ108" s="1"/>
      <c r="VAR108" s="1"/>
      <c r="VAS108" s="1"/>
      <c r="VAT108" s="1"/>
      <c r="VAU108" s="1"/>
      <c r="VAV108" s="1"/>
      <c r="VAW108" s="1"/>
      <c r="VAX108" s="1"/>
      <c r="VAY108" s="1"/>
      <c r="VAZ108" s="1"/>
      <c r="VBA108" s="1"/>
      <c r="VBB108" s="1"/>
      <c r="VBC108" s="1"/>
      <c r="VBD108" s="1"/>
      <c r="VBE108" s="1"/>
      <c r="VBF108" s="1"/>
      <c r="VBG108" s="1"/>
      <c r="VBH108" s="1"/>
      <c r="VBI108" s="1"/>
      <c r="VBJ108" s="1"/>
      <c r="VBK108" s="1"/>
      <c r="VBL108" s="1"/>
      <c r="VBM108" s="1"/>
      <c r="VBN108" s="1"/>
      <c r="VBO108" s="1"/>
      <c r="VBP108" s="1"/>
      <c r="VBQ108" s="1"/>
      <c r="VBR108" s="1"/>
      <c r="VBS108" s="1"/>
      <c r="VBT108" s="1"/>
      <c r="VBU108" s="1"/>
      <c r="VBV108" s="1"/>
      <c r="VBW108" s="1"/>
      <c r="VBX108" s="1"/>
      <c r="VBY108" s="1"/>
      <c r="VBZ108" s="1"/>
      <c r="VCA108" s="1"/>
      <c r="VCB108" s="1"/>
      <c r="VCC108" s="1"/>
      <c r="VCD108" s="1"/>
      <c r="VCE108" s="1"/>
      <c r="VCF108" s="1"/>
      <c r="VCG108" s="1"/>
      <c r="VCH108" s="1"/>
      <c r="VCI108" s="1"/>
      <c r="VCJ108" s="1"/>
      <c r="VCK108" s="1"/>
      <c r="VCL108" s="1"/>
      <c r="VCM108" s="1"/>
      <c r="VCN108" s="1"/>
      <c r="VCO108" s="1"/>
      <c r="VCP108" s="1"/>
      <c r="VCQ108" s="1"/>
      <c r="VCR108" s="1"/>
      <c r="VCS108" s="1"/>
      <c r="VCT108" s="1"/>
      <c r="VCU108" s="1"/>
      <c r="VCV108" s="1"/>
      <c r="VCW108" s="1"/>
      <c r="VCX108" s="1"/>
      <c r="VCY108" s="1"/>
      <c r="VCZ108" s="1"/>
      <c r="VDA108" s="1"/>
      <c r="VDB108" s="1"/>
      <c r="VDC108" s="1"/>
      <c r="VDD108" s="1"/>
      <c r="VDE108" s="1"/>
      <c r="VDF108" s="1"/>
      <c r="VDG108" s="1"/>
      <c r="VDH108" s="1"/>
      <c r="VDI108" s="1"/>
      <c r="VDJ108" s="1"/>
      <c r="VDK108" s="1"/>
      <c r="VDL108" s="1"/>
      <c r="VDM108" s="1"/>
      <c r="VDN108" s="1"/>
      <c r="VDO108" s="1"/>
      <c r="VDP108" s="1"/>
      <c r="VDQ108" s="1"/>
      <c r="VDR108" s="1"/>
      <c r="VDS108" s="1"/>
      <c r="VDT108" s="1"/>
      <c r="VDU108" s="1"/>
      <c r="VDV108" s="1"/>
      <c r="VDW108" s="1"/>
      <c r="VDX108" s="1"/>
      <c r="VDY108" s="1"/>
      <c r="VDZ108" s="1"/>
      <c r="VEA108" s="1"/>
      <c r="VEB108" s="1"/>
      <c r="VEC108" s="1"/>
      <c r="VED108" s="1"/>
      <c r="VEE108" s="1"/>
      <c r="VEF108" s="1"/>
      <c r="VEG108" s="1"/>
      <c r="VEH108" s="1"/>
      <c r="VEI108" s="1"/>
      <c r="VEJ108" s="1"/>
      <c r="VEK108" s="1"/>
      <c r="VEL108" s="1"/>
      <c r="VEM108" s="1"/>
      <c r="VEN108" s="1"/>
      <c r="VEO108" s="1"/>
      <c r="VEP108" s="1"/>
      <c r="VEQ108" s="1"/>
      <c r="VER108" s="1"/>
      <c r="VES108" s="1"/>
      <c r="VET108" s="1"/>
      <c r="VEU108" s="1"/>
      <c r="VEV108" s="1"/>
      <c r="VEW108" s="1"/>
      <c r="VEX108" s="1"/>
      <c r="VEY108" s="1"/>
      <c r="VEZ108" s="1"/>
      <c r="VFA108" s="1"/>
      <c r="VFB108" s="1"/>
      <c r="VFC108" s="1"/>
      <c r="VFD108" s="1"/>
      <c r="VFE108" s="1"/>
      <c r="VFF108" s="1"/>
      <c r="VFG108" s="1"/>
      <c r="VFH108" s="1"/>
      <c r="VFI108" s="1"/>
      <c r="VFJ108" s="1"/>
      <c r="VFK108" s="1"/>
      <c r="VFL108" s="1"/>
      <c r="VFM108" s="1"/>
      <c r="VFN108" s="1"/>
      <c r="VFO108" s="1"/>
      <c r="VFP108" s="1"/>
      <c r="VFQ108" s="1"/>
      <c r="VFR108" s="1"/>
      <c r="VFS108" s="1"/>
      <c r="VFT108" s="1"/>
      <c r="VFU108" s="1"/>
      <c r="VFV108" s="1"/>
      <c r="VFW108" s="1"/>
      <c r="VFX108" s="1"/>
      <c r="VFY108" s="1"/>
      <c r="VFZ108" s="1"/>
      <c r="VGA108" s="1"/>
      <c r="VGB108" s="1"/>
      <c r="VGC108" s="1"/>
      <c r="VGD108" s="1"/>
      <c r="VGE108" s="1"/>
      <c r="VGF108" s="1"/>
      <c r="VGG108" s="1"/>
      <c r="VGH108" s="1"/>
      <c r="VGI108" s="1"/>
      <c r="VGJ108" s="1"/>
      <c r="VGK108" s="1"/>
      <c r="VGL108" s="1"/>
      <c r="VGM108" s="1"/>
      <c r="VGN108" s="1"/>
      <c r="VGO108" s="1"/>
      <c r="VGP108" s="1"/>
      <c r="VGQ108" s="1"/>
      <c r="VGR108" s="1"/>
      <c r="VGS108" s="1"/>
      <c r="VGT108" s="1"/>
      <c r="VGU108" s="1"/>
      <c r="VGV108" s="1"/>
      <c r="VGW108" s="1"/>
      <c r="VGX108" s="1"/>
      <c r="VGY108" s="1"/>
      <c r="VGZ108" s="1"/>
      <c r="VHA108" s="1"/>
      <c r="VHB108" s="1"/>
      <c r="VHC108" s="1"/>
      <c r="VHD108" s="1"/>
      <c r="VHE108" s="1"/>
      <c r="VHF108" s="1"/>
      <c r="VHG108" s="1"/>
      <c r="VHH108" s="1"/>
      <c r="VHI108" s="1"/>
      <c r="VHJ108" s="1"/>
      <c r="VHK108" s="1"/>
      <c r="VHL108" s="1"/>
      <c r="VHM108" s="1"/>
      <c r="VHN108" s="1"/>
      <c r="VHO108" s="1"/>
      <c r="VHP108" s="1"/>
      <c r="VHQ108" s="1"/>
      <c r="VHR108" s="1"/>
      <c r="VHS108" s="1"/>
      <c r="VHT108" s="1"/>
      <c r="VHU108" s="1"/>
      <c r="VHV108" s="1"/>
      <c r="VHW108" s="1"/>
      <c r="VHX108" s="1"/>
      <c r="VHY108" s="1"/>
      <c r="VHZ108" s="1"/>
      <c r="VIA108" s="1"/>
      <c r="VIB108" s="1"/>
      <c r="VIC108" s="1"/>
      <c r="VID108" s="1"/>
      <c r="VIE108" s="1"/>
      <c r="VIF108" s="1"/>
      <c r="VIG108" s="1"/>
      <c r="VIH108" s="1"/>
      <c r="VII108" s="1"/>
      <c r="VIJ108" s="1"/>
      <c r="VIK108" s="1"/>
      <c r="VIL108" s="1"/>
      <c r="VIM108" s="1"/>
      <c r="VIN108" s="1"/>
      <c r="VIO108" s="1"/>
      <c r="VIP108" s="1"/>
      <c r="VIQ108" s="1"/>
      <c r="VIR108" s="1"/>
      <c r="VIS108" s="1"/>
      <c r="VIT108" s="1"/>
      <c r="VIU108" s="1"/>
      <c r="VIV108" s="1"/>
      <c r="VIW108" s="1"/>
      <c r="VIX108" s="1"/>
      <c r="VIY108" s="1"/>
      <c r="VIZ108" s="1"/>
      <c r="VJA108" s="1"/>
      <c r="VJB108" s="1"/>
      <c r="VJC108" s="1"/>
      <c r="VJD108" s="1"/>
      <c r="VJE108" s="1"/>
      <c r="VJF108" s="1"/>
      <c r="VJG108" s="1"/>
      <c r="VJH108" s="1"/>
      <c r="VJI108" s="1"/>
      <c r="VJJ108" s="1"/>
      <c r="VJK108" s="1"/>
      <c r="VJL108" s="1"/>
      <c r="VJM108" s="1"/>
      <c r="VJN108" s="1"/>
      <c r="VJO108" s="1"/>
      <c r="VJP108" s="1"/>
      <c r="VJQ108" s="1"/>
      <c r="VJR108" s="1"/>
      <c r="VJS108" s="1"/>
      <c r="VJT108" s="1"/>
      <c r="VJU108" s="1"/>
      <c r="VJV108" s="1"/>
      <c r="VJW108" s="1"/>
      <c r="VJX108" s="1"/>
      <c r="VJY108" s="1"/>
      <c r="VJZ108" s="1"/>
      <c r="VKA108" s="1"/>
      <c r="VKB108" s="1"/>
      <c r="VKC108" s="1"/>
      <c r="VKD108" s="1"/>
      <c r="VKE108" s="1"/>
      <c r="VKF108" s="1"/>
      <c r="VKG108" s="1"/>
      <c r="VKH108" s="1"/>
      <c r="VKI108" s="1"/>
      <c r="VKJ108" s="1"/>
      <c r="VKK108" s="1"/>
      <c r="VKL108" s="1"/>
      <c r="VKM108" s="1"/>
      <c r="VKN108" s="1"/>
      <c r="VKO108" s="1"/>
      <c r="VKP108" s="1"/>
      <c r="VKQ108" s="1"/>
      <c r="VKR108" s="1"/>
      <c r="VKS108" s="1"/>
      <c r="VKT108" s="1"/>
      <c r="VKU108" s="1"/>
      <c r="VKV108" s="1"/>
      <c r="VKW108" s="1"/>
      <c r="VKX108" s="1"/>
      <c r="VKY108" s="1"/>
      <c r="VKZ108" s="1"/>
      <c r="VLA108" s="1"/>
      <c r="VLB108" s="1"/>
      <c r="VLC108" s="1"/>
      <c r="VLD108" s="1"/>
      <c r="VLE108" s="1"/>
      <c r="VLF108" s="1"/>
      <c r="VLG108" s="1"/>
      <c r="VLH108" s="1"/>
      <c r="VLI108" s="1"/>
      <c r="VLJ108" s="1"/>
      <c r="VLK108" s="1"/>
      <c r="VLL108" s="1"/>
      <c r="VLM108" s="1"/>
      <c r="VLN108" s="1"/>
      <c r="VLO108" s="1"/>
      <c r="VLP108" s="1"/>
      <c r="VLQ108" s="1"/>
      <c r="VLR108" s="1"/>
      <c r="VLS108" s="1"/>
      <c r="VLT108" s="1"/>
      <c r="VLU108" s="1"/>
      <c r="VLV108" s="1"/>
      <c r="VLW108" s="1"/>
      <c r="VLX108" s="1"/>
      <c r="VLY108" s="1"/>
      <c r="VLZ108" s="1"/>
      <c r="VMA108" s="1"/>
      <c r="VMB108" s="1"/>
      <c r="VMC108" s="1"/>
      <c r="VMD108" s="1"/>
      <c r="VME108" s="1"/>
      <c r="VMF108" s="1"/>
      <c r="VMG108" s="1"/>
      <c r="VMH108" s="1"/>
      <c r="VMI108" s="1"/>
      <c r="VMJ108" s="1"/>
      <c r="VMK108" s="1"/>
      <c r="VML108" s="1"/>
      <c r="VMM108" s="1"/>
      <c r="VMN108" s="1"/>
      <c r="VMO108" s="1"/>
      <c r="VMP108" s="1"/>
      <c r="VMQ108" s="1"/>
      <c r="VMR108" s="1"/>
      <c r="VMS108" s="1"/>
      <c r="VMT108" s="1"/>
      <c r="VMU108" s="1"/>
      <c r="VMV108" s="1"/>
      <c r="VMW108" s="1"/>
      <c r="VMX108" s="1"/>
      <c r="VMY108" s="1"/>
      <c r="VMZ108" s="1"/>
      <c r="VNA108" s="1"/>
      <c r="VNB108" s="1"/>
      <c r="VNC108" s="1"/>
      <c r="VND108" s="1"/>
      <c r="VNE108" s="1"/>
      <c r="VNF108" s="1"/>
      <c r="VNG108" s="1"/>
      <c r="VNH108" s="1"/>
      <c r="VNI108" s="1"/>
      <c r="VNJ108" s="1"/>
      <c r="VNK108" s="1"/>
      <c r="VNL108" s="1"/>
      <c r="VNM108" s="1"/>
      <c r="VNN108" s="1"/>
      <c r="VNO108" s="1"/>
      <c r="VNP108" s="1"/>
      <c r="VNQ108" s="1"/>
      <c r="VNR108" s="1"/>
      <c r="VNS108" s="1"/>
      <c r="VNT108" s="1"/>
      <c r="VNU108" s="1"/>
      <c r="VNV108" s="1"/>
      <c r="VNW108" s="1"/>
      <c r="VNX108" s="1"/>
      <c r="VNY108" s="1"/>
      <c r="VNZ108" s="1"/>
      <c r="VOA108" s="1"/>
      <c r="VOB108" s="1"/>
      <c r="VOC108" s="1"/>
      <c r="VOD108" s="1"/>
      <c r="VOE108" s="1"/>
      <c r="VOF108" s="1"/>
      <c r="VOG108" s="1"/>
      <c r="VOH108" s="1"/>
      <c r="VOI108" s="1"/>
      <c r="VOJ108" s="1"/>
      <c r="VOK108" s="1"/>
      <c r="VOL108" s="1"/>
      <c r="VOM108" s="1"/>
      <c r="VON108" s="1"/>
      <c r="VOO108" s="1"/>
      <c r="VOP108" s="1"/>
      <c r="VOQ108" s="1"/>
      <c r="VOR108" s="1"/>
      <c r="VOS108" s="1"/>
      <c r="VOT108" s="1"/>
      <c r="VOU108" s="1"/>
      <c r="VOV108" s="1"/>
      <c r="VOW108" s="1"/>
      <c r="VOX108" s="1"/>
      <c r="VOY108" s="1"/>
      <c r="VOZ108" s="1"/>
      <c r="VPA108" s="1"/>
      <c r="VPB108" s="1"/>
      <c r="VPC108" s="1"/>
      <c r="VPD108" s="1"/>
      <c r="VPE108" s="1"/>
      <c r="VPF108" s="1"/>
      <c r="VPG108" s="1"/>
      <c r="VPH108" s="1"/>
      <c r="VPI108" s="1"/>
      <c r="VPJ108" s="1"/>
      <c r="VPK108" s="1"/>
      <c r="VPL108" s="1"/>
      <c r="VPM108" s="1"/>
      <c r="VPN108" s="1"/>
      <c r="VPO108" s="1"/>
      <c r="VPP108" s="1"/>
      <c r="VPQ108" s="1"/>
      <c r="VPR108" s="1"/>
      <c r="VPS108" s="1"/>
      <c r="VPT108" s="1"/>
      <c r="VPU108" s="1"/>
      <c r="VPV108" s="1"/>
      <c r="VPW108" s="1"/>
      <c r="VPX108" s="1"/>
      <c r="VPY108" s="1"/>
      <c r="VPZ108" s="1"/>
      <c r="VQA108" s="1"/>
      <c r="VQB108" s="1"/>
      <c r="VQC108" s="1"/>
      <c r="VQD108" s="1"/>
      <c r="VQE108" s="1"/>
      <c r="VQF108" s="1"/>
      <c r="VQG108" s="1"/>
      <c r="VQH108" s="1"/>
      <c r="VQI108" s="1"/>
      <c r="VQJ108" s="1"/>
      <c r="VQK108" s="1"/>
      <c r="VQL108" s="1"/>
      <c r="VQM108" s="1"/>
      <c r="VQN108" s="1"/>
      <c r="VQO108" s="1"/>
      <c r="VQP108" s="1"/>
      <c r="VQQ108" s="1"/>
      <c r="VQR108" s="1"/>
      <c r="VQS108" s="1"/>
      <c r="VQT108" s="1"/>
      <c r="VQU108" s="1"/>
      <c r="VQV108" s="1"/>
      <c r="VQW108" s="1"/>
      <c r="VQX108" s="1"/>
      <c r="VQY108" s="1"/>
      <c r="VQZ108" s="1"/>
      <c r="VRA108" s="1"/>
      <c r="VRB108" s="1"/>
      <c r="VRC108" s="1"/>
      <c r="VRD108" s="1"/>
      <c r="VRE108" s="1"/>
      <c r="VRF108" s="1"/>
      <c r="VRG108" s="1"/>
      <c r="VRH108" s="1"/>
      <c r="VRI108" s="1"/>
      <c r="VRJ108" s="1"/>
      <c r="VRK108" s="1"/>
      <c r="VRL108" s="1"/>
      <c r="VRM108" s="1"/>
      <c r="VRN108" s="1"/>
      <c r="VRO108" s="1"/>
      <c r="VRP108" s="1"/>
      <c r="VRQ108" s="1"/>
      <c r="VRR108" s="1"/>
      <c r="VRS108" s="1"/>
      <c r="VRT108" s="1"/>
      <c r="VRU108" s="1"/>
      <c r="VRV108" s="1"/>
      <c r="VRW108" s="1"/>
      <c r="VRX108" s="1"/>
      <c r="VRY108" s="1"/>
      <c r="VRZ108" s="1"/>
      <c r="VSA108" s="1"/>
      <c r="VSB108" s="1"/>
      <c r="VSC108" s="1"/>
      <c r="VSD108" s="1"/>
      <c r="VSE108" s="1"/>
      <c r="VSF108" s="1"/>
      <c r="VSG108" s="1"/>
      <c r="VSH108" s="1"/>
      <c r="VSI108" s="1"/>
      <c r="VSJ108" s="1"/>
      <c r="VSK108" s="1"/>
      <c r="VSL108" s="1"/>
      <c r="VSM108" s="1"/>
      <c r="VSN108" s="1"/>
      <c r="VSO108" s="1"/>
      <c r="VSP108" s="1"/>
      <c r="VSQ108" s="1"/>
      <c r="VSR108" s="1"/>
      <c r="VSS108" s="1"/>
      <c r="VST108" s="1"/>
      <c r="VSU108" s="1"/>
      <c r="VSV108" s="1"/>
      <c r="VSW108" s="1"/>
      <c r="VSX108" s="1"/>
      <c r="VSY108" s="1"/>
      <c r="VSZ108" s="1"/>
      <c r="VTA108" s="1"/>
      <c r="VTB108" s="1"/>
      <c r="VTC108" s="1"/>
      <c r="VTD108" s="1"/>
      <c r="VTE108" s="1"/>
      <c r="VTF108" s="1"/>
      <c r="VTG108" s="1"/>
      <c r="VTH108" s="1"/>
      <c r="VTI108" s="1"/>
      <c r="VTJ108" s="1"/>
      <c r="VTK108" s="1"/>
      <c r="VTL108" s="1"/>
      <c r="VTM108" s="1"/>
      <c r="VTN108" s="1"/>
      <c r="VTO108" s="1"/>
      <c r="VTP108" s="1"/>
      <c r="VTQ108" s="1"/>
      <c r="VTR108" s="1"/>
      <c r="VTS108" s="1"/>
      <c r="VTT108" s="1"/>
      <c r="VTU108" s="1"/>
      <c r="VTV108" s="1"/>
      <c r="VTW108" s="1"/>
      <c r="VTX108" s="1"/>
      <c r="VTY108" s="1"/>
      <c r="VTZ108" s="1"/>
      <c r="VUA108" s="1"/>
      <c r="VUB108" s="1"/>
      <c r="VUC108" s="1"/>
      <c r="VUD108" s="1"/>
      <c r="VUE108" s="1"/>
      <c r="VUF108" s="1"/>
      <c r="VUG108" s="1"/>
      <c r="VUH108" s="1"/>
      <c r="VUI108" s="1"/>
      <c r="VUJ108" s="1"/>
      <c r="VUK108" s="1"/>
      <c r="VUL108" s="1"/>
      <c r="VUM108" s="1"/>
      <c r="VUN108" s="1"/>
      <c r="VUO108" s="1"/>
      <c r="VUP108" s="1"/>
      <c r="VUQ108" s="1"/>
      <c r="VUR108" s="1"/>
      <c r="VUS108" s="1"/>
      <c r="VUT108" s="1"/>
      <c r="VUU108" s="1"/>
      <c r="VUV108" s="1"/>
      <c r="VUW108" s="1"/>
      <c r="VUX108" s="1"/>
      <c r="VUY108" s="1"/>
      <c r="VUZ108" s="1"/>
      <c r="VVA108" s="1"/>
      <c r="VVB108" s="1"/>
      <c r="VVC108" s="1"/>
      <c r="VVD108" s="1"/>
      <c r="VVE108" s="1"/>
      <c r="VVF108" s="1"/>
      <c r="VVG108" s="1"/>
      <c r="VVH108" s="1"/>
      <c r="VVI108" s="1"/>
      <c r="VVJ108" s="1"/>
      <c r="VVK108" s="1"/>
      <c r="VVL108" s="1"/>
      <c r="VVM108" s="1"/>
      <c r="VVN108" s="1"/>
      <c r="VVO108" s="1"/>
      <c r="VVP108" s="1"/>
      <c r="VVQ108" s="1"/>
      <c r="VVR108" s="1"/>
      <c r="VVS108" s="1"/>
      <c r="VVT108" s="1"/>
      <c r="VVU108" s="1"/>
      <c r="VVV108" s="1"/>
      <c r="VVW108" s="1"/>
      <c r="VVX108" s="1"/>
      <c r="VVY108" s="1"/>
      <c r="VVZ108" s="1"/>
      <c r="VWA108" s="1"/>
      <c r="VWB108" s="1"/>
      <c r="VWC108" s="1"/>
      <c r="VWD108" s="1"/>
      <c r="VWE108" s="1"/>
      <c r="VWF108" s="1"/>
      <c r="VWG108" s="1"/>
      <c r="VWH108" s="1"/>
      <c r="VWI108" s="1"/>
      <c r="VWJ108" s="1"/>
      <c r="VWK108" s="1"/>
      <c r="VWL108" s="1"/>
      <c r="VWM108" s="1"/>
      <c r="VWN108" s="1"/>
      <c r="VWO108" s="1"/>
      <c r="VWP108" s="1"/>
      <c r="VWQ108" s="1"/>
      <c r="VWR108" s="1"/>
      <c r="VWS108" s="1"/>
      <c r="VWT108" s="1"/>
      <c r="VWU108" s="1"/>
      <c r="VWV108" s="1"/>
      <c r="VWW108" s="1"/>
      <c r="VWX108" s="1"/>
      <c r="VWY108" s="1"/>
      <c r="VWZ108" s="1"/>
      <c r="VXA108" s="1"/>
      <c r="VXB108" s="1"/>
      <c r="VXC108" s="1"/>
      <c r="VXD108" s="1"/>
      <c r="VXE108" s="1"/>
      <c r="VXF108" s="1"/>
      <c r="VXG108" s="1"/>
      <c r="VXH108" s="1"/>
      <c r="VXI108" s="1"/>
      <c r="VXJ108" s="1"/>
      <c r="VXK108" s="1"/>
      <c r="VXL108" s="1"/>
      <c r="VXM108" s="1"/>
      <c r="VXN108" s="1"/>
      <c r="VXO108" s="1"/>
      <c r="VXP108" s="1"/>
      <c r="VXQ108" s="1"/>
      <c r="VXR108" s="1"/>
      <c r="VXS108" s="1"/>
      <c r="VXT108" s="1"/>
      <c r="VXU108" s="1"/>
      <c r="VXV108" s="1"/>
      <c r="VXW108" s="1"/>
      <c r="VXX108" s="1"/>
      <c r="VXY108" s="1"/>
      <c r="VXZ108" s="1"/>
      <c r="VYA108" s="1"/>
      <c r="VYB108" s="1"/>
      <c r="VYC108" s="1"/>
      <c r="VYD108" s="1"/>
      <c r="VYE108" s="1"/>
      <c r="VYF108" s="1"/>
      <c r="VYG108" s="1"/>
      <c r="VYH108" s="1"/>
      <c r="VYI108" s="1"/>
      <c r="VYJ108" s="1"/>
      <c r="VYK108" s="1"/>
      <c r="VYL108" s="1"/>
      <c r="VYM108" s="1"/>
      <c r="VYN108" s="1"/>
      <c r="VYO108" s="1"/>
      <c r="VYP108" s="1"/>
      <c r="VYQ108" s="1"/>
      <c r="VYR108" s="1"/>
      <c r="VYS108" s="1"/>
      <c r="VYT108" s="1"/>
      <c r="VYU108" s="1"/>
      <c r="VYV108" s="1"/>
      <c r="VYW108" s="1"/>
      <c r="VYX108" s="1"/>
      <c r="VYY108" s="1"/>
      <c r="VYZ108" s="1"/>
      <c r="VZA108" s="1"/>
      <c r="VZB108" s="1"/>
      <c r="VZC108" s="1"/>
      <c r="VZD108" s="1"/>
      <c r="VZE108" s="1"/>
      <c r="VZF108" s="1"/>
      <c r="VZG108" s="1"/>
      <c r="VZH108" s="1"/>
      <c r="VZI108" s="1"/>
      <c r="VZJ108" s="1"/>
      <c r="VZK108" s="1"/>
      <c r="VZL108" s="1"/>
      <c r="VZM108" s="1"/>
      <c r="VZN108" s="1"/>
      <c r="VZO108" s="1"/>
      <c r="VZP108" s="1"/>
      <c r="VZQ108" s="1"/>
      <c r="VZR108" s="1"/>
      <c r="VZS108" s="1"/>
      <c r="VZT108" s="1"/>
      <c r="VZU108" s="1"/>
      <c r="VZV108" s="1"/>
      <c r="VZW108" s="1"/>
      <c r="VZX108" s="1"/>
      <c r="VZY108" s="1"/>
      <c r="VZZ108" s="1"/>
      <c r="WAA108" s="1"/>
      <c r="WAB108" s="1"/>
      <c r="WAC108" s="1"/>
      <c r="WAD108" s="1"/>
      <c r="WAE108" s="1"/>
      <c r="WAF108" s="1"/>
      <c r="WAG108" s="1"/>
      <c r="WAH108" s="1"/>
      <c r="WAI108" s="1"/>
      <c r="WAJ108" s="1"/>
      <c r="WAK108" s="1"/>
      <c r="WAL108" s="1"/>
      <c r="WAM108" s="1"/>
      <c r="WAN108" s="1"/>
      <c r="WAO108" s="1"/>
      <c r="WAP108" s="1"/>
      <c r="WAQ108" s="1"/>
      <c r="WAR108" s="1"/>
      <c r="WAS108" s="1"/>
      <c r="WAT108" s="1"/>
      <c r="WAU108" s="1"/>
      <c r="WAV108" s="1"/>
      <c r="WAW108" s="1"/>
      <c r="WAX108" s="1"/>
      <c r="WAY108" s="1"/>
      <c r="WAZ108" s="1"/>
      <c r="WBA108" s="1"/>
      <c r="WBB108" s="1"/>
      <c r="WBC108" s="1"/>
      <c r="WBD108" s="1"/>
      <c r="WBE108" s="1"/>
      <c r="WBF108" s="1"/>
      <c r="WBG108" s="1"/>
      <c r="WBH108" s="1"/>
      <c r="WBI108" s="1"/>
      <c r="WBJ108" s="1"/>
      <c r="WBK108" s="1"/>
      <c r="WBL108" s="1"/>
      <c r="WBM108" s="1"/>
      <c r="WBN108" s="1"/>
      <c r="WBO108" s="1"/>
      <c r="WBP108" s="1"/>
      <c r="WBQ108" s="1"/>
      <c r="WBR108" s="1"/>
      <c r="WBS108" s="1"/>
      <c r="WBT108" s="1"/>
      <c r="WBU108" s="1"/>
      <c r="WBV108" s="1"/>
      <c r="WBW108" s="1"/>
      <c r="WBX108" s="1"/>
      <c r="WBY108" s="1"/>
      <c r="WBZ108" s="1"/>
      <c r="WCA108" s="1"/>
      <c r="WCB108" s="1"/>
      <c r="WCC108" s="1"/>
      <c r="WCD108" s="1"/>
      <c r="WCE108" s="1"/>
      <c r="WCF108" s="1"/>
      <c r="WCG108" s="1"/>
      <c r="WCH108" s="1"/>
      <c r="WCI108" s="1"/>
      <c r="WCJ108" s="1"/>
      <c r="WCK108" s="1"/>
      <c r="WCL108" s="1"/>
      <c r="WCM108" s="1"/>
      <c r="WCN108" s="1"/>
      <c r="WCO108" s="1"/>
      <c r="WCP108" s="1"/>
      <c r="WCQ108" s="1"/>
      <c r="WCR108" s="1"/>
      <c r="WCS108" s="1"/>
      <c r="WCT108" s="1"/>
      <c r="WCU108" s="1"/>
      <c r="WCV108" s="1"/>
      <c r="WCW108" s="1"/>
      <c r="WCX108" s="1"/>
      <c r="WCY108" s="1"/>
      <c r="WCZ108" s="1"/>
      <c r="WDA108" s="1"/>
      <c r="WDB108" s="1"/>
      <c r="WDC108" s="1"/>
      <c r="WDD108" s="1"/>
      <c r="WDE108" s="1"/>
      <c r="WDF108" s="1"/>
      <c r="WDG108" s="1"/>
      <c r="WDH108" s="1"/>
      <c r="WDI108" s="1"/>
      <c r="WDJ108" s="1"/>
      <c r="WDK108" s="1"/>
      <c r="WDL108" s="1"/>
      <c r="WDM108" s="1"/>
      <c r="WDN108" s="1"/>
      <c r="WDO108" s="1"/>
      <c r="WDP108" s="1"/>
      <c r="WDQ108" s="1"/>
      <c r="WDR108" s="1"/>
      <c r="WDS108" s="1"/>
      <c r="WDT108" s="1"/>
      <c r="WDU108" s="1"/>
      <c r="WDV108" s="1"/>
      <c r="WDW108" s="1"/>
      <c r="WDX108" s="1"/>
      <c r="WDY108" s="1"/>
      <c r="WDZ108" s="1"/>
      <c r="WEA108" s="1"/>
      <c r="WEB108" s="1"/>
      <c r="WEC108" s="1"/>
      <c r="WED108" s="1"/>
      <c r="WEE108" s="1"/>
      <c r="WEF108" s="1"/>
      <c r="WEG108" s="1"/>
      <c r="WEH108" s="1"/>
      <c r="WEI108" s="1"/>
      <c r="WEJ108" s="1"/>
      <c r="WEK108" s="1"/>
      <c r="WEL108" s="1"/>
      <c r="WEM108" s="1"/>
      <c r="WEN108" s="1"/>
      <c r="WEO108" s="1"/>
      <c r="WEP108" s="1"/>
      <c r="WEQ108" s="1"/>
      <c r="WER108" s="1"/>
      <c r="WES108" s="1"/>
      <c r="WET108" s="1"/>
      <c r="WEU108" s="1"/>
      <c r="WEV108" s="1"/>
      <c r="WEW108" s="1"/>
      <c r="WEX108" s="1"/>
      <c r="WEY108" s="1"/>
      <c r="WEZ108" s="1"/>
      <c r="WFA108" s="1"/>
      <c r="WFB108" s="1"/>
      <c r="WFC108" s="1"/>
      <c r="WFD108" s="1"/>
      <c r="WFE108" s="1"/>
      <c r="WFF108" s="1"/>
      <c r="WFG108" s="1"/>
      <c r="WFH108" s="1"/>
      <c r="WFI108" s="1"/>
      <c r="WFJ108" s="1"/>
      <c r="WFK108" s="1"/>
      <c r="WFL108" s="1"/>
      <c r="WFM108" s="1"/>
      <c r="WFN108" s="1"/>
      <c r="WFO108" s="1"/>
      <c r="WFP108" s="1"/>
      <c r="WFQ108" s="1"/>
      <c r="WFR108" s="1"/>
      <c r="WFS108" s="1"/>
      <c r="WFT108" s="1"/>
      <c r="WFU108" s="1"/>
      <c r="WFV108" s="1"/>
      <c r="WFW108" s="1"/>
      <c r="WFX108" s="1"/>
      <c r="WFY108" s="1"/>
      <c r="WFZ108" s="1"/>
      <c r="WGA108" s="1"/>
      <c r="WGB108" s="1"/>
      <c r="WGC108" s="1"/>
      <c r="WGD108" s="1"/>
      <c r="WGE108" s="1"/>
      <c r="WGF108" s="1"/>
      <c r="WGG108" s="1"/>
      <c r="WGH108" s="1"/>
      <c r="WGI108" s="1"/>
      <c r="WGJ108" s="1"/>
      <c r="WGK108" s="1"/>
      <c r="WGL108" s="1"/>
      <c r="WGM108" s="1"/>
      <c r="WGN108" s="1"/>
      <c r="WGO108" s="1"/>
      <c r="WGP108" s="1"/>
      <c r="WGQ108" s="1"/>
      <c r="WGR108" s="1"/>
      <c r="WGS108" s="1"/>
      <c r="WGT108" s="1"/>
      <c r="WGU108" s="1"/>
      <c r="WGV108" s="1"/>
      <c r="WGW108" s="1"/>
      <c r="WGX108" s="1"/>
      <c r="WGY108" s="1"/>
      <c r="WGZ108" s="1"/>
      <c r="WHA108" s="1"/>
      <c r="WHB108" s="1"/>
      <c r="WHC108" s="1"/>
      <c r="WHD108" s="1"/>
      <c r="WHE108" s="1"/>
      <c r="WHF108" s="1"/>
      <c r="WHG108" s="1"/>
      <c r="WHH108" s="1"/>
      <c r="WHI108" s="1"/>
      <c r="WHJ108" s="1"/>
      <c r="WHK108" s="1"/>
      <c r="WHL108" s="1"/>
      <c r="WHM108" s="1"/>
      <c r="WHN108" s="1"/>
      <c r="WHO108" s="1"/>
      <c r="WHP108" s="1"/>
      <c r="WHQ108" s="1"/>
      <c r="WHR108" s="1"/>
      <c r="WHS108" s="1"/>
      <c r="WHT108" s="1"/>
      <c r="WHU108" s="1"/>
      <c r="WHV108" s="1"/>
      <c r="WHW108" s="1"/>
      <c r="WHX108" s="1"/>
      <c r="WHY108" s="1"/>
      <c r="WHZ108" s="1"/>
      <c r="WIA108" s="1"/>
      <c r="WIB108" s="1"/>
      <c r="WIC108" s="1"/>
      <c r="WID108" s="1"/>
      <c r="WIE108" s="1"/>
      <c r="WIF108" s="1"/>
      <c r="WIG108" s="1"/>
      <c r="WIH108" s="1"/>
      <c r="WII108" s="1"/>
      <c r="WIJ108" s="1"/>
      <c r="WIK108" s="1"/>
      <c r="WIL108" s="1"/>
      <c r="WIM108" s="1"/>
      <c r="WIN108" s="1"/>
      <c r="WIO108" s="1"/>
      <c r="WIP108" s="1"/>
      <c r="WIQ108" s="1"/>
      <c r="WIR108" s="1"/>
      <c r="WIS108" s="1"/>
      <c r="WIT108" s="1"/>
      <c r="WIU108" s="1"/>
      <c r="WIV108" s="1"/>
      <c r="WIW108" s="1"/>
      <c r="WIX108" s="1"/>
      <c r="WIY108" s="1"/>
      <c r="WIZ108" s="1"/>
      <c r="WJA108" s="1"/>
      <c r="WJB108" s="1"/>
      <c r="WJC108" s="1"/>
      <c r="WJD108" s="1"/>
      <c r="WJE108" s="1"/>
      <c r="WJF108" s="1"/>
      <c r="WJG108" s="1"/>
      <c r="WJH108" s="1"/>
      <c r="WJI108" s="1"/>
      <c r="WJJ108" s="1"/>
      <c r="WJK108" s="1"/>
      <c r="WJL108" s="1"/>
      <c r="WJM108" s="1"/>
      <c r="WJN108" s="1"/>
      <c r="WJO108" s="1"/>
      <c r="WJP108" s="1"/>
      <c r="WJQ108" s="1"/>
      <c r="WJR108" s="1"/>
      <c r="WJS108" s="1"/>
      <c r="WJT108" s="1"/>
      <c r="WJU108" s="1"/>
      <c r="WJV108" s="1"/>
      <c r="WJW108" s="1"/>
      <c r="WJX108" s="1"/>
      <c r="WJY108" s="1"/>
      <c r="WJZ108" s="1"/>
      <c r="WKA108" s="1"/>
      <c r="WKB108" s="1"/>
      <c r="WKC108" s="1"/>
      <c r="WKD108" s="1"/>
      <c r="WKE108" s="1"/>
      <c r="WKF108" s="1"/>
      <c r="WKG108" s="1"/>
      <c r="WKH108" s="1"/>
      <c r="WKI108" s="1"/>
      <c r="WKJ108" s="1"/>
      <c r="WKK108" s="1"/>
      <c r="WKL108" s="1"/>
      <c r="WKM108" s="1"/>
      <c r="WKN108" s="1"/>
      <c r="WKO108" s="1"/>
      <c r="WKP108" s="1"/>
      <c r="WKQ108" s="1"/>
      <c r="WKR108" s="1"/>
      <c r="WKS108" s="1"/>
      <c r="WKT108" s="1"/>
      <c r="WKU108" s="1"/>
      <c r="WKV108" s="1"/>
      <c r="WKW108" s="1"/>
      <c r="WKX108" s="1"/>
      <c r="WKY108" s="1"/>
      <c r="WKZ108" s="1"/>
      <c r="WLA108" s="1"/>
      <c r="WLB108" s="1"/>
      <c r="WLC108" s="1"/>
      <c r="WLD108" s="1"/>
      <c r="WLE108" s="1"/>
      <c r="WLF108" s="1"/>
      <c r="WLG108" s="1"/>
      <c r="WLH108" s="1"/>
      <c r="WLI108" s="1"/>
      <c r="WLJ108" s="1"/>
      <c r="WLK108" s="1"/>
      <c r="WLL108" s="1"/>
      <c r="WLM108" s="1"/>
      <c r="WLN108" s="1"/>
      <c r="WLO108" s="1"/>
      <c r="WLP108" s="1"/>
      <c r="WLQ108" s="1"/>
      <c r="WLR108" s="1"/>
      <c r="WLS108" s="1"/>
      <c r="WLT108" s="1"/>
      <c r="WLU108" s="1"/>
      <c r="WLV108" s="1"/>
      <c r="WLW108" s="1"/>
      <c r="WLX108" s="1"/>
      <c r="WLY108" s="1"/>
      <c r="WLZ108" s="1"/>
      <c r="WMA108" s="1"/>
      <c r="WMB108" s="1"/>
      <c r="WMC108" s="1"/>
      <c r="WMD108" s="1"/>
      <c r="WME108" s="1"/>
      <c r="WMF108" s="1"/>
      <c r="WMG108" s="1"/>
      <c r="WMH108" s="1"/>
      <c r="WMI108" s="1"/>
      <c r="WMJ108" s="1"/>
      <c r="WMK108" s="1"/>
      <c r="WML108" s="1"/>
      <c r="WMM108" s="1"/>
      <c r="WMN108" s="1"/>
      <c r="WMO108" s="1"/>
      <c r="WMP108" s="1"/>
      <c r="WMQ108" s="1"/>
      <c r="WMR108" s="1"/>
      <c r="WMS108" s="1"/>
      <c r="WMT108" s="1"/>
      <c r="WMU108" s="1"/>
      <c r="WMV108" s="1"/>
      <c r="WMW108" s="1"/>
      <c r="WMX108" s="1"/>
      <c r="WMY108" s="1"/>
      <c r="WMZ108" s="1"/>
      <c r="WNA108" s="1"/>
      <c r="WNB108" s="1"/>
      <c r="WNC108" s="1"/>
      <c r="WND108" s="1"/>
      <c r="WNE108" s="1"/>
      <c r="WNF108" s="1"/>
      <c r="WNG108" s="1"/>
      <c r="WNH108" s="1"/>
      <c r="WNI108" s="1"/>
      <c r="WNJ108" s="1"/>
      <c r="WNK108" s="1"/>
      <c r="WNL108" s="1"/>
      <c r="WNM108" s="1"/>
      <c r="WNN108" s="1"/>
      <c r="WNO108" s="1"/>
      <c r="WNP108" s="1"/>
      <c r="WNQ108" s="1"/>
      <c r="WNR108" s="1"/>
      <c r="WNS108" s="1"/>
      <c r="WNT108" s="1"/>
      <c r="WNU108" s="1"/>
      <c r="WNV108" s="1"/>
      <c r="WNW108" s="1"/>
      <c r="WNX108" s="1"/>
      <c r="WNY108" s="1"/>
      <c r="WNZ108" s="1"/>
      <c r="WOA108" s="1"/>
      <c r="WOB108" s="1"/>
      <c r="WOC108" s="1"/>
      <c r="WOD108" s="1"/>
      <c r="WOE108" s="1"/>
      <c r="WOF108" s="1"/>
      <c r="WOG108" s="1"/>
      <c r="WOH108" s="1"/>
      <c r="WOI108" s="1"/>
      <c r="WOJ108" s="1"/>
      <c r="WOK108" s="1"/>
      <c r="WOL108" s="1"/>
      <c r="WOM108" s="1"/>
      <c r="WON108" s="1"/>
      <c r="WOO108" s="1"/>
      <c r="WOP108" s="1"/>
      <c r="WOQ108" s="1"/>
      <c r="WOR108" s="1"/>
      <c r="WOS108" s="1"/>
      <c r="WOT108" s="1"/>
      <c r="WOU108" s="1"/>
      <c r="WOV108" s="1"/>
      <c r="WOW108" s="1"/>
      <c r="WOX108" s="1"/>
      <c r="WOY108" s="1"/>
      <c r="WOZ108" s="1"/>
      <c r="WPA108" s="1"/>
      <c r="WPB108" s="1"/>
      <c r="WPC108" s="1"/>
      <c r="WPD108" s="1"/>
      <c r="WPE108" s="1"/>
      <c r="WPF108" s="1"/>
      <c r="WPG108" s="1"/>
      <c r="WPH108" s="1"/>
      <c r="WPI108" s="1"/>
      <c r="WPJ108" s="1"/>
      <c r="WPK108" s="1"/>
      <c r="WPL108" s="1"/>
      <c r="WPM108" s="1"/>
      <c r="WPN108" s="1"/>
      <c r="WPO108" s="1"/>
      <c r="WPP108" s="1"/>
      <c r="WPQ108" s="1"/>
      <c r="WPR108" s="1"/>
      <c r="WPS108" s="1"/>
      <c r="WPT108" s="1"/>
      <c r="WPU108" s="1"/>
      <c r="WPV108" s="1"/>
      <c r="WPW108" s="1"/>
      <c r="WPX108" s="1"/>
      <c r="WPY108" s="1"/>
      <c r="WPZ108" s="1"/>
      <c r="WQA108" s="1"/>
      <c r="WQB108" s="1"/>
      <c r="WQC108" s="1"/>
      <c r="WQD108" s="1"/>
      <c r="WQE108" s="1"/>
      <c r="WQF108" s="1"/>
      <c r="WQG108" s="1"/>
      <c r="WQH108" s="1"/>
      <c r="WQI108" s="1"/>
      <c r="WQJ108" s="1"/>
      <c r="WQK108" s="1"/>
      <c r="WQL108" s="1"/>
      <c r="WQM108" s="1"/>
      <c r="WQN108" s="1"/>
      <c r="WQO108" s="1"/>
      <c r="WQP108" s="1"/>
      <c r="WQQ108" s="1"/>
      <c r="WQR108" s="1"/>
      <c r="WQS108" s="1"/>
      <c r="WQT108" s="1"/>
      <c r="WQU108" s="1"/>
      <c r="WQV108" s="1"/>
      <c r="WQW108" s="1"/>
      <c r="WQX108" s="1"/>
      <c r="WQY108" s="1"/>
      <c r="WQZ108" s="1"/>
      <c r="WRA108" s="1"/>
      <c r="WRB108" s="1"/>
      <c r="WRC108" s="1"/>
      <c r="WRD108" s="1"/>
      <c r="WRE108" s="1"/>
      <c r="WRF108" s="1"/>
      <c r="WRG108" s="1"/>
      <c r="WRH108" s="1"/>
      <c r="WRI108" s="1"/>
      <c r="WRJ108" s="1"/>
      <c r="WRK108" s="1"/>
      <c r="WRL108" s="1"/>
      <c r="WRM108" s="1"/>
      <c r="WRN108" s="1"/>
      <c r="WRO108" s="1"/>
      <c r="WRP108" s="1"/>
      <c r="WRQ108" s="1"/>
      <c r="WRR108" s="1"/>
      <c r="WRS108" s="1"/>
      <c r="WRT108" s="1"/>
      <c r="WRU108" s="1"/>
      <c r="WRV108" s="1"/>
      <c r="WRW108" s="1"/>
      <c r="WRX108" s="1"/>
      <c r="WRY108" s="1"/>
      <c r="WRZ108" s="1"/>
      <c r="WSA108" s="1"/>
      <c r="WSB108" s="1"/>
      <c r="WSC108" s="1"/>
      <c r="WSD108" s="1"/>
      <c r="WSE108" s="1"/>
      <c r="WSF108" s="1"/>
      <c r="WSG108" s="1"/>
      <c r="WSH108" s="1"/>
      <c r="WSI108" s="1"/>
      <c r="WSJ108" s="1"/>
      <c r="WSK108" s="1"/>
      <c r="WSL108" s="1"/>
      <c r="WSM108" s="1"/>
      <c r="WSN108" s="1"/>
      <c r="WSO108" s="1"/>
      <c r="WSP108" s="1"/>
      <c r="WSQ108" s="1"/>
      <c r="WSR108" s="1"/>
      <c r="WSS108" s="1"/>
      <c r="WST108" s="1"/>
      <c r="WSU108" s="1"/>
      <c r="WSV108" s="1"/>
      <c r="WSW108" s="1"/>
      <c r="WSX108" s="1"/>
      <c r="WSY108" s="1"/>
      <c r="WSZ108" s="1"/>
      <c r="WTA108" s="1"/>
      <c r="WTB108" s="1"/>
      <c r="WTC108" s="1"/>
      <c r="WTD108" s="1"/>
      <c r="WTE108" s="1"/>
      <c r="WTF108" s="1"/>
      <c r="WTG108" s="1"/>
      <c r="WTH108" s="1"/>
      <c r="WTI108" s="1"/>
      <c r="WTJ108" s="1"/>
      <c r="WTK108" s="1"/>
      <c r="WTL108" s="1"/>
      <c r="WTM108" s="1"/>
      <c r="WTN108" s="1"/>
      <c r="WTO108" s="1"/>
      <c r="WTP108" s="1"/>
      <c r="WTQ108" s="1"/>
      <c r="WTR108" s="1"/>
      <c r="WTS108" s="1"/>
      <c r="WTT108" s="1"/>
      <c r="WTU108" s="1"/>
      <c r="WTV108" s="1"/>
      <c r="WTW108" s="1"/>
      <c r="WTX108" s="1"/>
      <c r="WTY108" s="1"/>
      <c r="WTZ108" s="1"/>
      <c r="WUA108" s="1"/>
      <c r="WUB108" s="1"/>
      <c r="WUC108" s="1"/>
      <c r="WUD108" s="1"/>
      <c r="WUE108" s="1"/>
      <c r="WUF108" s="1"/>
      <c r="WUG108" s="1"/>
      <c r="WUH108" s="1"/>
      <c r="WUI108" s="1"/>
      <c r="WUJ108" s="1"/>
      <c r="WUK108" s="1"/>
      <c r="WUL108" s="1"/>
      <c r="WUM108" s="1"/>
      <c r="WUN108" s="1"/>
      <c r="WUO108" s="1"/>
      <c r="WUP108" s="1"/>
      <c r="WUQ108" s="1"/>
      <c r="WUR108" s="1"/>
      <c r="WUS108" s="1"/>
      <c r="WUT108" s="1"/>
      <c r="WUU108" s="1"/>
      <c r="WUV108" s="1"/>
      <c r="WUW108" s="1"/>
      <c r="WUX108" s="1"/>
      <c r="WUY108" s="1"/>
      <c r="WUZ108" s="1"/>
      <c r="WVA108" s="1"/>
      <c r="WVB108" s="1"/>
      <c r="WVC108" s="1"/>
      <c r="WVD108" s="1"/>
      <c r="WVE108" s="1"/>
      <c r="WVF108" s="1"/>
      <c r="WVG108" s="1"/>
      <c r="WVH108" s="1"/>
      <c r="WVI108" s="1"/>
      <c r="WVJ108" s="1"/>
      <c r="WVK108" s="1"/>
      <c r="WVL108" s="1"/>
      <c r="WVM108" s="1"/>
      <c r="WVN108" s="1"/>
      <c r="WVO108" s="1"/>
      <c r="WVP108" s="1"/>
      <c r="WVQ108" s="1"/>
      <c r="WVR108" s="1"/>
      <c r="WVS108" s="1"/>
      <c r="WVT108" s="1"/>
      <c r="WVU108" s="1"/>
      <c r="WVV108" s="1"/>
      <c r="WVW108" s="1"/>
      <c r="WVX108" s="1"/>
      <c r="WVY108" s="1"/>
      <c r="WVZ108" s="1"/>
      <c r="WWA108" s="1"/>
      <c r="WWB108" s="1"/>
      <c r="WWC108" s="1"/>
      <c r="WWD108" s="1"/>
      <c r="WWE108" s="1"/>
      <c r="WWF108" s="1"/>
      <c r="WWG108" s="1"/>
      <c r="WWH108" s="1"/>
      <c r="WWI108" s="1"/>
      <c r="WWJ108" s="1"/>
      <c r="WWK108" s="1"/>
      <c r="WWL108" s="1"/>
      <c r="WWM108" s="1"/>
      <c r="WWN108" s="1"/>
      <c r="WWO108" s="1"/>
      <c r="WWP108" s="1"/>
      <c r="WWQ108" s="1"/>
      <c r="WWR108" s="1"/>
      <c r="WWS108" s="1"/>
      <c r="WWT108" s="1"/>
      <c r="WWU108" s="1"/>
      <c r="WWV108" s="1"/>
      <c r="WWW108" s="1"/>
      <c r="WWX108" s="1"/>
      <c r="WWY108" s="1"/>
      <c r="WWZ108" s="1"/>
      <c r="WXA108" s="1"/>
      <c r="WXB108" s="1"/>
      <c r="WXC108" s="1"/>
      <c r="WXD108" s="1"/>
      <c r="WXE108" s="1"/>
      <c r="WXF108" s="1"/>
      <c r="WXG108" s="1"/>
      <c r="WXH108" s="1"/>
      <c r="WXI108" s="1"/>
      <c r="WXJ108" s="1"/>
      <c r="WXK108" s="1"/>
      <c r="WXL108" s="1"/>
      <c r="WXM108" s="1"/>
      <c r="WXN108" s="1"/>
      <c r="WXO108" s="1"/>
      <c r="WXP108" s="1"/>
      <c r="WXQ108" s="1"/>
      <c r="WXR108" s="1"/>
      <c r="WXS108" s="1"/>
      <c r="WXT108" s="1"/>
      <c r="WXU108" s="1"/>
      <c r="WXV108" s="1"/>
      <c r="WXW108" s="1"/>
      <c r="WXX108" s="1"/>
      <c r="WXY108" s="1"/>
      <c r="WXZ108" s="1"/>
      <c r="WYA108" s="1"/>
      <c r="WYB108" s="1"/>
      <c r="WYC108" s="1"/>
      <c r="WYD108" s="1"/>
      <c r="WYE108" s="1"/>
      <c r="WYF108" s="1"/>
      <c r="WYG108" s="1"/>
      <c r="WYH108" s="1"/>
      <c r="WYI108" s="1"/>
      <c r="WYJ108" s="1"/>
      <c r="WYK108" s="1"/>
      <c r="WYL108" s="1"/>
      <c r="WYM108" s="1"/>
      <c r="WYN108" s="1"/>
      <c r="WYO108" s="1"/>
      <c r="WYP108" s="1"/>
      <c r="WYQ108" s="1"/>
      <c r="WYR108" s="1"/>
      <c r="WYS108" s="1"/>
      <c r="WYT108" s="1"/>
      <c r="WYU108" s="1"/>
      <c r="WYV108" s="1"/>
      <c r="WYW108" s="1"/>
      <c r="WYX108" s="1"/>
      <c r="WYY108" s="1"/>
      <c r="WYZ108" s="1"/>
      <c r="WZA108" s="1"/>
      <c r="WZB108" s="1"/>
      <c r="WZC108" s="1"/>
      <c r="WZD108" s="1"/>
      <c r="WZE108" s="1"/>
      <c r="WZF108" s="1"/>
      <c r="WZG108" s="1"/>
      <c r="WZH108" s="1"/>
      <c r="WZI108" s="1"/>
      <c r="WZJ108" s="1"/>
      <c r="WZK108" s="1"/>
      <c r="WZL108" s="1"/>
      <c r="WZM108" s="1"/>
      <c r="WZN108" s="1"/>
      <c r="WZO108" s="1"/>
      <c r="WZP108" s="1"/>
      <c r="WZQ108" s="1"/>
      <c r="WZR108" s="1"/>
      <c r="WZS108" s="1"/>
      <c r="WZT108" s="1"/>
      <c r="WZU108" s="1"/>
      <c r="WZV108" s="1"/>
      <c r="WZW108" s="1"/>
      <c r="WZX108" s="1"/>
      <c r="WZY108" s="1"/>
      <c r="WZZ108" s="1"/>
      <c r="XAA108" s="1"/>
      <c r="XAB108" s="1"/>
      <c r="XAC108" s="1"/>
      <c r="XAD108" s="1"/>
      <c r="XAE108" s="1"/>
      <c r="XAF108" s="1"/>
      <c r="XAG108" s="1"/>
      <c r="XAH108" s="1"/>
      <c r="XAI108" s="1"/>
      <c r="XAJ108" s="1"/>
      <c r="XAK108" s="1"/>
      <c r="XAL108" s="1"/>
      <c r="XAM108" s="1"/>
      <c r="XAN108" s="1"/>
      <c r="XAO108" s="1"/>
      <c r="XAP108" s="1"/>
      <c r="XAQ108" s="1"/>
      <c r="XAR108" s="1"/>
      <c r="XAS108" s="1"/>
      <c r="XAT108" s="1"/>
      <c r="XAU108" s="1"/>
      <c r="XAV108" s="1"/>
      <c r="XAW108" s="1"/>
      <c r="XAX108" s="1"/>
      <c r="XAY108" s="1"/>
      <c r="XAZ108" s="1"/>
      <c r="XBA108" s="1"/>
      <c r="XBB108" s="1"/>
      <c r="XBC108" s="1"/>
      <c r="XBD108" s="1"/>
      <c r="XBE108" s="1"/>
      <c r="XBF108" s="1"/>
      <c r="XBG108" s="1"/>
      <c r="XBH108" s="1"/>
      <c r="XBI108" s="1"/>
      <c r="XBJ108" s="1"/>
      <c r="XBK108" s="1"/>
      <c r="XBL108" s="1"/>
      <c r="XBM108" s="1"/>
      <c r="XBN108" s="1"/>
      <c r="XBO108" s="1"/>
      <c r="XBP108" s="1"/>
      <c r="XBQ108" s="1"/>
      <c r="XBR108" s="1"/>
      <c r="XBS108" s="1"/>
      <c r="XBT108" s="1"/>
      <c r="XBU108" s="1"/>
      <c r="XBV108" s="1"/>
      <c r="XBW108" s="1"/>
      <c r="XBX108" s="1"/>
      <c r="XBY108" s="1"/>
      <c r="XBZ108" s="1"/>
      <c r="XCA108" s="1"/>
      <c r="XCB108" s="1"/>
      <c r="XCC108" s="1"/>
      <c r="XCD108" s="1"/>
      <c r="XCE108" s="1"/>
      <c r="XCF108" s="1"/>
      <c r="XCG108" s="1"/>
      <c r="XCH108" s="1"/>
      <c r="XCI108" s="1"/>
      <c r="XCJ108" s="1"/>
      <c r="XCK108" s="1"/>
      <c r="XCL108" s="1"/>
      <c r="XCM108" s="1"/>
      <c r="XCN108" s="1"/>
      <c r="XCO108" s="1"/>
      <c r="XCP108" s="1"/>
      <c r="XCQ108" s="1"/>
      <c r="XCR108" s="1"/>
      <c r="XCS108" s="1"/>
      <c r="XCT108" s="1"/>
      <c r="XCU108" s="1"/>
      <c r="XCV108" s="1"/>
      <c r="XCW108" s="1"/>
      <c r="XCX108" s="1"/>
      <c r="XCY108" s="1"/>
      <c r="XCZ108" s="1"/>
      <c r="XDA108" s="1"/>
      <c r="XDB108" s="1"/>
      <c r="XDC108" s="1"/>
      <c r="XDD108" s="1"/>
      <c r="XDE108" s="1"/>
      <c r="XDF108" s="1"/>
      <c r="XDG108" s="1"/>
      <c r="XDH108" s="1"/>
      <c r="XDI108" s="1"/>
      <c r="XDJ108" s="1"/>
      <c r="XDK108" s="1"/>
    </row>
    <row r="109" spans="1:16339" x14ac:dyDescent="0.2">
      <c r="A109" s="123">
        <v>171.9</v>
      </c>
      <c r="B109" s="2">
        <v>116</v>
      </c>
      <c r="C109" s="149">
        <v>0.6748109365910413</v>
      </c>
      <c r="D109" s="149">
        <f>TBL_FACTOR[[#This Row],[x/Local]]+0.025</f>
        <v>0.69981093659104132</v>
      </c>
      <c r="N109" s="2">
        <v>136</v>
      </c>
      <c r="O109" s="123">
        <f>ROUNDUP(_xlfn.XLOOKUP(N109,TBL_FACTOR[Bill],TBL_FACTOR[x/Local],,-1)*TBL_PD_RATES[[#This Row],[BILL]],1)</f>
        <v>90.3</v>
      </c>
      <c r="P109" s="123">
        <f>ROUNDUP(((_xlfn.XLOOKUP(TBL_PD_RATES[[#This Row],[BILL]],TBL_FACTOR[Bill],TBL_FACTOR[x/Local],,-1))+_xlfn.XLOOKUP(TBL_PD_RATES[[#Headers],[AHSA]], TBL_MSP[MSP],TBL_MSP[By/Local]))*TBL_PD_RATES[[#This Row],[BILL]],1)</f>
        <v>92.3</v>
      </c>
      <c r="Q109" s="123">
        <f>ROUNDUP(((_xlfn.XLOOKUP(TBL_PD_RATES[[#This Row],[BILL]],TBL_FACTOR[Bill],TBL_FACTOR[x/Local],,-1))+_xlfn.XLOOKUP(TBL_PD_RATES[[#Headers],[CSU]], TBL_MSP[MSP],TBL_MSP[By/Local]))*TBL_PD_RATES[[#This Row],[BILL]],1)</f>
        <v>90.3</v>
      </c>
      <c r="R109" s="123">
        <f>ROUNDUP(((_xlfn.XLOOKUP(TBL_PD_RATES[[#This Row],[BILL]],TBL_FACTOR[Bill],TBL_FACTOR[x/Local],,-1))+_xlfn.XLOOKUP(TBL_PD_RATES[[#Headers],[MS]], TBL_MSP[MSP],TBL_MSP[By/Local]))*TBL_PD_RATES[[#This Row],[BILL]],1)</f>
        <v>90.3</v>
      </c>
      <c r="S109" s="123">
        <f>ROUNDUP(((_xlfn.XLOOKUP(TBL_PD_RATES[[#This Row],[BILL]],TBL_FACTOR[Bill],TBL_FACTOR[x/Local],,-1))+_xlfn.XLOOKUP(TBL_PD_RATES[[#Headers],[RS]], TBL_MSP[MSP],TBL_MSP[By/Local]))*TBL_PD_RATES[[#This Row],[BILL]],1)</f>
        <v>90.3</v>
      </c>
      <c r="T109" s="123">
        <f>ROUNDUP(((_xlfn.XLOOKUP(TBL_PD_RATES[[#This Row],[BILL]],TBL_FACTOR[Bill],TBL_FACTOR[x/Local],,-1))+_xlfn.XLOOKUP(TBL_PD_RATES[[#Headers],[RS]], TBL_MSP[MSP],TBL_MSP[By/Local]))*TBL_PD_RATES[[#This Row],[BILL]],1)</f>
        <v>90.3</v>
      </c>
      <c r="V109" s="2">
        <v>136</v>
      </c>
      <c r="W109" s="123">
        <f>ROUNDUP(_xlfn.XLOOKUP(V109,TBL_FACTOR[Bill],TBL_FACTOR[x/Travel],,-1)*TBL_PD_RATES12[[#This Row],[BILL]],1)</f>
        <v>93.699999999999989</v>
      </c>
      <c r="X109" s="123">
        <f>ROUNDUP(((_xlfn.XLOOKUP(TBL_PD_RATES12[[#This Row],[BILL]],TBL_FACTOR[Bill],TBL_FACTOR[x/Travel],,-1))+_xlfn.XLOOKUP(TBL_PD_RATES12[[#Headers],[AHSA]], TBL_MSP[MSP],TBL_MSP[By/Travel]))*TBL_PD_RATES12[[#This Row],[BILL]],1)</f>
        <v>97.1</v>
      </c>
      <c r="Y109" s="123">
        <f>ROUNDUP(((_xlfn.XLOOKUP(TBL_PD_RATES12[[#This Row],[BILL]],TBL_FACTOR[Bill],TBL_FACTOR[x/Travel],,-1))+_xlfn.XLOOKUP(TBL_PD_RATES12[[#Headers],[CSU]], TBL_MSP[MSP],TBL_MSP[By/Travel]))*TBL_PD_RATES12[[#This Row],[BILL]],1)</f>
        <v>93.699999999999989</v>
      </c>
      <c r="Z109" s="123">
        <f>ROUNDUP(((_xlfn.XLOOKUP(TBL_PD_RATES12[[#This Row],[BILL]],TBL_FACTOR[Bill],TBL_FACTOR[x/Travel],,-1))+_xlfn.XLOOKUP(TBL_PD_RATES12[[#Headers],[MS]], TBL_MSP[MSP],TBL_MSP[By/Travel]))*TBL_PD_RATES12[[#This Row],[BILL]],1)</f>
        <v>93.699999999999989</v>
      </c>
      <c r="AA109" s="123">
        <f>ROUNDUP(((_xlfn.XLOOKUP(TBL_PD_RATES12[[#This Row],[BILL]],TBL_FACTOR[Bill],TBL_FACTOR[x/Travel],,-1))+_xlfn.XLOOKUP(TBL_PD_RATES12[[#Headers],[RS]], TBL_MSP[MSP],TBL_MSP[By/Travel]))*TBL_PD_RATES12[[#This Row],[BILL]],1)</f>
        <v>93.699999999999989</v>
      </c>
      <c r="AB109" s="123">
        <f>ROUNDUP(((_xlfn.XLOOKUP(TBL_PD_RATES12[[#This Row],[BILL]],TBL_FACTOR[Bill],TBL_FACTOR[x/Travel],,-1))+_xlfn.XLOOKUP(TBL_PD_RATES12[[#Headers],[RS]], TBL_MSP[MSP],TBL_MSP[By/Travel]))*TBL_PD_RATES12[[#This Row],[BILL]],1)</f>
        <v>93.699999999999989</v>
      </c>
    </row>
    <row r="110" spans="1:16339" x14ac:dyDescent="0.2">
      <c r="A110" s="123">
        <v>173.25</v>
      </c>
      <c r="B110" s="2">
        <v>117</v>
      </c>
      <c r="C110" s="149">
        <v>0.67532467532467533</v>
      </c>
      <c r="D110" s="149">
        <f>TBL_FACTOR[[#This Row],[x/Local]]+0.025</f>
        <v>0.70032467532467535</v>
      </c>
      <c r="N110" s="2">
        <v>137</v>
      </c>
      <c r="O110" s="123">
        <f>ROUNDUP(_xlfn.XLOOKUP(N110,TBL_FACTOR[Bill],TBL_FACTOR[x/Local],,-1)*TBL_PD_RATES[[#This Row],[BILL]],1)</f>
        <v>90.899999999999991</v>
      </c>
      <c r="P110" s="123">
        <f>ROUNDUP(((_xlfn.XLOOKUP(TBL_PD_RATES[[#This Row],[BILL]],TBL_FACTOR[Bill],TBL_FACTOR[x/Local],,-1))+_xlfn.XLOOKUP(TBL_PD_RATES[[#Headers],[AHSA]], TBL_MSP[MSP],TBL_MSP[By/Local]))*TBL_PD_RATES[[#This Row],[BILL]],1)</f>
        <v>93</v>
      </c>
      <c r="Q110" s="123">
        <f>ROUNDUP(((_xlfn.XLOOKUP(TBL_PD_RATES[[#This Row],[BILL]],TBL_FACTOR[Bill],TBL_FACTOR[x/Local],,-1))+_xlfn.XLOOKUP(TBL_PD_RATES[[#Headers],[CSU]], TBL_MSP[MSP],TBL_MSP[By/Local]))*TBL_PD_RATES[[#This Row],[BILL]],1)</f>
        <v>90.899999999999991</v>
      </c>
      <c r="R110" s="123">
        <f>ROUNDUP(((_xlfn.XLOOKUP(TBL_PD_RATES[[#This Row],[BILL]],TBL_FACTOR[Bill],TBL_FACTOR[x/Local],,-1))+_xlfn.XLOOKUP(TBL_PD_RATES[[#Headers],[MS]], TBL_MSP[MSP],TBL_MSP[By/Local]))*TBL_PD_RATES[[#This Row],[BILL]],1)</f>
        <v>90.899999999999991</v>
      </c>
      <c r="S110" s="123">
        <f>ROUNDUP(((_xlfn.XLOOKUP(TBL_PD_RATES[[#This Row],[BILL]],TBL_FACTOR[Bill],TBL_FACTOR[x/Local],,-1))+_xlfn.XLOOKUP(TBL_PD_RATES[[#Headers],[RS]], TBL_MSP[MSP],TBL_MSP[By/Local]))*TBL_PD_RATES[[#This Row],[BILL]],1)</f>
        <v>90.899999999999991</v>
      </c>
      <c r="T110" s="123">
        <f>ROUNDUP(((_xlfn.XLOOKUP(TBL_PD_RATES[[#This Row],[BILL]],TBL_FACTOR[Bill],TBL_FACTOR[x/Local],,-1))+_xlfn.XLOOKUP(TBL_PD_RATES[[#Headers],[RS]], TBL_MSP[MSP],TBL_MSP[By/Local]))*TBL_PD_RATES[[#This Row],[BILL]],1)</f>
        <v>90.899999999999991</v>
      </c>
      <c r="V110" s="2">
        <v>137</v>
      </c>
      <c r="W110" s="123">
        <f>ROUNDUP(_xlfn.XLOOKUP(V110,TBL_FACTOR[Bill],TBL_FACTOR[x/Travel],,-1)*TBL_PD_RATES12[[#This Row],[BILL]],1)</f>
        <v>94.399999999999991</v>
      </c>
      <c r="X110" s="123">
        <f>ROUNDUP(((_xlfn.XLOOKUP(TBL_PD_RATES12[[#This Row],[BILL]],TBL_FACTOR[Bill],TBL_FACTOR[x/Travel],,-1))+_xlfn.XLOOKUP(TBL_PD_RATES12[[#Headers],[AHSA]], TBL_MSP[MSP],TBL_MSP[By/Travel]))*TBL_PD_RATES12[[#This Row],[BILL]],1)</f>
        <v>97.8</v>
      </c>
      <c r="Y110" s="123">
        <f>ROUNDUP(((_xlfn.XLOOKUP(TBL_PD_RATES12[[#This Row],[BILL]],TBL_FACTOR[Bill],TBL_FACTOR[x/Travel],,-1))+_xlfn.XLOOKUP(TBL_PD_RATES12[[#Headers],[CSU]], TBL_MSP[MSP],TBL_MSP[By/Travel]))*TBL_PD_RATES12[[#This Row],[BILL]],1)</f>
        <v>94.399999999999991</v>
      </c>
      <c r="Z110" s="123">
        <f>ROUNDUP(((_xlfn.XLOOKUP(TBL_PD_RATES12[[#This Row],[BILL]],TBL_FACTOR[Bill],TBL_FACTOR[x/Travel],,-1))+_xlfn.XLOOKUP(TBL_PD_RATES12[[#Headers],[MS]], TBL_MSP[MSP],TBL_MSP[By/Travel]))*TBL_PD_RATES12[[#This Row],[BILL]],1)</f>
        <v>94.399999999999991</v>
      </c>
      <c r="AA110" s="123">
        <f>ROUNDUP(((_xlfn.XLOOKUP(TBL_PD_RATES12[[#This Row],[BILL]],TBL_FACTOR[Bill],TBL_FACTOR[x/Travel],,-1))+_xlfn.XLOOKUP(TBL_PD_RATES12[[#Headers],[RS]], TBL_MSP[MSP],TBL_MSP[By/Travel]))*TBL_PD_RATES12[[#This Row],[BILL]],1)</f>
        <v>94.399999999999991</v>
      </c>
      <c r="AB110" s="123">
        <f>ROUNDUP(((_xlfn.XLOOKUP(TBL_PD_RATES12[[#This Row],[BILL]],TBL_FACTOR[Bill],TBL_FACTOR[x/Travel],,-1))+_xlfn.XLOOKUP(TBL_PD_RATES12[[#Headers],[RS]], TBL_MSP[MSP],TBL_MSP[By/Travel]))*TBL_PD_RATES12[[#This Row],[BILL]],1)</f>
        <v>94.399999999999991</v>
      </c>
    </row>
    <row r="111" spans="1:16339" x14ac:dyDescent="0.2">
      <c r="A111" s="123">
        <v>174.65</v>
      </c>
      <c r="B111" s="2">
        <v>118</v>
      </c>
      <c r="C111" s="149">
        <v>0.67563698826223872</v>
      </c>
      <c r="D111" s="149">
        <f>TBL_FACTOR[[#This Row],[x/Local]]+0.025</f>
        <v>0.70063698826223875</v>
      </c>
      <c r="N111" s="2">
        <v>138</v>
      </c>
      <c r="O111" s="123">
        <f>ROUNDUP(_xlfn.XLOOKUP(N111,TBL_FACTOR[Bill],TBL_FACTOR[x/Local],,-1)*TBL_PD_RATES[[#This Row],[BILL]],1)</f>
        <v>91.699999999999989</v>
      </c>
      <c r="P111" s="123">
        <f>ROUNDUP(((_xlfn.XLOOKUP(TBL_PD_RATES[[#This Row],[BILL]],TBL_FACTOR[Bill],TBL_FACTOR[x/Local],,-1))+_xlfn.XLOOKUP(TBL_PD_RATES[[#Headers],[AHSA]], TBL_MSP[MSP],TBL_MSP[By/Local]))*TBL_PD_RATES[[#This Row],[BILL]],1)</f>
        <v>93.8</v>
      </c>
      <c r="Q111" s="123">
        <f>ROUNDUP(((_xlfn.XLOOKUP(TBL_PD_RATES[[#This Row],[BILL]],TBL_FACTOR[Bill],TBL_FACTOR[x/Local],,-1))+_xlfn.XLOOKUP(TBL_PD_RATES[[#Headers],[CSU]], TBL_MSP[MSP],TBL_MSP[By/Local]))*TBL_PD_RATES[[#This Row],[BILL]],1)</f>
        <v>91.699999999999989</v>
      </c>
      <c r="R111" s="123">
        <f>ROUNDUP(((_xlfn.XLOOKUP(TBL_PD_RATES[[#This Row],[BILL]],TBL_FACTOR[Bill],TBL_FACTOR[x/Local],,-1))+_xlfn.XLOOKUP(TBL_PD_RATES[[#Headers],[MS]], TBL_MSP[MSP],TBL_MSP[By/Local]))*TBL_PD_RATES[[#This Row],[BILL]],1)</f>
        <v>91.699999999999989</v>
      </c>
      <c r="S111" s="123">
        <f>ROUNDUP(((_xlfn.XLOOKUP(TBL_PD_RATES[[#This Row],[BILL]],TBL_FACTOR[Bill],TBL_FACTOR[x/Local],,-1))+_xlfn.XLOOKUP(TBL_PD_RATES[[#Headers],[RS]], TBL_MSP[MSP],TBL_MSP[By/Local]))*TBL_PD_RATES[[#This Row],[BILL]],1)</f>
        <v>91.699999999999989</v>
      </c>
      <c r="T111" s="123">
        <f>ROUNDUP(((_xlfn.XLOOKUP(TBL_PD_RATES[[#This Row],[BILL]],TBL_FACTOR[Bill],TBL_FACTOR[x/Local],,-1))+_xlfn.XLOOKUP(TBL_PD_RATES[[#Headers],[RS]], TBL_MSP[MSP],TBL_MSP[By/Local]))*TBL_PD_RATES[[#This Row],[BILL]],1)</f>
        <v>91.699999999999989</v>
      </c>
      <c r="V111" s="2">
        <v>138</v>
      </c>
      <c r="W111" s="123">
        <f>ROUNDUP(_xlfn.XLOOKUP(V111,TBL_FACTOR[Bill],TBL_FACTOR[x/Travel],,-1)*TBL_PD_RATES12[[#This Row],[BILL]],1)</f>
        <v>95.1</v>
      </c>
      <c r="X111" s="123">
        <f>ROUNDUP(((_xlfn.XLOOKUP(TBL_PD_RATES12[[#This Row],[BILL]],TBL_FACTOR[Bill],TBL_FACTOR[x/Travel],,-1))+_xlfn.XLOOKUP(TBL_PD_RATES12[[#Headers],[AHSA]], TBL_MSP[MSP],TBL_MSP[By/Travel]))*TBL_PD_RATES12[[#This Row],[BILL]],1)</f>
        <v>98.6</v>
      </c>
      <c r="Y111" s="123">
        <f>ROUNDUP(((_xlfn.XLOOKUP(TBL_PD_RATES12[[#This Row],[BILL]],TBL_FACTOR[Bill],TBL_FACTOR[x/Travel],,-1))+_xlfn.XLOOKUP(TBL_PD_RATES12[[#Headers],[CSU]], TBL_MSP[MSP],TBL_MSP[By/Travel]))*TBL_PD_RATES12[[#This Row],[BILL]],1)</f>
        <v>95.1</v>
      </c>
      <c r="Z111" s="123">
        <f>ROUNDUP(((_xlfn.XLOOKUP(TBL_PD_RATES12[[#This Row],[BILL]],TBL_FACTOR[Bill],TBL_FACTOR[x/Travel],,-1))+_xlfn.XLOOKUP(TBL_PD_RATES12[[#Headers],[MS]], TBL_MSP[MSP],TBL_MSP[By/Travel]))*TBL_PD_RATES12[[#This Row],[BILL]],1)</f>
        <v>95.1</v>
      </c>
      <c r="AA111" s="123">
        <f>ROUNDUP(((_xlfn.XLOOKUP(TBL_PD_RATES12[[#This Row],[BILL]],TBL_FACTOR[Bill],TBL_FACTOR[x/Travel],,-1))+_xlfn.XLOOKUP(TBL_PD_RATES12[[#Headers],[RS]], TBL_MSP[MSP],TBL_MSP[By/Travel]))*TBL_PD_RATES12[[#This Row],[BILL]],1)</f>
        <v>95.1</v>
      </c>
      <c r="AB111" s="123">
        <f>ROUNDUP(((_xlfn.XLOOKUP(TBL_PD_RATES12[[#This Row],[BILL]],TBL_FACTOR[Bill],TBL_FACTOR[x/Travel],,-1))+_xlfn.XLOOKUP(TBL_PD_RATES12[[#Headers],[RS]], TBL_MSP[MSP],TBL_MSP[By/Travel]))*TBL_PD_RATES12[[#This Row],[BILL]],1)</f>
        <v>95.1</v>
      </c>
    </row>
    <row r="112" spans="1:16339" x14ac:dyDescent="0.2">
      <c r="A112" s="123">
        <v>176.05</v>
      </c>
      <c r="B112" s="2">
        <v>119</v>
      </c>
      <c r="C112" s="149">
        <v>0.67594433399602383</v>
      </c>
      <c r="D112" s="149">
        <f>TBL_FACTOR[[#This Row],[x/Local]]+0.025</f>
        <v>0.70094433399602385</v>
      </c>
      <c r="N112" s="2">
        <v>139</v>
      </c>
      <c r="O112" s="123">
        <f>ROUNDUP(_xlfn.XLOOKUP(N112,TBL_FACTOR[Bill],TBL_FACTOR[x/Local],,-1)*TBL_PD_RATES[[#This Row],[BILL]],1)</f>
        <v>92.399999999999991</v>
      </c>
      <c r="P112" s="123">
        <f>ROUNDUP(((_xlfn.XLOOKUP(TBL_PD_RATES[[#This Row],[BILL]],TBL_FACTOR[Bill],TBL_FACTOR[x/Local],,-1))+_xlfn.XLOOKUP(TBL_PD_RATES[[#Headers],[AHSA]], TBL_MSP[MSP],TBL_MSP[By/Local]))*TBL_PD_RATES[[#This Row],[BILL]],1)</f>
        <v>94.5</v>
      </c>
      <c r="Q112" s="123">
        <f>ROUNDUP(((_xlfn.XLOOKUP(TBL_PD_RATES[[#This Row],[BILL]],TBL_FACTOR[Bill],TBL_FACTOR[x/Local],,-1))+_xlfn.XLOOKUP(TBL_PD_RATES[[#Headers],[CSU]], TBL_MSP[MSP],TBL_MSP[By/Local]))*TBL_PD_RATES[[#This Row],[BILL]],1)</f>
        <v>92.399999999999991</v>
      </c>
      <c r="R112" s="123">
        <f>ROUNDUP(((_xlfn.XLOOKUP(TBL_PD_RATES[[#This Row],[BILL]],TBL_FACTOR[Bill],TBL_FACTOR[x/Local],,-1))+_xlfn.XLOOKUP(TBL_PD_RATES[[#Headers],[MS]], TBL_MSP[MSP],TBL_MSP[By/Local]))*TBL_PD_RATES[[#This Row],[BILL]],1)</f>
        <v>92.399999999999991</v>
      </c>
      <c r="S112" s="123">
        <f>ROUNDUP(((_xlfn.XLOOKUP(TBL_PD_RATES[[#This Row],[BILL]],TBL_FACTOR[Bill],TBL_FACTOR[x/Local],,-1))+_xlfn.XLOOKUP(TBL_PD_RATES[[#Headers],[RS]], TBL_MSP[MSP],TBL_MSP[By/Local]))*TBL_PD_RATES[[#This Row],[BILL]],1)</f>
        <v>92.399999999999991</v>
      </c>
      <c r="T112" s="123">
        <f>ROUNDUP(((_xlfn.XLOOKUP(TBL_PD_RATES[[#This Row],[BILL]],TBL_FACTOR[Bill],TBL_FACTOR[x/Local],,-1))+_xlfn.XLOOKUP(TBL_PD_RATES[[#Headers],[RS]], TBL_MSP[MSP],TBL_MSP[By/Local]))*TBL_PD_RATES[[#This Row],[BILL]],1)</f>
        <v>92.399999999999991</v>
      </c>
      <c r="V112" s="2">
        <v>139</v>
      </c>
      <c r="W112" s="123">
        <f>ROUNDUP(_xlfn.XLOOKUP(V112,TBL_FACTOR[Bill],TBL_FACTOR[x/Travel],,-1)*TBL_PD_RATES12[[#This Row],[BILL]],1)</f>
        <v>95.899999999999991</v>
      </c>
      <c r="X112" s="123">
        <f>ROUNDUP(((_xlfn.XLOOKUP(TBL_PD_RATES12[[#This Row],[BILL]],TBL_FACTOR[Bill],TBL_FACTOR[x/Travel],,-1))+_xlfn.XLOOKUP(TBL_PD_RATES12[[#Headers],[AHSA]], TBL_MSP[MSP],TBL_MSP[By/Travel]))*TBL_PD_RATES12[[#This Row],[BILL]],1)</f>
        <v>99.399999999999991</v>
      </c>
      <c r="Y112" s="123">
        <f>ROUNDUP(((_xlfn.XLOOKUP(TBL_PD_RATES12[[#This Row],[BILL]],TBL_FACTOR[Bill],TBL_FACTOR[x/Travel],,-1))+_xlfn.XLOOKUP(TBL_PD_RATES12[[#Headers],[CSU]], TBL_MSP[MSP],TBL_MSP[By/Travel]))*TBL_PD_RATES12[[#This Row],[BILL]],1)</f>
        <v>95.899999999999991</v>
      </c>
      <c r="Z112" s="123">
        <f>ROUNDUP(((_xlfn.XLOOKUP(TBL_PD_RATES12[[#This Row],[BILL]],TBL_FACTOR[Bill],TBL_FACTOR[x/Travel],,-1))+_xlfn.XLOOKUP(TBL_PD_RATES12[[#Headers],[MS]], TBL_MSP[MSP],TBL_MSP[By/Travel]))*TBL_PD_RATES12[[#This Row],[BILL]],1)</f>
        <v>95.899999999999991</v>
      </c>
      <c r="AA112" s="123">
        <f>ROUNDUP(((_xlfn.XLOOKUP(TBL_PD_RATES12[[#This Row],[BILL]],TBL_FACTOR[Bill],TBL_FACTOR[x/Travel],,-1))+_xlfn.XLOOKUP(TBL_PD_RATES12[[#Headers],[RS]], TBL_MSP[MSP],TBL_MSP[By/Travel]))*TBL_PD_RATES12[[#This Row],[BILL]],1)</f>
        <v>95.899999999999991</v>
      </c>
      <c r="AB112" s="123">
        <f>ROUNDUP(((_xlfn.XLOOKUP(TBL_PD_RATES12[[#This Row],[BILL]],TBL_FACTOR[Bill],TBL_FACTOR[x/Travel],,-1))+_xlfn.XLOOKUP(TBL_PD_RATES12[[#Headers],[RS]], TBL_MSP[MSP],TBL_MSP[By/Travel]))*TBL_PD_RATES12[[#This Row],[BILL]],1)</f>
        <v>95.899999999999991</v>
      </c>
    </row>
    <row r="113" spans="1:28" x14ac:dyDescent="0.2">
      <c r="A113" s="123">
        <v>177.45000000000002</v>
      </c>
      <c r="B113" s="2">
        <v>120</v>
      </c>
      <c r="C113" s="149">
        <v>0.67624683009298381</v>
      </c>
      <c r="D113" s="149">
        <f>TBL_FACTOR[[#This Row],[x/Local]]+0.025</f>
        <v>0.70124683009298383</v>
      </c>
      <c r="N113" s="2">
        <v>140</v>
      </c>
      <c r="O113" s="123">
        <f>ROUNDUP(_xlfn.XLOOKUP(N113,TBL_FACTOR[Bill],TBL_FACTOR[x/Local],,-1)*TBL_PD_RATES[[#This Row],[BILL]],1)</f>
        <v>93.1</v>
      </c>
      <c r="P113" s="123">
        <f>ROUNDUP(((_xlfn.XLOOKUP(TBL_PD_RATES[[#This Row],[BILL]],TBL_FACTOR[Bill],TBL_FACTOR[x/Local],,-1))+_xlfn.XLOOKUP(TBL_PD_RATES[[#Headers],[AHSA]], TBL_MSP[MSP],TBL_MSP[By/Local]))*TBL_PD_RATES[[#This Row],[BILL]],1)</f>
        <v>95.199999999999989</v>
      </c>
      <c r="Q113" s="123">
        <f>ROUNDUP(((_xlfn.XLOOKUP(TBL_PD_RATES[[#This Row],[BILL]],TBL_FACTOR[Bill],TBL_FACTOR[x/Local],,-1))+_xlfn.XLOOKUP(TBL_PD_RATES[[#Headers],[CSU]], TBL_MSP[MSP],TBL_MSP[By/Local]))*TBL_PD_RATES[[#This Row],[BILL]],1)</f>
        <v>93.1</v>
      </c>
      <c r="R113" s="123">
        <f>ROUNDUP(((_xlfn.XLOOKUP(TBL_PD_RATES[[#This Row],[BILL]],TBL_FACTOR[Bill],TBL_FACTOR[x/Local],,-1))+_xlfn.XLOOKUP(TBL_PD_RATES[[#Headers],[MS]], TBL_MSP[MSP],TBL_MSP[By/Local]))*TBL_PD_RATES[[#This Row],[BILL]],1)</f>
        <v>93.1</v>
      </c>
      <c r="S113" s="123">
        <f>ROUNDUP(((_xlfn.XLOOKUP(TBL_PD_RATES[[#This Row],[BILL]],TBL_FACTOR[Bill],TBL_FACTOR[x/Local],,-1))+_xlfn.XLOOKUP(TBL_PD_RATES[[#Headers],[RS]], TBL_MSP[MSP],TBL_MSP[By/Local]))*TBL_PD_RATES[[#This Row],[BILL]],1)</f>
        <v>93.1</v>
      </c>
      <c r="T113" s="123">
        <f>ROUNDUP(((_xlfn.XLOOKUP(TBL_PD_RATES[[#This Row],[BILL]],TBL_FACTOR[Bill],TBL_FACTOR[x/Local],,-1))+_xlfn.XLOOKUP(TBL_PD_RATES[[#Headers],[RS]], TBL_MSP[MSP],TBL_MSP[By/Local]))*TBL_PD_RATES[[#This Row],[BILL]],1)</f>
        <v>93.1</v>
      </c>
      <c r="V113" s="2">
        <v>140</v>
      </c>
      <c r="W113" s="123">
        <f>ROUNDUP(_xlfn.XLOOKUP(V113,TBL_FACTOR[Bill],TBL_FACTOR[x/Travel],,-1)*TBL_PD_RATES12[[#This Row],[BILL]],1)</f>
        <v>96.6</v>
      </c>
      <c r="X113" s="123">
        <f>ROUNDUP(((_xlfn.XLOOKUP(TBL_PD_RATES12[[#This Row],[BILL]],TBL_FACTOR[Bill],TBL_FACTOR[x/Travel],,-1))+_xlfn.XLOOKUP(TBL_PD_RATES12[[#Headers],[AHSA]], TBL_MSP[MSP],TBL_MSP[By/Travel]))*TBL_PD_RATES12[[#This Row],[BILL]],1)</f>
        <v>100.1</v>
      </c>
      <c r="Y113" s="123">
        <f>ROUNDUP(((_xlfn.XLOOKUP(TBL_PD_RATES12[[#This Row],[BILL]],TBL_FACTOR[Bill],TBL_FACTOR[x/Travel],,-1))+_xlfn.XLOOKUP(TBL_PD_RATES12[[#Headers],[CSU]], TBL_MSP[MSP],TBL_MSP[By/Travel]))*TBL_PD_RATES12[[#This Row],[BILL]],1)</f>
        <v>96.6</v>
      </c>
      <c r="Z113" s="123">
        <f>ROUNDUP(((_xlfn.XLOOKUP(TBL_PD_RATES12[[#This Row],[BILL]],TBL_FACTOR[Bill],TBL_FACTOR[x/Travel],,-1))+_xlfn.XLOOKUP(TBL_PD_RATES12[[#Headers],[MS]], TBL_MSP[MSP],TBL_MSP[By/Travel]))*TBL_PD_RATES12[[#This Row],[BILL]],1)</f>
        <v>96.6</v>
      </c>
      <c r="AA113" s="123">
        <f>ROUNDUP(((_xlfn.XLOOKUP(TBL_PD_RATES12[[#This Row],[BILL]],TBL_FACTOR[Bill],TBL_FACTOR[x/Travel],,-1))+_xlfn.XLOOKUP(TBL_PD_RATES12[[#Headers],[RS]], TBL_MSP[MSP],TBL_MSP[By/Travel]))*TBL_PD_RATES12[[#This Row],[BILL]],1)</f>
        <v>96.6</v>
      </c>
      <c r="AB113" s="123">
        <f>ROUNDUP(((_xlfn.XLOOKUP(TBL_PD_RATES12[[#This Row],[BILL]],TBL_FACTOR[Bill],TBL_FACTOR[x/Travel],,-1))+_xlfn.XLOOKUP(TBL_PD_RATES12[[#Headers],[RS]], TBL_MSP[MSP],TBL_MSP[By/Travel]))*TBL_PD_RATES12[[#This Row],[BILL]],1)</f>
        <v>96.6</v>
      </c>
    </row>
    <row r="114" spans="1:28" x14ac:dyDescent="0.2">
      <c r="A114" s="123">
        <v>178.85000000000002</v>
      </c>
      <c r="B114" s="2">
        <v>121</v>
      </c>
      <c r="C114" s="149">
        <v>0.67654459043891513</v>
      </c>
      <c r="D114" s="149">
        <f>TBL_FACTOR[[#This Row],[x/Local]]+0.025</f>
        <v>0.70154459043891515</v>
      </c>
      <c r="N114" s="2">
        <v>141</v>
      </c>
      <c r="O114" s="123">
        <f>ROUNDUP(_xlfn.XLOOKUP(N114,TBL_FACTOR[Bill],TBL_FACTOR[x/Local],,-1)*TBL_PD_RATES[[#This Row],[BILL]],1)</f>
        <v>93.8</v>
      </c>
      <c r="P114" s="123">
        <f>ROUNDUP(((_xlfn.XLOOKUP(TBL_PD_RATES[[#This Row],[BILL]],TBL_FACTOR[Bill],TBL_FACTOR[x/Local],,-1))+_xlfn.XLOOKUP(TBL_PD_RATES[[#Headers],[AHSA]], TBL_MSP[MSP],TBL_MSP[By/Local]))*TBL_PD_RATES[[#This Row],[BILL]],1)</f>
        <v>95.899999999999991</v>
      </c>
      <c r="Q114" s="123">
        <f>ROUNDUP(((_xlfn.XLOOKUP(TBL_PD_RATES[[#This Row],[BILL]],TBL_FACTOR[Bill],TBL_FACTOR[x/Local],,-1))+_xlfn.XLOOKUP(TBL_PD_RATES[[#Headers],[CSU]], TBL_MSP[MSP],TBL_MSP[By/Local]))*TBL_PD_RATES[[#This Row],[BILL]],1)</f>
        <v>93.8</v>
      </c>
      <c r="R114" s="123">
        <f>ROUNDUP(((_xlfn.XLOOKUP(TBL_PD_RATES[[#This Row],[BILL]],TBL_FACTOR[Bill],TBL_FACTOR[x/Local],,-1))+_xlfn.XLOOKUP(TBL_PD_RATES[[#Headers],[MS]], TBL_MSP[MSP],TBL_MSP[By/Local]))*TBL_PD_RATES[[#This Row],[BILL]],1)</f>
        <v>93.8</v>
      </c>
      <c r="S114" s="123">
        <f>ROUNDUP(((_xlfn.XLOOKUP(TBL_PD_RATES[[#This Row],[BILL]],TBL_FACTOR[Bill],TBL_FACTOR[x/Local],,-1))+_xlfn.XLOOKUP(TBL_PD_RATES[[#Headers],[RS]], TBL_MSP[MSP],TBL_MSP[By/Local]))*TBL_PD_RATES[[#This Row],[BILL]],1)</f>
        <v>93.8</v>
      </c>
      <c r="T114" s="123">
        <f>ROUNDUP(((_xlfn.XLOOKUP(TBL_PD_RATES[[#This Row],[BILL]],TBL_FACTOR[Bill],TBL_FACTOR[x/Local],,-1))+_xlfn.XLOOKUP(TBL_PD_RATES[[#Headers],[RS]], TBL_MSP[MSP],TBL_MSP[By/Local]))*TBL_PD_RATES[[#This Row],[BILL]],1)</f>
        <v>93.8</v>
      </c>
      <c r="V114" s="2">
        <v>141</v>
      </c>
      <c r="W114" s="123">
        <f>ROUNDUP(_xlfn.XLOOKUP(V114,TBL_FACTOR[Bill],TBL_FACTOR[x/Travel],,-1)*TBL_PD_RATES12[[#This Row],[BILL]],1)</f>
        <v>97.3</v>
      </c>
      <c r="X114" s="123">
        <f>ROUNDUP(((_xlfn.XLOOKUP(TBL_PD_RATES12[[#This Row],[BILL]],TBL_FACTOR[Bill],TBL_FACTOR[x/Travel],,-1))+_xlfn.XLOOKUP(TBL_PD_RATES12[[#Headers],[AHSA]], TBL_MSP[MSP],TBL_MSP[By/Travel]))*TBL_PD_RATES12[[#This Row],[BILL]],1)</f>
        <v>100.89999999999999</v>
      </c>
      <c r="Y114" s="123">
        <f>ROUNDUP(((_xlfn.XLOOKUP(TBL_PD_RATES12[[#This Row],[BILL]],TBL_FACTOR[Bill],TBL_FACTOR[x/Travel],,-1))+_xlfn.XLOOKUP(TBL_PD_RATES12[[#Headers],[CSU]], TBL_MSP[MSP],TBL_MSP[By/Travel]))*TBL_PD_RATES12[[#This Row],[BILL]],1)</f>
        <v>97.3</v>
      </c>
      <c r="Z114" s="123">
        <f>ROUNDUP(((_xlfn.XLOOKUP(TBL_PD_RATES12[[#This Row],[BILL]],TBL_FACTOR[Bill],TBL_FACTOR[x/Travel],,-1))+_xlfn.XLOOKUP(TBL_PD_RATES12[[#Headers],[MS]], TBL_MSP[MSP],TBL_MSP[By/Travel]))*TBL_PD_RATES12[[#This Row],[BILL]],1)</f>
        <v>97.3</v>
      </c>
      <c r="AA114" s="123">
        <f>ROUNDUP(((_xlfn.XLOOKUP(TBL_PD_RATES12[[#This Row],[BILL]],TBL_FACTOR[Bill],TBL_FACTOR[x/Travel],,-1))+_xlfn.XLOOKUP(TBL_PD_RATES12[[#Headers],[RS]], TBL_MSP[MSP],TBL_MSP[By/Travel]))*TBL_PD_RATES12[[#This Row],[BILL]],1)</f>
        <v>97.3</v>
      </c>
      <c r="AB114" s="123">
        <f>ROUNDUP(((_xlfn.XLOOKUP(TBL_PD_RATES12[[#This Row],[BILL]],TBL_FACTOR[Bill],TBL_FACTOR[x/Travel],,-1))+_xlfn.XLOOKUP(TBL_PD_RATES12[[#Headers],[RS]], TBL_MSP[MSP],TBL_MSP[By/Travel]))*TBL_PD_RATES12[[#This Row],[BILL]],1)</f>
        <v>97.3</v>
      </c>
    </row>
    <row r="115" spans="1:28" x14ac:dyDescent="0.2">
      <c r="A115" s="123">
        <v>180.25</v>
      </c>
      <c r="B115" s="2">
        <v>122</v>
      </c>
      <c r="C115" s="149">
        <v>0.67683772538141462</v>
      </c>
      <c r="D115" s="149">
        <f>TBL_FACTOR[[#This Row],[x/Local]]+0.025</f>
        <v>0.70183772538141465</v>
      </c>
      <c r="N115" s="2">
        <v>142</v>
      </c>
      <c r="O115" s="123">
        <f>ROUNDUP(_xlfn.XLOOKUP(N115,TBL_FACTOR[Bill],TBL_FACTOR[x/Local],,-1)*TBL_PD_RATES[[#This Row],[BILL]],1)</f>
        <v>94.5</v>
      </c>
      <c r="P115" s="123">
        <f>ROUNDUP(((_xlfn.XLOOKUP(TBL_PD_RATES[[#This Row],[BILL]],TBL_FACTOR[Bill],TBL_FACTOR[x/Local],,-1))+_xlfn.XLOOKUP(TBL_PD_RATES[[#Headers],[AHSA]], TBL_MSP[MSP],TBL_MSP[By/Local]))*TBL_PD_RATES[[#This Row],[BILL]],1)</f>
        <v>96.699999999999989</v>
      </c>
      <c r="Q115" s="123">
        <f>ROUNDUP(((_xlfn.XLOOKUP(TBL_PD_RATES[[#This Row],[BILL]],TBL_FACTOR[Bill],TBL_FACTOR[x/Local],,-1))+_xlfn.XLOOKUP(TBL_PD_RATES[[#Headers],[CSU]], TBL_MSP[MSP],TBL_MSP[By/Local]))*TBL_PD_RATES[[#This Row],[BILL]],1)</f>
        <v>94.5</v>
      </c>
      <c r="R115" s="123">
        <f>ROUNDUP(((_xlfn.XLOOKUP(TBL_PD_RATES[[#This Row],[BILL]],TBL_FACTOR[Bill],TBL_FACTOR[x/Local],,-1))+_xlfn.XLOOKUP(TBL_PD_RATES[[#Headers],[MS]], TBL_MSP[MSP],TBL_MSP[By/Local]))*TBL_PD_RATES[[#This Row],[BILL]],1)</f>
        <v>94.5</v>
      </c>
      <c r="S115" s="123">
        <f>ROUNDUP(((_xlfn.XLOOKUP(TBL_PD_RATES[[#This Row],[BILL]],TBL_FACTOR[Bill],TBL_FACTOR[x/Local],,-1))+_xlfn.XLOOKUP(TBL_PD_RATES[[#Headers],[RS]], TBL_MSP[MSP],TBL_MSP[By/Local]))*TBL_PD_RATES[[#This Row],[BILL]],1)</f>
        <v>94.5</v>
      </c>
      <c r="T115" s="123">
        <f>ROUNDUP(((_xlfn.XLOOKUP(TBL_PD_RATES[[#This Row],[BILL]],TBL_FACTOR[Bill],TBL_FACTOR[x/Local],,-1))+_xlfn.XLOOKUP(TBL_PD_RATES[[#Headers],[RS]], TBL_MSP[MSP],TBL_MSP[By/Local]))*TBL_PD_RATES[[#This Row],[BILL]],1)</f>
        <v>94.5</v>
      </c>
      <c r="V115" s="2">
        <v>142</v>
      </c>
      <c r="W115" s="123">
        <f>ROUNDUP(_xlfn.XLOOKUP(V115,TBL_FACTOR[Bill],TBL_FACTOR[x/Travel],,-1)*TBL_PD_RATES12[[#This Row],[BILL]],1)</f>
        <v>98.1</v>
      </c>
      <c r="X115" s="123">
        <f>ROUNDUP(((_xlfn.XLOOKUP(TBL_PD_RATES12[[#This Row],[BILL]],TBL_FACTOR[Bill],TBL_FACTOR[x/Travel],,-1))+_xlfn.XLOOKUP(TBL_PD_RATES12[[#Headers],[AHSA]], TBL_MSP[MSP],TBL_MSP[By/Travel]))*TBL_PD_RATES12[[#This Row],[BILL]],1)</f>
        <v>101.6</v>
      </c>
      <c r="Y115" s="123">
        <f>ROUNDUP(((_xlfn.XLOOKUP(TBL_PD_RATES12[[#This Row],[BILL]],TBL_FACTOR[Bill],TBL_FACTOR[x/Travel],,-1))+_xlfn.XLOOKUP(TBL_PD_RATES12[[#Headers],[CSU]], TBL_MSP[MSP],TBL_MSP[By/Travel]))*TBL_PD_RATES12[[#This Row],[BILL]],1)</f>
        <v>98.1</v>
      </c>
      <c r="Z115" s="123">
        <f>ROUNDUP(((_xlfn.XLOOKUP(TBL_PD_RATES12[[#This Row],[BILL]],TBL_FACTOR[Bill],TBL_FACTOR[x/Travel],,-1))+_xlfn.XLOOKUP(TBL_PD_RATES12[[#Headers],[MS]], TBL_MSP[MSP],TBL_MSP[By/Travel]))*TBL_PD_RATES12[[#This Row],[BILL]],1)</f>
        <v>98.1</v>
      </c>
      <c r="AA115" s="123">
        <f>ROUNDUP(((_xlfn.XLOOKUP(TBL_PD_RATES12[[#This Row],[BILL]],TBL_FACTOR[Bill],TBL_FACTOR[x/Travel],,-1))+_xlfn.XLOOKUP(TBL_PD_RATES12[[#Headers],[RS]], TBL_MSP[MSP],TBL_MSP[By/Travel]))*TBL_PD_RATES12[[#This Row],[BILL]],1)</f>
        <v>98.1</v>
      </c>
      <c r="AB115" s="123">
        <f>ROUNDUP(((_xlfn.XLOOKUP(TBL_PD_RATES12[[#This Row],[BILL]],TBL_FACTOR[Bill],TBL_FACTOR[x/Travel],,-1))+_xlfn.XLOOKUP(TBL_PD_RATES12[[#Headers],[RS]], TBL_MSP[MSP],TBL_MSP[By/Travel]))*TBL_PD_RATES12[[#This Row],[BILL]],1)</f>
        <v>98.1</v>
      </c>
    </row>
    <row r="116" spans="1:28" x14ac:dyDescent="0.2">
      <c r="A116" s="123">
        <v>181.65</v>
      </c>
      <c r="B116" s="2">
        <v>123</v>
      </c>
      <c r="C116" s="149">
        <v>0.67712634186622622</v>
      </c>
      <c r="D116" s="149">
        <f>TBL_FACTOR[[#This Row],[x/Local]]+0.025</f>
        <v>0.70212634186622624</v>
      </c>
      <c r="N116" s="2">
        <v>143</v>
      </c>
      <c r="O116" s="123">
        <f>ROUNDUP(_xlfn.XLOOKUP(N116,TBL_FACTOR[Bill],TBL_FACTOR[x/Local],,-1)*TBL_PD_RATES[[#This Row],[BILL]],1)</f>
        <v>95.3</v>
      </c>
      <c r="P116" s="123">
        <f>ROUNDUP(((_xlfn.XLOOKUP(TBL_PD_RATES[[#This Row],[BILL]],TBL_FACTOR[Bill],TBL_FACTOR[x/Local],,-1))+_xlfn.XLOOKUP(TBL_PD_RATES[[#Headers],[AHSA]], TBL_MSP[MSP],TBL_MSP[By/Local]))*TBL_PD_RATES[[#This Row],[BILL]],1)</f>
        <v>97.399999999999991</v>
      </c>
      <c r="Q116" s="123">
        <f>ROUNDUP(((_xlfn.XLOOKUP(TBL_PD_RATES[[#This Row],[BILL]],TBL_FACTOR[Bill],TBL_FACTOR[x/Local],,-1))+_xlfn.XLOOKUP(TBL_PD_RATES[[#Headers],[CSU]], TBL_MSP[MSP],TBL_MSP[By/Local]))*TBL_PD_RATES[[#This Row],[BILL]],1)</f>
        <v>95.3</v>
      </c>
      <c r="R116" s="123">
        <f>ROUNDUP(((_xlfn.XLOOKUP(TBL_PD_RATES[[#This Row],[BILL]],TBL_FACTOR[Bill],TBL_FACTOR[x/Local],,-1))+_xlfn.XLOOKUP(TBL_PD_RATES[[#Headers],[MS]], TBL_MSP[MSP],TBL_MSP[By/Local]))*TBL_PD_RATES[[#This Row],[BILL]],1)</f>
        <v>95.3</v>
      </c>
      <c r="S116" s="123">
        <f>ROUNDUP(((_xlfn.XLOOKUP(TBL_PD_RATES[[#This Row],[BILL]],TBL_FACTOR[Bill],TBL_FACTOR[x/Local],,-1))+_xlfn.XLOOKUP(TBL_PD_RATES[[#Headers],[RS]], TBL_MSP[MSP],TBL_MSP[By/Local]))*TBL_PD_RATES[[#This Row],[BILL]],1)</f>
        <v>95.3</v>
      </c>
      <c r="T116" s="123">
        <f>ROUNDUP(((_xlfn.XLOOKUP(TBL_PD_RATES[[#This Row],[BILL]],TBL_FACTOR[Bill],TBL_FACTOR[x/Local],,-1))+_xlfn.XLOOKUP(TBL_PD_RATES[[#Headers],[RS]], TBL_MSP[MSP],TBL_MSP[By/Local]))*TBL_PD_RATES[[#This Row],[BILL]],1)</f>
        <v>95.3</v>
      </c>
      <c r="V116" s="2">
        <v>143</v>
      </c>
      <c r="W116" s="123">
        <f>ROUNDUP(_xlfn.XLOOKUP(V116,TBL_FACTOR[Bill],TBL_FACTOR[x/Travel],,-1)*TBL_PD_RATES12[[#This Row],[BILL]],1)</f>
        <v>98.899999999999991</v>
      </c>
      <c r="X116" s="123">
        <f>ROUNDUP(((_xlfn.XLOOKUP(TBL_PD_RATES12[[#This Row],[BILL]],TBL_FACTOR[Bill],TBL_FACTOR[x/Travel],,-1))+_xlfn.XLOOKUP(TBL_PD_RATES12[[#Headers],[AHSA]], TBL_MSP[MSP],TBL_MSP[By/Travel]))*TBL_PD_RATES12[[#This Row],[BILL]],1)</f>
        <v>102.39999999999999</v>
      </c>
      <c r="Y116" s="123">
        <f>ROUNDUP(((_xlfn.XLOOKUP(TBL_PD_RATES12[[#This Row],[BILL]],TBL_FACTOR[Bill],TBL_FACTOR[x/Travel],,-1))+_xlfn.XLOOKUP(TBL_PD_RATES12[[#Headers],[CSU]], TBL_MSP[MSP],TBL_MSP[By/Travel]))*TBL_PD_RATES12[[#This Row],[BILL]],1)</f>
        <v>98.899999999999991</v>
      </c>
      <c r="Z116" s="123">
        <f>ROUNDUP(((_xlfn.XLOOKUP(TBL_PD_RATES12[[#This Row],[BILL]],TBL_FACTOR[Bill],TBL_FACTOR[x/Travel],,-1))+_xlfn.XLOOKUP(TBL_PD_RATES12[[#Headers],[MS]], TBL_MSP[MSP],TBL_MSP[By/Travel]))*TBL_PD_RATES12[[#This Row],[BILL]],1)</f>
        <v>98.899999999999991</v>
      </c>
      <c r="AA116" s="123">
        <f>ROUNDUP(((_xlfn.XLOOKUP(TBL_PD_RATES12[[#This Row],[BILL]],TBL_FACTOR[Bill],TBL_FACTOR[x/Travel],,-1))+_xlfn.XLOOKUP(TBL_PD_RATES12[[#Headers],[RS]], TBL_MSP[MSP],TBL_MSP[By/Travel]))*TBL_PD_RATES12[[#This Row],[BILL]],1)</f>
        <v>98.899999999999991</v>
      </c>
      <c r="AB116" s="123">
        <f>ROUNDUP(((_xlfn.XLOOKUP(TBL_PD_RATES12[[#This Row],[BILL]],TBL_FACTOR[Bill],TBL_FACTOR[x/Travel],,-1))+_xlfn.XLOOKUP(TBL_PD_RATES12[[#Headers],[RS]], TBL_MSP[MSP],TBL_MSP[By/Travel]))*TBL_PD_RATES12[[#This Row],[BILL]],1)</f>
        <v>98.899999999999991</v>
      </c>
    </row>
    <row r="117" spans="1:28" x14ac:dyDescent="0.2">
      <c r="A117" s="123">
        <v>183</v>
      </c>
      <c r="B117" s="2">
        <v>124</v>
      </c>
      <c r="C117" s="149">
        <v>0.67759562841530052</v>
      </c>
      <c r="D117" s="149">
        <f>TBL_FACTOR[[#This Row],[x/Local]]+0.025</f>
        <v>0.70259562841530054</v>
      </c>
      <c r="N117" s="2">
        <v>144</v>
      </c>
      <c r="O117" s="123">
        <f>ROUNDUP(_xlfn.XLOOKUP(N117,TBL_FACTOR[Bill],TBL_FACTOR[x/Local],,-1)*TBL_PD_RATES[[#This Row],[BILL]],1)</f>
        <v>96</v>
      </c>
      <c r="P117" s="123">
        <f>ROUNDUP(((_xlfn.XLOOKUP(TBL_PD_RATES[[#This Row],[BILL]],TBL_FACTOR[Bill],TBL_FACTOR[x/Local],,-1))+_xlfn.XLOOKUP(TBL_PD_RATES[[#Headers],[AHSA]], TBL_MSP[MSP],TBL_MSP[By/Local]))*TBL_PD_RATES[[#This Row],[BILL]],1)</f>
        <v>98.199999999999989</v>
      </c>
      <c r="Q117" s="123">
        <f>ROUNDUP(((_xlfn.XLOOKUP(TBL_PD_RATES[[#This Row],[BILL]],TBL_FACTOR[Bill],TBL_FACTOR[x/Local],,-1))+_xlfn.XLOOKUP(TBL_PD_RATES[[#Headers],[CSU]], TBL_MSP[MSP],TBL_MSP[By/Local]))*TBL_PD_RATES[[#This Row],[BILL]],1)</f>
        <v>96</v>
      </c>
      <c r="R117" s="123">
        <f>ROUNDUP(((_xlfn.XLOOKUP(TBL_PD_RATES[[#This Row],[BILL]],TBL_FACTOR[Bill],TBL_FACTOR[x/Local],,-1))+_xlfn.XLOOKUP(TBL_PD_RATES[[#Headers],[MS]], TBL_MSP[MSP],TBL_MSP[By/Local]))*TBL_PD_RATES[[#This Row],[BILL]],1)</f>
        <v>96</v>
      </c>
      <c r="S117" s="123">
        <f>ROUNDUP(((_xlfn.XLOOKUP(TBL_PD_RATES[[#This Row],[BILL]],TBL_FACTOR[Bill],TBL_FACTOR[x/Local],,-1))+_xlfn.XLOOKUP(TBL_PD_RATES[[#Headers],[RS]], TBL_MSP[MSP],TBL_MSP[By/Local]))*TBL_PD_RATES[[#This Row],[BILL]],1)</f>
        <v>96</v>
      </c>
      <c r="T117" s="123">
        <f>ROUNDUP(((_xlfn.XLOOKUP(TBL_PD_RATES[[#This Row],[BILL]],TBL_FACTOR[Bill],TBL_FACTOR[x/Local],,-1))+_xlfn.XLOOKUP(TBL_PD_RATES[[#Headers],[RS]], TBL_MSP[MSP],TBL_MSP[By/Local]))*TBL_PD_RATES[[#This Row],[BILL]],1)</f>
        <v>96</v>
      </c>
      <c r="V117" s="2">
        <v>144</v>
      </c>
      <c r="W117" s="123">
        <f>ROUNDUP(_xlfn.XLOOKUP(V117,TBL_FACTOR[Bill],TBL_FACTOR[x/Travel],,-1)*TBL_PD_RATES12[[#This Row],[BILL]],1)</f>
        <v>99.6</v>
      </c>
      <c r="X117" s="123">
        <f>ROUNDUP(((_xlfn.XLOOKUP(TBL_PD_RATES12[[#This Row],[BILL]],TBL_FACTOR[Bill],TBL_FACTOR[x/Travel],,-1))+_xlfn.XLOOKUP(TBL_PD_RATES12[[#Headers],[AHSA]], TBL_MSP[MSP],TBL_MSP[By/Travel]))*TBL_PD_RATES12[[#This Row],[BILL]],1)</f>
        <v>103.2</v>
      </c>
      <c r="Y117" s="123">
        <f>ROUNDUP(((_xlfn.XLOOKUP(TBL_PD_RATES12[[#This Row],[BILL]],TBL_FACTOR[Bill],TBL_FACTOR[x/Travel],,-1))+_xlfn.XLOOKUP(TBL_PD_RATES12[[#Headers],[CSU]], TBL_MSP[MSP],TBL_MSP[By/Travel]))*TBL_PD_RATES12[[#This Row],[BILL]],1)</f>
        <v>99.6</v>
      </c>
      <c r="Z117" s="123">
        <f>ROUNDUP(((_xlfn.XLOOKUP(TBL_PD_RATES12[[#This Row],[BILL]],TBL_FACTOR[Bill],TBL_FACTOR[x/Travel],,-1))+_xlfn.XLOOKUP(TBL_PD_RATES12[[#Headers],[MS]], TBL_MSP[MSP],TBL_MSP[By/Travel]))*TBL_PD_RATES12[[#This Row],[BILL]],1)</f>
        <v>99.6</v>
      </c>
      <c r="AA117" s="123">
        <f>ROUNDUP(((_xlfn.XLOOKUP(TBL_PD_RATES12[[#This Row],[BILL]],TBL_FACTOR[Bill],TBL_FACTOR[x/Travel],,-1))+_xlfn.XLOOKUP(TBL_PD_RATES12[[#Headers],[RS]], TBL_MSP[MSP],TBL_MSP[By/Travel]))*TBL_PD_RATES12[[#This Row],[BILL]],1)</f>
        <v>99.6</v>
      </c>
      <c r="AB117" s="123">
        <f>ROUNDUP(((_xlfn.XLOOKUP(TBL_PD_RATES12[[#This Row],[BILL]],TBL_FACTOR[Bill],TBL_FACTOR[x/Travel],,-1))+_xlfn.XLOOKUP(TBL_PD_RATES12[[#Headers],[RS]], TBL_MSP[MSP],TBL_MSP[By/Travel]))*TBL_PD_RATES12[[#This Row],[BILL]],1)</f>
        <v>99.6</v>
      </c>
    </row>
    <row r="118" spans="1:28" x14ac:dyDescent="0.2">
      <c r="A118" s="123">
        <v>184.4</v>
      </c>
      <c r="B118" s="2">
        <v>125</v>
      </c>
      <c r="C118" s="149">
        <v>0.67787418655097609</v>
      </c>
      <c r="D118" s="149">
        <f>TBL_FACTOR[[#This Row],[x/Local]]+0.025</f>
        <v>0.70287418655097611</v>
      </c>
      <c r="N118" s="2">
        <v>145</v>
      </c>
      <c r="O118" s="123">
        <f>ROUNDUP(_xlfn.XLOOKUP(N118,TBL_FACTOR[Bill],TBL_FACTOR[x/Local],,-1)*TBL_PD_RATES[[#This Row],[BILL]],1)</f>
        <v>96.699999999999989</v>
      </c>
      <c r="P118" s="123">
        <f>ROUNDUP(((_xlfn.XLOOKUP(TBL_PD_RATES[[#This Row],[BILL]],TBL_FACTOR[Bill],TBL_FACTOR[x/Local],,-1))+_xlfn.XLOOKUP(TBL_PD_RATES[[#Headers],[AHSA]], TBL_MSP[MSP],TBL_MSP[By/Local]))*TBL_PD_RATES[[#This Row],[BILL]],1)</f>
        <v>98.899999999999991</v>
      </c>
      <c r="Q118" s="123">
        <f>ROUNDUP(((_xlfn.XLOOKUP(TBL_PD_RATES[[#This Row],[BILL]],TBL_FACTOR[Bill],TBL_FACTOR[x/Local],,-1))+_xlfn.XLOOKUP(TBL_PD_RATES[[#Headers],[CSU]], TBL_MSP[MSP],TBL_MSP[By/Local]))*TBL_PD_RATES[[#This Row],[BILL]],1)</f>
        <v>96.699999999999989</v>
      </c>
      <c r="R118" s="123">
        <f>ROUNDUP(((_xlfn.XLOOKUP(TBL_PD_RATES[[#This Row],[BILL]],TBL_FACTOR[Bill],TBL_FACTOR[x/Local],,-1))+_xlfn.XLOOKUP(TBL_PD_RATES[[#Headers],[MS]], TBL_MSP[MSP],TBL_MSP[By/Local]))*TBL_PD_RATES[[#This Row],[BILL]],1)</f>
        <v>96.699999999999989</v>
      </c>
      <c r="S118" s="123">
        <f>ROUNDUP(((_xlfn.XLOOKUP(TBL_PD_RATES[[#This Row],[BILL]],TBL_FACTOR[Bill],TBL_FACTOR[x/Local],,-1))+_xlfn.XLOOKUP(TBL_PD_RATES[[#Headers],[RS]], TBL_MSP[MSP],TBL_MSP[By/Local]))*TBL_PD_RATES[[#This Row],[BILL]],1)</f>
        <v>96.699999999999989</v>
      </c>
      <c r="T118" s="123">
        <f>ROUNDUP(((_xlfn.XLOOKUP(TBL_PD_RATES[[#This Row],[BILL]],TBL_FACTOR[Bill],TBL_FACTOR[x/Local],,-1))+_xlfn.XLOOKUP(TBL_PD_RATES[[#Headers],[RS]], TBL_MSP[MSP],TBL_MSP[By/Local]))*TBL_PD_RATES[[#This Row],[BILL]],1)</f>
        <v>96.699999999999989</v>
      </c>
      <c r="V118" s="2">
        <v>145</v>
      </c>
      <c r="W118" s="123">
        <f>ROUNDUP(_xlfn.XLOOKUP(V118,TBL_FACTOR[Bill],TBL_FACTOR[x/Travel],,-1)*TBL_PD_RATES12[[#This Row],[BILL]],1)</f>
        <v>100.3</v>
      </c>
      <c r="X118" s="123">
        <f>ROUNDUP(((_xlfn.XLOOKUP(TBL_PD_RATES12[[#This Row],[BILL]],TBL_FACTOR[Bill],TBL_FACTOR[x/Travel],,-1))+_xlfn.XLOOKUP(TBL_PD_RATES12[[#Headers],[AHSA]], TBL_MSP[MSP],TBL_MSP[By/Travel]))*TBL_PD_RATES12[[#This Row],[BILL]],1)</f>
        <v>104</v>
      </c>
      <c r="Y118" s="123">
        <f>ROUNDUP(((_xlfn.XLOOKUP(TBL_PD_RATES12[[#This Row],[BILL]],TBL_FACTOR[Bill],TBL_FACTOR[x/Travel],,-1))+_xlfn.XLOOKUP(TBL_PD_RATES12[[#Headers],[CSU]], TBL_MSP[MSP],TBL_MSP[By/Travel]))*TBL_PD_RATES12[[#This Row],[BILL]],1)</f>
        <v>100.3</v>
      </c>
      <c r="Z118" s="123">
        <f>ROUNDUP(((_xlfn.XLOOKUP(TBL_PD_RATES12[[#This Row],[BILL]],TBL_FACTOR[Bill],TBL_FACTOR[x/Travel],,-1))+_xlfn.XLOOKUP(TBL_PD_RATES12[[#Headers],[MS]], TBL_MSP[MSP],TBL_MSP[By/Travel]))*TBL_PD_RATES12[[#This Row],[BILL]],1)</f>
        <v>100.3</v>
      </c>
      <c r="AA118" s="123">
        <f>ROUNDUP(((_xlfn.XLOOKUP(TBL_PD_RATES12[[#This Row],[BILL]],TBL_FACTOR[Bill],TBL_FACTOR[x/Travel],,-1))+_xlfn.XLOOKUP(TBL_PD_RATES12[[#Headers],[RS]], TBL_MSP[MSP],TBL_MSP[By/Travel]))*TBL_PD_RATES12[[#This Row],[BILL]],1)</f>
        <v>100.3</v>
      </c>
      <c r="AB118" s="123">
        <f>ROUNDUP(((_xlfn.XLOOKUP(TBL_PD_RATES12[[#This Row],[BILL]],TBL_FACTOR[Bill],TBL_FACTOR[x/Travel],,-1))+_xlfn.XLOOKUP(TBL_PD_RATES12[[#Headers],[RS]], TBL_MSP[MSP],TBL_MSP[By/Travel]))*TBL_PD_RATES12[[#This Row],[BILL]],1)</f>
        <v>100.3</v>
      </c>
    </row>
    <row r="119" spans="1:28" x14ac:dyDescent="0.2">
      <c r="A119" s="123">
        <v>185.8</v>
      </c>
      <c r="B119" s="2">
        <v>126</v>
      </c>
      <c r="C119" s="149">
        <v>0.67814854682454251</v>
      </c>
      <c r="D119" s="149">
        <f>TBL_FACTOR[[#This Row],[x/Local]]+0.025</f>
        <v>0.70314854682454253</v>
      </c>
      <c r="N119" s="2">
        <v>146</v>
      </c>
      <c r="O119" s="123">
        <f>ROUNDUP(_xlfn.XLOOKUP(N119,TBL_FACTOR[Bill],TBL_FACTOR[x/Local],,-1)*TBL_PD_RATES[[#This Row],[BILL]],1)</f>
        <v>97.5</v>
      </c>
      <c r="P119" s="123">
        <f>ROUNDUP(((_xlfn.XLOOKUP(TBL_PD_RATES[[#This Row],[BILL]],TBL_FACTOR[Bill],TBL_FACTOR[x/Local],,-1))+_xlfn.XLOOKUP(TBL_PD_RATES[[#Headers],[AHSA]], TBL_MSP[MSP],TBL_MSP[By/Local]))*TBL_PD_RATES[[#This Row],[BILL]],1)</f>
        <v>99.6</v>
      </c>
      <c r="Q119" s="123">
        <f>ROUNDUP(((_xlfn.XLOOKUP(TBL_PD_RATES[[#This Row],[BILL]],TBL_FACTOR[Bill],TBL_FACTOR[x/Local],,-1))+_xlfn.XLOOKUP(TBL_PD_RATES[[#Headers],[CSU]], TBL_MSP[MSP],TBL_MSP[By/Local]))*TBL_PD_RATES[[#This Row],[BILL]],1)</f>
        <v>97.5</v>
      </c>
      <c r="R119" s="123">
        <f>ROUNDUP(((_xlfn.XLOOKUP(TBL_PD_RATES[[#This Row],[BILL]],TBL_FACTOR[Bill],TBL_FACTOR[x/Local],,-1))+_xlfn.XLOOKUP(TBL_PD_RATES[[#Headers],[MS]], TBL_MSP[MSP],TBL_MSP[By/Local]))*TBL_PD_RATES[[#This Row],[BILL]],1)</f>
        <v>97.5</v>
      </c>
      <c r="S119" s="123">
        <f>ROUNDUP(((_xlfn.XLOOKUP(TBL_PD_RATES[[#This Row],[BILL]],TBL_FACTOR[Bill],TBL_FACTOR[x/Local],,-1))+_xlfn.XLOOKUP(TBL_PD_RATES[[#Headers],[RS]], TBL_MSP[MSP],TBL_MSP[By/Local]))*TBL_PD_RATES[[#This Row],[BILL]],1)</f>
        <v>97.5</v>
      </c>
      <c r="T119" s="123">
        <f>ROUNDUP(((_xlfn.XLOOKUP(TBL_PD_RATES[[#This Row],[BILL]],TBL_FACTOR[Bill],TBL_FACTOR[x/Local],,-1))+_xlfn.XLOOKUP(TBL_PD_RATES[[#Headers],[RS]], TBL_MSP[MSP],TBL_MSP[By/Local]))*TBL_PD_RATES[[#This Row],[BILL]],1)</f>
        <v>97.5</v>
      </c>
      <c r="V119" s="2">
        <v>146</v>
      </c>
      <c r="W119" s="123">
        <f>ROUNDUP(_xlfn.XLOOKUP(V119,TBL_FACTOR[Bill],TBL_FACTOR[x/Travel],,-1)*TBL_PD_RATES12[[#This Row],[BILL]],1)</f>
        <v>101.1</v>
      </c>
      <c r="X119" s="123">
        <f>ROUNDUP(((_xlfn.XLOOKUP(TBL_PD_RATES12[[#This Row],[BILL]],TBL_FACTOR[Bill],TBL_FACTOR[x/Travel],,-1))+_xlfn.XLOOKUP(TBL_PD_RATES12[[#Headers],[AHSA]], TBL_MSP[MSP],TBL_MSP[By/Travel]))*TBL_PD_RATES12[[#This Row],[BILL]],1)</f>
        <v>104.8</v>
      </c>
      <c r="Y119" s="123">
        <f>ROUNDUP(((_xlfn.XLOOKUP(TBL_PD_RATES12[[#This Row],[BILL]],TBL_FACTOR[Bill],TBL_FACTOR[x/Travel],,-1))+_xlfn.XLOOKUP(TBL_PD_RATES12[[#Headers],[CSU]], TBL_MSP[MSP],TBL_MSP[By/Travel]))*TBL_PD_RATES12[[#This Row],[BILL]],1)</f>
        <v>101.1</v>
      </c>
      <c r="Z119" s="123">
        <f>ROUNDUP(((_xlfn.XLOOKUP(TBL_PD_RATES12[[#This Row],[BILL]],TBL_FACTOR[Bill],TBL_FACTOR[x/Travel],,-1))+_xlfn.XLOOKUP(TBL_PD_RATES12[[#Headers],[MS]], TBL_MSP[MSP],TBL_MSP[By/Travel]))*TBL_PD_RATES12[[#This Row],[BILL]],1)</f>
        <v>101.1</v>
      </c>
      <c r="AA119" s="123">
        <f>ROUNDUP(((_xlfn.XLOOKUP(TBL_PD_RATES12[[#This Row],[BILL]],TBL_FACTOR[Bill],TBL_FACTOR[x/Travel],,-1))+_xlfn.XLOOKUP(TBL_PD_RATES12[[#Headers],[RS]], TBL_MSP[MSP],TBL_MSP[By/Travel]))*TBL_PD_RATES12[[#This Row],[BILL]],1)</f>
        <v>101.1</v>
      </c>
      <c r="AB119" s="123">
        <f>ROUNDUP(((_xlfn.XLOOKUP(TBL_PD_RATES12[[#This Row],[BILL]],TBL_FACTOR[Bill],TBL_FACTOR[x/Travel],,-1))+_xlfn.XLOOKUP(TBL_PD_RATES12[[#Headers],[RS]], TBL_MSP[MSP],TBL_MSP[By/Travel]))*TBL_PD_RATES12[[#This Row],[BILL]],1)</f>
        <v>101.1</v>
      </c>
    </row>
    <row r="120" spans="1:28" x14ac:dyDescent="0.2">
      <c r="A120" s="123">
        <v>187.20000000000002</v>
      </c>
      <c r="B120" s="2">
        <v>127</v>
      </c>
      <c r="C120" s="149">
        <v>0.67841880341880334</v>
      </c>
      <c r="D120" s="149">
        <f>TBL_FACTOR[[#This Row],[x/Local]]+0.025</f>
        <v>0.70341880341880336</v>
      </c>
      <c r="N120" s="2">
        <v>147</v>
      </c>
      <c r="O120" s="123">
        <f>ROUNDUP(_xlfn.XLOOKUP(N120,TBL_FACTOR[Bill],TBL_FACTOR[x/Local],,-1)*TBL_PD_RATES[[#This Row],[BILL]],1)</f>
        <v>98.199999999999989</v>
      </c>
      <c r="P120" s="123">
        <f>ROUNDUP(((_xlfn.XLOOKUP(TBL_PD_RATES[[#This Row],[BILL]],TBL_FACTOR[Bill],TBL_FACTOR[x/Local],,-1))+_xlfn.XLOOKUP(TBL_PD_RATES[[#Headers],[AHSA]], TBL_MSP[MSP],TBL_MSP[By/Local]))*TBL_PD_RATES[[#This Row],[BILL]],1)</f>
        <v>100.39999999999999</v>
      </c>
      <c r="Q120" s="123">
        <f>ROUNDUP(((_xlfn.XLOOKUP(TBL_PD_RATES[[#This Row],[BILL]],TBL_FACTOR[Bill],TBL_FACTOR[x/Local],,-1))+_xlfn.XLOOKUP(TBL_PD_RATES[[#Headers],[CSU]], TBL_MSP[MSP],TBL_MSP[By/Local]))*TBL_PD_RATES[[#This Row],[BILL]],1)</f>
        <v>98.199999999999989</v>
      </c>
      <c r="R120" s="123">
        <f>ROUNDUP(((_xlfn.XLOOKUP(TBL_PD_RATES[[#This Row],[BILL]],TBL_FACTOR[Bill],TBL_FACTOR[x/Local],,-1))+_xlfn.XLOOKUP(TBL_PD_RATES[[#Headers],[MS]], TBL_MSP[MSP],TBL_MSP[By/Local]))*TBL_PD_RATES[[#This Row],[BILL]],1)</f>
        <v>98.199999999999989</v>
      </c>
      <c r="S120" s="123">
        <f>ROUNDUP(((_xlfn.XLOOKUP(TBL_PD_RATES[[#This Row],[BILL]],TBL_FACTOR[Bill],TBL_FACTOR[x/Local],,-1))+_xlfn.XLOOKUP(TBL_PD_RATES[[#Headers],[RS]], TBL_MSP[MSP],TBL_MSP[By/Local]))*TBL_PD_RATES[[#This Row],[BILL]],1)</f>
        <v>98.199999999999989</v>
      </c>
      <c r="T120" s="123">
        <f>ROUNDUP(((_xlfn.XLOOKUP(TBL_PD_RATES[[#This Row],[BILL]],TBL_FACTOR[Bill],TBL_FACTOR[x/Local],,-1))+_xlfn.XLOOKUP(TBL_PD_RATES[[#Headers],[RS]], TBL_MSP[MSP],TBL_MSP[By/Local]))*TBL_PD_RATES[[#This Row],[BILL]],1)</f>
        <v>98.199999999999989</v>
      </c>
      <c r="V120" s="2">
        <v>147</v>
      </c>
      <c r="W120" s="123">
        <f>ROUNDUP(_xlfn.XLOOKUP(V120,TBL_FACTOR[Bill],TBL_FACTOR[x/Travel],,-1)*TBL_PD_RATES12[[#This Row],[BILL]],1)</f>
        <v>101.89999999999999</v>
      </c>
      <c r="X120" s="123">
        <f>ROUNDUP(((_xlfn.XLOOKUP(TBL_PD_RATES12[[#This Row],[BILL]],TBL_FACTOR[Bill],TBL_FACTOR[x/Travel],,-1))+_xlfn.XLOOKUP(TBL_PD_RATES12[[#Headers],[AHSA]], TBL_MSP[MSP],TBL_MSP[By/Travel]))*TBL_PD_RATES12[[#This Row],[BILL]],1)</f>
        <v>105.5</v>
      </c>
      <c r="Y120" s="123">
        <f>ROUNDUP(((_xlfn.XLOOKUP(TBL_PD_RATES12[[#This Row],[BILL]],TBL_FACTOR[Bill],TBL_FACTOR[x/Travel],,-1))+_xlfn.XLOOKUP(TBL_PD_RATES12[[#Headers],[CSU]], TBL_MSP[MSP],TBL_MSP[By/Travel]))*TBL_PD_RATES12[[#This Row],[BILL]],1)</f>
        <v>101.89999999999999</v>
      </c>
      <c r="Z120" s="123">
        <f>ROUNDUP(((_xlfn.XLOOKUP(TBL_PD_RATES12[[#This Row],[BILL]],TBL_FACTOR[Bill],TBL_FACTOR[x/Travel],,-1))+_xlfn.XLOOKUP(TBL_PD_RATES12[[#Headers],[MS]], TBL_MSP[MSP],TBL_MSP[By/Travel]))*TBL_PD_RATES12[[#This Row],[BILL]],1)</f>
        <v>101.89999999999999</v>
      </c>
      <c r="AA120" s="123">
        <f>ROUNDUP(((_xlfn.XLOOKUP(TBL_PD_RATES12[[#This Row],[BILL]],TBL_FACTOR[Bill],TBL_FACTOR[x/Travel],,-1))+_xlfn.XLOOKUP(TBL_PD_RATES12[[#Headers],[RS]], TBL_MSP[MSP],TBL_MSP[By/Travel]))*TBL_PD_RATES12[[#This Row],[BILL]],1)</f>
        <v>101.89999999999999</v>
      </c>
      <c r="AB120" s="123">
        <f>ROUNDUP(((_xlfn.XLOOKUP(TBL_PD_RATES12[[#This Row],[BILL]],TBL_FACTOR[Bill],TBL_FACTOR[x/Travel],,-1))+_xlfn.XLOOKUP(TBL_PD_RATES12[[#Headers],[RS]], TBL_MSP[MSP],TBL_MSP[By/Travel]))*TBL_PD_RATES12[[#This Row],[BILL]],1)</f>
        <v>101.89999999999999</v>
      </c>
    </row>
    <row r="121" spans="1:28" x14ac:dyDescent="0.2">
      <c r="A121" s="123">
        <v>188.60000000000002</v>
      </c>
      <c r="B121" s="2">
        <v>128</v>
      </c>
      <c r="C121" s="149">
        <v>0.67868504772004234</v>
      </c>
      <c r="D121" s="149">
        <f>TBL_FACTOR[[#This Row],[x/Local]]+0.025</f>
        <v>0.70368504772004237</v>
      </c>
      <c r="N121" s="2">
        <v>148</v>
      </c>
      <c r="O121" s="123">
        <f>ROUNDUP(_xlfn.XLOOKUP(N121,TBL_FACTOR[Bill],TBL_FACTOR[x/Local],,-1)*TBL_PD_RATES[[#This Row],[BILL]],1)</f>
        <v>98.899999999999991</v>
      </c>
      <c r="P121" s="123">
        <f>ROUNDUP(((_xlfn.XLOOKUP(TBL_PD_RATES[[#This Row],[BILL]],TBL_FACTOR[Bill],TBL_FACTOR[x/Local],,-1))+_xlfn.XLOOKUP(TBL_PD_RATES[[#Headers],[AHSA]], TBL_MSP[MSP],TBL_MSP[By/Local]))*TBL_PD_RATES[[#This Row],[BILL]],1)</f>
        <v>101.1</v>
      </c>
      <c r="Q121" s="123">
        <f>ROUNDUP(((_xlfn.XLOOKUP(TBL_PD_RATES[[#This Row],[BILL]],TBL_FACTOR[Bill],TBL_FACTOR[x/Local],,-1))+_xlfn.XLOOKUP(TBL_PD_RATES[[#Headers],[CSU]], TBL_MSP[MSP],TBL_MSP[By/Local]))*TBL_PD_RATES[[#This Row],[BILL]],1)</f>
        <v>98.899999999999991</v>
      </c>
      <c r="R121" s="123">
        <f>ROUNDUP(((_xlfn.XLOOKUP(TBL_PD_RATES[[#This Row],[BILL]],TBL_FACTOR[Bill],TBL_FACTOR[x/Local],,-1))+_xlfn.XLOOKUP(TBL_PD_RATES[[#Headers],[MS]], TBL_MSP[MSP],TBL_MSP[By/Local]))*TBL_PD_RATES[[#This Row],[BILL]],1)</f>
        <v>98.899999999999991</v>
      </c>
      <c r="S121" s="123">
        <f>ROUNDUP(((_xlfn.XLOOKUP(TBL_PD_RATES[[#This Row],[BILL]],TBL_FACTOR[Bill],TBL_FACTOR[x/Local],,-1))+_xlfn.XLOOKUP(TBL_PD_RATES[[#Headers],[RS]], TBL_MSP[MSP],TBL_MSP[By/Local]))*TBL_PD_RATES[[#This Row],[BILL]],1)</f>
        <v>98.899999999999991</v>
      </c>
      <c r="T121" s="123">
        <f>ROUNDUP(((_xlfn.XLOOKUP(TBL_PD_RATES[[#This Row],[BILL]],TBL_FACTOR[Bill],TBL_FACTOR[x/Local],,-1))+_xlfn.XLOOKUP(TBL_PD_RATES[[#Headers],[RS]], TBL_MSP[MSP],TBL_MSP[By/Local]))*TBL_PD_RATES[[#This Row],[BILL]],1)</f>
        <v>98.899999999999991</v>
      </c>
      <c r="V121" s="2">
        <v>148</v>
      </c>
      <c r="W121" s="123">
        <f>ROUNDUP(_xlfn.XLOOKUP(V121,TBL_FACTOR[Bill],TBL_FACTOR[x/Travel],,-1)*TBL_PD_RATES12[[#This Row],[BILL]],1)</f>
        <v>102.6</v>
      </c>
      <c r="X121" s="123">
        <f>ROUNDUP(((_xlfn.XLOOKUP(TBL_PD_RATES12[[#This Row],[BILL]],TBL_FACTOR[Bill],TBL_FACTOR[x/Travel],,-1))+_xlfn.XLOOKUP(TBL_PD_RATES12[[#Headers],[AHSA]], TBL_MSP[MSP],TBL_MSP[By/Travel]))*TBL_PD_RATES12[[#This Row],[BILL]],1)</f>
        <v>106.3</v>
      </c>
      <c r="Y121" s="123">
        <f>ROUNDUP(((_xlfn.XLOOKUP(TBL_PD_RATES12[[#This Row],[BILL]],TBL_FACTOR[Bill],TBL_FACTOR[x/Travel],,-1))+_xlfn.XLOOKUP(TBL_PD_RATES12[[#Headers],[CSU]], TBL_MSP[MSP],TBL_MSP[By/Travel]))*TBL_PD_RATES12[[#This Row],[BILL]],1)</f>
        <v>102.6</v>
      </c>
      <c r="Z121" s="123">
        <f>ROUNDUP(((_xlfn.XLOOKUP(TBL_PD_RATES12[[#This Row],[BILL]],TBL_FACTOR[Bill],TBL_FACTOR[x/Travel],,-1))+_xlfn.XLOOKUP(TBL_PD_RATES12[[#Headers],[MS]], TBL_MSP[MSP],TBL_MSP[By/Travel]))*TBL_PD_RATES12[[#This Row],[BILL]],1)</f>
        <v>102.6</v>
      </c>
      <c r="AA121" s="123">
        <f>ROUNDUP(((_xlfn.XLOOKUP(TBL_PD_RATES12[[#This Row],[BILL]],TBL_FACTOR[Bill],TBL_FACTOR[x/Travel],,-1))+_xlfn.XLOOKUP(TBL_PD_RATES12[[#Headers],[RS]], TBL_MSP[MSP],TBL_MSP[By/Travel]))*TBL_PD_RATES12[[#This Row],[BILL]],1)</f>
        <v>102.6</v>
      </c>
      <c r="AB121" s="123">
        <f>ROUNDUP(((_xlfn.XLOOKUP(TBL_PD_RATES12[[#This Row],[BILL]],TBL_FACTOR[Bill],TBL_FACTOR[x/Travel],,-1))+_xlfn.XLOOKUP(TBL_PD_RATES12[[#Headers],[RS]], TBL_MSP[MSP],TBL_MSP[By/Travel]))*TBL_PD_RATES12[[#This Row],[BILL]],1)</f>
        <v>102.6</v>
      </c>
    </row>
    <row r="122" spans="1:28" x14ac:dyDescent="0.2">
      <c r="A122" s="123">
        <v>190</v>
      </c>
      <c r="B122" s="2">
        <v>129</v>
      </c>
      <c r="C122" s="149">
        <v>0.67894736842105263</v>
      </c>
      <c r="D122" s="149">
        <f>TBL_FACTOR[[#This Row],[x/Local]]+0.025</f>
        <v>0.70394736842105265</v>
      </c>
      <c r="N122" s="2">
        <v>149</v>
      </c>
      <c r="O122" s="123">
        <f>ROUNDUP(_xlfn.XLOOKUP(N122,TBL_FACTOR[Bill],TBL_FACTOR[x/Local],,-1)*TBL_PD_RATES[[#This Row],[BILL]],1)</f>
        <v>99.6</v>
      </c>
      <c r="P122" s="123">
        <f>ROUNDUP(((_xlfn.XLOOKUP(TBL_PD_RATES[[#This Row],[BILL]],TBL_FACTOR[Bill],TBL_FACTOR[x/Local],,-1))+_xlfn.XLOOKUP(TBL_PD_RATES[[#Headers],[AHSA]], TBL_MSP[MSP],TBL_MSP[By/Local]))*TBL_PD_RATES[[#This Row],[BILL]],1)</f>
        <v>101.8</v>
      </c>
      <c r="Q122" s="123">
        <f>ROUNDUP(((_xlfn.XLOOKUP(TBL_PD_RATES[[#This Row],[BILL]],TBL_FACTOR[Bill],TBL_FACTOR[x/Local],,-1))+_xlfn.XLOOKUP(TBL_PD_RATES[[#Headers],[CSU]], TBL_MSP[MSP],TBL_MSP[By/Local]))*TBL_PD_RATES[[#This Row],[BILL]],1)</f>
        <v>99.6</v>
      </c>
      <c r="R122" s="123">
        <f>ROUNDUP(((_xlfn.XLOOKUP(TBL_PD_RATES[[#This Row],[BILL]],TBL_FACTOR[Bill],TBL_FACTOR[x/Local],,-1))+_xlfn.XLOOKUP(TBL_PD_RATES[[#Headers],[MS]], TBL_MSP[MSP],TBL_MSP[By/Local]))*TBL_PD_RATES[[#This Row],[BILL]],1)</f>
        <v>99.6</v>
      </c>
      <c r="S122" s="123">
        <f>ROUNDUP(((_xlfn.XLOOKUP(TBL_PD_RATES[[#This Row],[BILL]],TBL_FACTOR[Bill],TBL_FACTOR[x/Local],,-1))+_xlfn.XLOOKUP(TBL_PD_RATES[[#Headers],[RS]], TBL_MSP[MSP],TBL_MSP[By/Local]))*TBL_PD_RATES[[#This Row],[BILL]],1)</f>
        <v>99.6</v>
      </c>
      <c r="T122" s="123">
        <f>ROUNDUP(((_xlfn.XLOOKUP(TBL_PD_RATES[[#This Row],[BILL]],TBL_FACTOR[Bill],TBL_FACTOR[x/Local],,-1))+_xlfn.XLOOKUP(TBL_PD_RATES[[#Headers],[RS]], TBL_MSP[MSP],TBL_MSP[By/Local]))*TBL_PD_RATES[[#This Row],[BILL]],1)</f>
        <v>99.6</v>
      </c>
      <c r="V122" s="2">
        <v>149</v>
      </c>
      <c r="W122" s="123">
        <f>ROUNDUP(_xlfn.XLOOKUP(V122,TBL_FACTOR[Bill],TBL_FACTOR[x/Travel],,-1)*TBL_PD_RATES12[[#This Row],[BILL]],1)</f>
        <v>103.3</v>
      </c>
      <c r="X122" s="123">
        <f>ROUNDUP(((_xlfn.XLOOKUP(TBL_PD_RATES12[[#This Row],[BILL]],TBL_FACTOR[Bill],TBL_FACTOR[x/Travel],,-1))+_xlfn.XLOOKUP(TBL_PD_RATES12[[#Headers],[AHSA]], TBL_MSP[MSP],TBL_MSP[By/Travel]))*TBL_PD_RATES12[[#This Row],[BILL]],1)</f>
        <v>107</v>
      </c>
      <c r="Y122" s="123">
        <f>ROUNDUP(((_xlfn.XLOOKUP(TBL_PD_RATES12[[#This Row],[BILL]],TBL_FACTOR[Bill],TBL_FACTOR[x/Travel],,-1))+_xlfn.XLOOKUP(TBL_PD_RATES12[[#Headers],[CSU]], TBL_MSP[MSP],TBL_MSP[By/Travel]))*TBL_PD_RATES12[[#This Row],[BILL]],1)</f>
        <v>103.3</v>
      </c>
      <c r="Z122" s="123">
        <f>ROUNDUP(((_xlfn.XLOOKUP(TBL_PD_RATES12[[#This Row],[BILL]],TBL_FACTOR[Bill],TBL_FACTOR[x/Travel],,-1))+_xlfn.XLOOKUP(TBL_PD_RATES12[[#Headers],[MS]], TBL_MSP[MSP],TBL_MSP[By/Travel]))*TBL_PD_RATES12[[#This Row],[BILL]],1)</f>
        <v>103.3</v>
      </c>
      <c r="AA122" s="123">
        <f>ROUNDUP(((_xlfn.XLOOKUP(TBL_PD_RATES12[[#This Row],[BILL]],TBL_FACTOR[Bill],TBL_FACTOR[x/Travel],,-1))+_xlfn.XLOOKUP(TBL_PD_RATES12[[#Headers],[RS]], TBL_MSP[MSP],TBL_MSP[By/Travel]))*TBL_PD_RATES12[[#This Row],[BILL]],1)</f>
        <v>103.3</v>
      </c>
      <c r="AB122" s="123">
        <f>ROUNDUP(((_xlfn.XLOOKUP(TBL_PD_RATES12[[#This Row],[BILL]],TBL_FACTOR[Bill],TBL_FACTOR[x/Travel],,-1))+_xlfn.XLOOKUP(TBL_PD_RATES12[[#Headers],[RS]], TBL_MSP[MSP],TBL_MSP[By/Travel]))*TBL_PD_RATES12[[#This Row],[BILL]],1)</f>
        <v>103.3</v>
      </c>
    </row>
    <row r="123" spans="1:28" x14ac:dyDescent="0.2">
      <c r="A123" s="123">
        <v>191.35000000000002</v>
      </c>
      <c r="B123" s="2">
        <v>130</v>
      </c>
      <c r="C123" s="149">
        <v>0.679383328978312</v>
      </c>
      <c r="D123" s="149">
        <f>TBL_FACTOR[[#This Row],[x/Local]]+0.025</f>
        <v>0.70438332897831202</v>
      </c>
      <c r="N123" s="2">
        <v>150</v>
      </c>
      <c r="O123" s="123">
        <f>ROUNDUP(_xlfn.XLOOKUP(N123,TBL_FACTOR[Bill],TBL_FACTOR[x/Local],,-1)*TBL_PD_RATES[[#This Row],[BILL]],1)</f>
        <v>100.3</v>
      </c>
      <c r="P123" s="123">
        <f>ROUNDUP(((_xlfn.XLOOKUP(TBL_PD_RATES[[#This Row],[BILL]],TBL_FACTOR[Bill],TBL_FACTOR[x/Local],,-1))+_xlfn.XLOOKUP(TBL_PD_RATES[[#Headers],[AHSA]], TBL_MSP[MSP],TBL_MSP[By/Local]))*TBL_PD_RATES[[#This Row],[BILL]],1)</f>
        <v>102.6</v>
      </c>
      <c r="Q123" s="123">
        <f>ROUNDUP(((_xlfn.XLOOKUP(TBL_PD_RATES[[#This Row],[BILL]],TBL_FACTOR[Bill],TBL_FACTOR[x/Local],,-1))+_xlfn.XLOOKUP(TBL_PD_RATES[[#Headers],[CSU]], TBL_MSP[MSP],TBL_MSP[By/Local]))*TBL_PD_RATES[[#This Row],[BILL]],1)</f>
        <v>100.3</v>
      </c>
      <c r="R123" s="123">
        <f>ROUNDUP(((_xlfn.XLOOKUP(TBL_PD_RATES[[#This Row],[BILL]],TBL_FACTOR[Bill],TBL_FACTOR[x/Local],,-1))+_xlfn.XLOOKUP(TBL_PD_RATES[[#Headers],[MS]], TBL_MSP[MSP],TBL_MSP[By/Local]))*TBL_PD_RATES[[#This Row],[BILL]],1)</f>
        <v>100.3</v>
      </c>
      <c r="S123" s="123">
        <f>ROUNDUP(((_xlfn.XLOOKUP(TBL_PD_RATES[[#This Row],[BILL]],TBL_FACTOR[Bill],TBL_FACTOR[x/Local],,-1))+_xlfn.XLOOKUP(TBL_PD_RATES[[#Headers],[RS]], TBL_MSP[MSP],TBL_MSP[By/Local]))*TBL_PD_RATES[[#This Row],[BILL]],1)</f>
        <v>100.3</v>
      </c>
      <c r="T123" s="123">
        <f>ROUNDUP(((_xlfn.XLOOKUP(TBL_PD_RATES[[#This Row],[BILL]],TBL_FACTOR[Bill],TBL_FACTOR[x/Local],,-1))+_xlfn.XLOOKUP(TBL_PD_RATES[[#Headers],[RS]], TBL_MSP[MSP],TBL_MSP[By/Local]))*TBL_PD_RATES[[#This Row],[BILL]],1)</f>
        <v>100.3</v>
      </c>
      <c r="V123" s="2">
        <v>150</v>
      </c>
      <c r="W123" s="123">
        <f>ROUNDUP(_xlfn.XLOOKUP(V123,TBL_FACTOR[Bill],TBL_FACTOR[x/Travel],,-1)*TBL_PD_RATES12[[#This Row],[BILL]],1)</f>
        <v>104.1</v>
      </c>
      <c r="X123" s="123">
        <f>ROUNDUP(((_xlfn.XLOOKUP(TBL_PD_RATES12[[#This Row],[BILL]],TBL_FACTOR[Bill],TBL_FACTOR[x/Travel],,-1))+_xlfn.XLOOKUP(TBL_PD_RATES12[[#Headers],[AHSA]], TBL_MSP[MSP],TBL_MSP[By/Travel]))*TBL_PD_RATES12[[#This Row],[BILL]],1)</f>
        <v>107.8</v>
      </c>
      <c r="Y123" s="123">
        <f>ROUNDUP(((_xlfn.XLOOKUP(TBL_PD_RATES12[[#This Row],[BILL]],TBL_FACTOR[Bill],TBL_FACTOR[x/Travel],,-1))+_xlfn.XLOOKUP(TBL_PD_RATES12[[#Headers],[CSU]], TBL_MSP[MSP],TBL_MSP[By/Travel]))*TBL_PD_RATES12[[#This Row],[BILL]],1)</f>
        <v>104.1</v>
      </c>
      <c r="Z123" s="123">
        <f>ROUNDUP(((_xlfn.XLOOKUP(TBL_PD_RATES12[[#This Row],[BILL]],TBL_FACTOR[Bill],TBL_FACTOR[x/Travel],,-1))+_xlfn.XLOOKUP(TBL_PD_RATES12[[#Headers],[MS]], TBL_MSP[MSP],TBL_MSP[By/Travel]))*TBL_PD_RATES12[[#This Row],[BILL]],1)</f>
        <v>104.1</v>
      </c>
      <c r="AA123" s="123">
        <f>ROUNDUP(((_xlfn.XLOOKUP(TBL_PD_RATES12[[#This Row],[BILL]],TBL_FACTOR[Bill],TBL_FACTOR[x/Travel],,-1))+_xlfn.XLOOKUP(TBL_PD_RATES12[[#Headers],[RS]], TBL_MSP[MSP],TBL_MSP[By/Travel]))*TBL_PD_RATES12[[#This Row],[BILL]],1)</f>
        <v>104.1</v>
      </c>
      <c r="AB123" s="123">
        <f>ROUNDUP(((_xlfn.XLOOKUP(TBL_PD_RATES12[[#This Row],[BILL]],TBL_FACTOR[Bill],TBL_FACTOR[x/Travel],,-1))+_xlfn.XLOOKUP(TBL_PD_RATES12[[#Headers],[RS]], TBL_MSP[MSP],TBL_MSP[By/Travel]))*TBL_PD_RATES12[[#This Row],[BILL]],1)</f>
        <v>104.1</v>
      </c>
    </row>
    <row r="124" spans="1:28" x14ac:dyDescent="0.2">
      <c r="A124" s="123">
        <v>192.75</v>
      </c>
      <c r="B124" s="2">
        <v>131</v>
      </c>
      <c r="C124" s="149">
        <v>0.67963683527885865</v>
      </c>
      <c r="D124" s="149">
        <f>TBL_FACTOR[[#This Row],[x/Local]]+0.025</f>
        <v>0.70463683527885868</v>
      </c>
      <c r="N124" s="2">
        <v>151</v>
      </c>
      <c r="O124" s="123">
        <f>ROUNDUP(_xlfn.XLOOKUP(N124,TBL_FACTOR[Bill],TBL_FACTOR[x/Local],,-1)*TBL_PD_RATES[[#This Row],[BILL]],1)</f>
        <v>101</v>
      </c>
      <c r="P124" s="123">
        <f>ROUNDUP(((_xlfn.XLOOKUP(TBL_PD_RATES[[#This Row],[BILL]],TBL_FACTOR[Bill],TBL_FACTOR[x/Local],,-1))+_xlfn.XLOOKUP(TBL_PD_RATES[[#Headers],[AHSA]], TBL_MSP[MSP],TBL_MSP[By/Local]))*TBL_PD_RATES[[#This Row],[BILL]],1)</f>
        <v>103.3</v>
      </c>
      <c r="Q124" s="123">
        <f>ROUNDUP(((_xlfn.XLOOKUP(TBL_PD_RATES[[#This Row],[BILL]],TBL_FACTOR[Bill],TBL_FACTOR[x/Local],,-1))+_xlfn.XLOOKUP(TBL_PD_RATES[[#Headers],[CSU]], TBL_MSP[MSP],TBL_MSP[By/Local]))*TBL_PD_RATES[[#This Row],[BILL]],1)</f>
        <v>101</v>
      </c>
      <c r="R124" s="123">
        <f>ROUNDUP(((_xlfn.XLOOKUP(TBL_PD_RATES[[#This Row],[BILL]],TBL_FACTOR[Bill],TBL_FACTOR[x/Local],,-1))+_xlfn.XLOOKUP(TBL_PD_RATES[[#Headers],[MS]], TBL_MSP[MSP],TBL_MSP[By/Local]))*TBL_PD_RATES[[#This Row],[BILL]],1)</f>
        <v>101</v>
      </c>
      <c r="S124" s="123">
        <f>ROUNDUP(((_xlfn.XLOOKUP(TBL_PD_RATES[[#This Row],[BILL]],TBL_FACTOR[Bill],TBL_FACTOR[x/Local],,-1))+_xlfn.XLOOKUP(TBL_PD_RATES[[#Headers],[RS]], TBL_MSP[MSP],TBL_MSP[By/Local]))*TBL_PD_RATES[[#This Row],[BILL]],1)</f>
        <v>101</v>
      </c>
      <c r="T124" s="123">
        <f>ROUNDUP(((_xlfn.XLOOKUP(TBL_PD_RATES[[#This Row],[BILL]],TBL_FACTOR[Bill],TBL_FACTOR[x/Local],,-1))+_xlfn.XLOOKUP(TBL_PD_RATES[[#Headers],[RS]], TBL_MSP[MSP],TBL_MSP[By/Local]))*TBL_PD_RATES[[#This Row],[BILL]],1)</f>
        <v>101</v>
      </c>
      <c r="V124" s="2">
        <v>151</v>
      </c>
      <c r="W124" s="123">
        <f>ROUNDUP(_xlfn.XLOOKUP(V124,TBL_FACTOR[Bill],TBL_FACTOR[x/Travel],,-1)*TBL_PD_RATES12[[#This Row],[BILL]],1)</f>
        <v>104.8</v>
      </c>
      <c r="X124" s="123">
        <f>ROUNDUP(((_xlfn.XLOOKUP(TBL_PD_RATES12[[#This Row],[BILL]],TBL_FACTOR[Bill],TBL_FACTOR[x/Travel],,-1))+_xlfn.XLOOKUP(TBL_PD_RATES12[[#Headers],[AHSA]], TBL_MSP[MSP],TBL_MSP[By/Travel]))*TBL_PD_RATES12[[#This Row],[BILL]],1)</f>
        <v>108.6</v>
      </c>
      <c r="Y124" s="123">
        <f>ROUNDUP(((_xlfn.XLOOKUP(TBL_PD_RATES12[[#This Row],[BILL]],TBL_FACTOR[Bill],TBL_FACTOR[x/Travel],,-1))+_xlfn.XLOOKUP(TBL_PD_RATES12[[#Headers],[CSU]], TBL_MSP[MSP],TBL_MSP[By/Travel]))*TBL_PD_RATES12[[#This Row],[BILL]],1)</f>
        <v>104.8</v>
      </c>
      <c r="Z124" s="123">
        <f>ROUNDUP(((_xlfn.XLOOKUP(TBL_PD_RATES12[[#This Row],[BILL]],TBL_FACTOR[Bill],TBL_FACTOR[x/Travel],,-1))+_xlfn.XLOOKUP(TBL_PD_RATES12[[#Headers],[MS]], TBL_MSP[MSP],TBL_MSP[By/Travel]))*TBL_PD_RATES12[[#This Row],[BILL]],1)</f>
        <v>104.8</v>
      </c>
      <c r="AA124" s="123">
        <f>ROUNDUP(((_xlfn.XLOOKUP(TBL_PD_RATES12[[#This Row],[BILL]],TBL_FACTOR[Bill],TBL_FACTOR[x/Travel],,-1))+_xlfn.XLOOKUP(TBL_PD_RATES12[[#Headers],[RS]], TBL_MSP[MSP],TBL_MSP[By/Travel]))*TBL_PD_RATES12[[#This Row],[BILL]],1)</f>
        <v>104.8</v>
      </c>
      <c r="AB124" s="123">
        <f>ROUNDUP(((_xlfn.XLOOKUP(TBL_PD_RATES12[[#This Row],[BILL]],TBL_FACTOR[Bill],TBL_FACTOR[x/Travel],,-1))+_xlfn.XLOOKUP(TBL_PD_RATES12[[#Headers],[RS]], TBL_MSP[MSP],TBL_MSP[By/Travel]))*TBL_PD_RATES12[[#This Row],[BILL]],1)</f>
        <v>104.8</v>
      </c>
    </row>
    <row r="125" spans="1:28" x14ac:dyDescent="0.2">
      <c r="A125" s="123">
        <v>194.15</v>
      </c>
      <c r="B125" s="2">
        <v>132</v>
      </c>
      <c r="C125" s="149">
        <v>0.67988668555240794</v>
      </c>
      <c r="D125" s="149">
        <f>TBL_FACTOR[[#This Row],[x/Local]]+0.025</f>
        <v>0.70488668555240797</v>
      </c>
      <c r="N125" s="2">
        <v>152</v>
      </c>
      <c r="O125" s="123">
        <f>ROUNDUP(_xlfn.XLOOKUP(N125,TBL_FACTOR[Bill],TBL_FACTOR[x/Local],,-1)*TBL_PD_RATES[[#This Row],[BILL]],1)</f>
        <v>101.69999999999999</v>
      </c>
      <c r="P125" s="123">
        <f>ROUNDUP(((_xlfn.XLOOKUP(TBL_PD_RATES[[#This Row],[BILL]],TBL_FACTOR[Bill],TBL_FACTOR[x/Local],,-1))+_xlfn.XLOOKUP(TBL_PD_RATES[[#Headers],[AHSA]], TBL_MSP[MSP],TBL_MSP[By/Local]))*TBL_PD_RATES[[#This Row],[BILL]],1)</f>
        <v>104</v>
      </c>
      <c r="Q125" s="123">
        <f>ROUNDUP(((_xlfn.XLOOKUP(TBL_PD_RATES[[#This Row],[BILL]],TBL_FACTOR[Bill],TBL_FACTOR[x/Local],,-1))+_xlfn.XLOOKUP(TBL_PD_RATES[[#Headers],[CSU]], TBL_MSP[MSP],TBL_MSP[By/Local]))*TBL_PD_RATES[[#This Row],[BILL]],1)</f>
        <v>101.69999999999999</v>
      </c>
      <c r="R125" s="123">
        <f>ROUNDUP(((_xlfn.XLOOKUP(TBL_PD_RATES[[#This Row],[BILL]],TBL_FACTOR[Bill],TBL_FACTOR[x/Local],,-1))+_xlfn.XLOOKUP(TBL_PD_RATES[[#Headers],[MS]], TBL_MSP[MSP],TBL_MSP[By/Local]))*TBL_PD_RATES[[#This Row],[BILL]],1)</f>
        <v>101.69999999999999</v>
      </c>
      <c r="S125" s="123">
        <f>ROUNDUP(((_xlfn.XLOOKUP(TBL_PD_RATES[[#This Row],[BILL]],TBL_FACTOR[Bill],TBL_FACTOR[x/Local],,-1))+_xlfn.XLOOKUP(TBL_PD_RATES[[#Headers],[RS]], TBL_MSP[MSP],TBL_MSP[By/Local]))*TBL_PD_RATES[[#This Row],[BILL]],1)</f>
        <v>101.69999999999999</v>
      </c>
      <c r="T125" s="123">
        <f>ROUNDUP(((_xlfn.XLOOKUP(TBL_PD_RATES[[#This Row],[BILL]],TBL_FACTOR[Bill],TBL_FACTOR[x/Local],,-1))+_xlfn.XLOOKUP(TBL_PD_RATES[[#Headers],[RS]], TBL_MSP[MSP],TBL_MSP[By/Local]))*TBL_PD_RATES[[#This Row],[BILL]],1)</f>
        <v>101.69999999999999</v>
      </c>
      <c r="V125" s="2">
        <v>152</v>
      </c>
      <c r="W125" s="123">
        <f>ROUNDUP(_xlfn.XLOOKUP(V125,TBL_FACTOR[Bill],TBL_FACTOR[x/Travel],,-1)*TBL_PD_RATES12[[#This Row],[BILL]],1)</f>
        <v>105.5</v>
      </c>
      <c r="X125" s="123">
        <f>ROUNDUP(((_xlfn.XLOOKUP(TBL_PD_RATES12[[#This Row],[BILL]],TBL_FACTOR[Bill],TBL_FACTOR[x/Travel],,-1))+_xlfn.XLOOKUP(TBL_PD_RATES12[[#Headers],[AHSA]], TBL_MSP[MSP],TBL_MSP[By/Travel]))*TBL_PD_RATES12[[#This Row],[BILL]],1)</f>
        <v>109.3</v>
      </c>
      <c r="Y125" s="123">
        <f>ROUNDUP(((_xlfn.XLOOKUP(TBL_PD_RATES12[[#This Row],[BILL]],TBL_FACTOR[Bill],TBL_FACTOR[x/Travel],,-1))+_xlfn.XLOOKUP(TBL_PD_RATES12[[#Headers],[CSU]], TBL_MSP[MSP],TBL_MSP[By/Travel]))*TBL_PD_RATES12[[#This Row],[BILL]],1)</f>
        <v>105.5</v>
      </c>
      <c r="Z125" s="123">
        <f>ROUNDUP(((_xlfn.XLOOKUP(TBL_PD_RATES12[[#This Row],[BILL]],TBL_FACTOR[Bill],TBL_FACTOR[x/Travel],,-1))+_xlfn.XLOOKUP(TBL_PD_RATES12[[#Headers],[MS]], TBL_MSP[MSP],TBL_MSP[By/Travel]))*TBL_PD_RATES12[[#This Row],[BILL]],1)</f>
        <v>105.5</v>
      </c>
      <c r="AA125" s="123">
        <f>ROUNDUP(((_xlfn.XLOOKUP(TBL_PD_RATES12[[#This Row],[BILL]],TBL_FACTOR[Bill],TBL_FACTOR[x/Travel],,-1))+_xlfn.XLOOKUP(TBL_PD_RATES12[[#Headers],[RS]], TBL_MSP[MSP],TBL_MSP[By/Travel]))*TBL_PD_RATES12[[#This Row],[BILL]],1)</f>
        <v>105.5</v>
      </c>
      <c r="AB125" s="123">
        <f>ROUNDUP(((_xlfn.XLOOKUP(TBL_PD_RATES12[[#This Row],[BILL]],TBL_FACTOR[Bill],TBL_FACTOR[x/Travel],,-1))+_xlfn.XLOOKUP(TBL_PD_RATES12[[#Headers],[RS]], TBL_MSP[MSP],TBL_MSP[By/Travel]))*TBL_PD_RATES12[[#This Row],[BILL]],1)</f>
        <v>105.5</v>
      </c>
    </row>
    <row r="126" spans="1:28" x14ac:dyDescent="0.2">
      <c r="A126" s="123">
        <v>195.55</v>
      </c>
      <c r="B126" s="2">
        <v>133</v>
      </c>
      <c r="C126" s="149">
        <v>0.68013295832267961</v>
      </c>
      <c r="D126" s="149">
        <f>TBL_FACTOR[[#This Row],[x/Local]]+0.025</f>
        <v>0.70513295832267964</v>
      </c>
      <c r="N126" s="2">
        <v>153</v>
      </c>
      <c r="O126" s="123">
        <f>ROUNDUP(_xlfn.XLOOKUP(N126,TBL_FACTOR[Bill],TBL_FACTOR[x/Local],,-1)*TBL_PD_RATES[[#This Row],[BILL]],1)</f>
        <v>102.5</v>
      </c>
      <c r="P126" s="123">
        <f>ROUNDUP(((_xlfn.XLOOKUP(TBL_PD_RATES[[#This Row],[BILL]],TBL_FACTOR[Bill],TBL_FACTOR[x/Local],,-1))+_xlfn.XLOOKUP(TBL_PD_RATES[[#Headers],[AHSA]], TBL_MSP[MSP],TBL_MSP[By/Local]))*TBL_PD_RATES[[#This Row],[BILL]],1)</f>
        <v>104.69999999999999</v>
      </c>
      <c r="Q126" s="123">
        <f>ROUNDUP(((_xlfn.XLOOKUP(TBL_PD_RATES[[#This Row],[BILL]],TBL_FACTOR[Bill],TBL_FACTOR[x/Local],,-1))+_xlfn.XLOOKUP(TBL_PD_RATES[[#Headers],[CSU]], TBL_MSP[MSP],TBL_MSP[By/Local]))*TBL_PD_RATES[[#This Row],[BILL]],1)</f>
        <v>102.5</v>
      </c>
      <c r="R126" s="123">
        <f>ROUNDUP(((_xlfn.XLOOKUP(TBL_PD_RATES[[#This Row],[BILL]],TBL_FACTOR[Bill],TBL_FACTOR[x/Local],,-1))+_xlfn.XLOOKUP(TBL_PD_RATES[[#Headers],[MS]], TBL_MSP[MSP],TBL_MSP[By/Local]))*TBL_PD_RATES[[#This Row],[BILL]],1)</f>
        <v>102.5</v>
      </c>
      <c r="S126" s="123">
        <f>ROUNDUP(((_xlfn.XLOOKUP(TBL_PD_RATES[[#This Row],[BILL]],TBL_FACTOR[Bill],TBL_FACTOR[x/Local],,-1))+_xlfn.XLOOKUP(TBL_PD_RATES[[#Headers],[RS]], TBL_MSP[MSP],TBL_MSP[By/Local]))*TBL_PD_RATES[[#This Row],[BILL]],1)</f>
        <v>102.5</v>
      </c>
      <c r="T126" s="123">
        <f>ROUNDUP(((_xlfn.XLOOKUP(TBL_PD_RATES[[#This Row],[BILL]],TBL_FACTOR[Bill],TBL_FACTOR[x/Local],,-1))+_xlfn.XLOOKUP(TBL_PD_RATES[[#Headers],[RS]], TBL_MSP[MSP],TBL_MSP[By/Local]))*TBL_PD_RATES[[#This Row],[BILL]],1)</f>
        <v>102.5</v>
      </c>
      <c r="V126" s="2">
        <v>153</v>
      </c>
      <c r="W126" s="123">
        <f>ROUNDUP(_xlfn.XLOOKUP(V126,TBL_FACTOR[Bill],TBL_FACTOR[x/Travel],,-1)*TBL_PD_RATES12[[#This Row],[BILL]],1)</f>
        <v>106.3</v>
      </c>
      <c r="X126" s="123">
        <f>ROUNDUP(((_xlfn.XLOOKUP(TBL_PD_RATES12[[#This Row],[BILL]],TBL_FACTOR[Bill],TBL_FACTOR[x/Travel],,-1))+_xlfn.XLOOKUP(TBL_PD_RATES12[[#Headers],[AHSA]], TBL_MSP[MSP],TBL_MSP[By/Travel]))*TBL_PD_RATES12[[#This Row],[BILL]],1)</f>
        <v>110.1</v>
      </c>
      <c r="Y126" s="123">
        <f>ROUNDUP(((_xlfn.XLOOKUP(TBL_PD_RATES12[[#This Row],[BILL]],TBL_FACTOR[Bill],TBL_FACTOR[x/Travel],,-1))+_xlfn.XLOOKUP(TBL_PD_RATES12[[#Headers],[CSU]], TBL_MSP[MSP],TBL_MSP[By/Travel]))*TBL_PD_RATES12[[#This Row],[BILL]],1)</f>
        <v>106.3</v>
      </c>
      <c r="Z126" s="123">
        <f>ROUNDUP(((_xlfn.XLOOKUP(TBL_PD_RATES12[[#This Row],[BILL]],TBL_FACTOR[Bill],TBL_FACTOR[x/Travel],,-1))+_xlfn.XLOOKUP(TBL_PD_RATES12[[#Headers],[MS]], TBL_MSP[MSP],TBL_MSP[By/Travel]))*TBL_PD_RATES12[[#This Row],[BILL]],1)</f>
        <v>106.3</v>
      </c>
      <c r="AA126" s="123">
        <f>ROUNDUP(((_xlfn.XLOOKUP(TBL_PD_RATES12[[#This Row],[BILL]],TBL_FACTOR[Bill],TBL_FACTOR[x/Travel],,-1))+_xlfn.XLOOKUP(TBL_PD_RATES12[[#Headers],[RS]], TBL_MSP[MSP],TBL_MSP[By/Travel]))*TBL_PD_RATES12[[#This Row],[BILL]],1)</f>
        <v>106.3</v>
      </c>
      <c r="AB126" s="123">
        <f>ROUNDUP(((_xlfn.XLOOKUP(TBL_PD_RATES12[[#This Row],[BILL]],TBL_FACTOR[Bill],TBL_FACTOR[x/Travel],,-1))+_xlfn.XLOOKUP(TBL_PD_RATES12[[#Headers],[RS]], TBL_MSP[MSP],TBL_MSP[By/Travel]))*TBL_PD_RATES12[[#This Row],[BILL]],1)</f>
        <v>106.3</v>
      </c>
    </row>
    <row r="127" spans="1:28" x14ac:dyDescent="0.2">
      <c r="A127" s="123">
        <v>196.95000000000002</v>
      </c>
      <c r="B127" s="2">
        <v>134</v>
      </c>
      <c r="C127" s="149">
        <v>0.68037572988068029</v>
      </c>
      <c r="D127" s="149">
        <f>TBL_FACTOR[[#This Row],[x/Local]]+0.025</f>
        <v>0.70537572988068031</v>
      </c>
      <c r="N127" s="2">
        <v>154</v>
      </c>
      <c r="O127" s="123">
        <f>ROUNDUP(_xlfn.XLOOKUP(N127,TBL_FACTOR[Bill],TBL_FACTOR[x/Local],,-1)*TBL_PD_RATES[[#This Row],[BILL]],1)</f>
        <v>103.19999999999999</v>
      </c>
      <c r="P127" s="123">
        <f>ROUNDUP(((_xlfn.XLOOKUP(TBL_PD_RATES[[#This Row],[BILL]],TBL_FACTOR[Bill],TBL_FACTOR[x/Local],,-1))+_xlfn.XLOOKUP(TBL_PD_RATES[[#Headers],[AHSA]], TBL_MSP[MSP],TBL_MSP[By/Local]))*TBL_PD_RATES[[#This Row],[BILL]],1)</f>
        <v>105.5</v>
      </c>
      <c r="Q127" s="123">
        <f>ROUNDUP(((_xlfn.XLOOKUP(TBL_PD_RATES[[#This Row],[BILL]],TBL_FACTOR[Bill],TBL_FACTOR[x/Local],,-1))+_xlfn.XLOOKUP(TBL_PD_RATES[[#Headers],[CSU]], TBL_MSP[MSP],TBL_MSP[By/Local]))*TBL_PD_RATES[[#This Row],[BILL]],1)</f>
        <v>103.19999999999999</v>
      </c>
      <c r="R127" s="123">
        <f>ROUNDUP(((_xlfn.XLOOKUP(TBL_PD_RATES[[#This Row],[BILL]],TBL_FACTOR[Bill],TBL_FACTOR[x/Local],,-1))+_xlfn.XLOOKUP(TBL_PD_RATES[[#Headers],[MS]], TBL_MSP[MSP],TBL_MSP[By/Local]))*TBL_PD_RATES[[#This Row],[BILL]],1)</f>
        <v>103.19999999999999</v>
      </c>
      <c r="S127" s="123">
        <f>ROUNDUP(((_xlfn.XLOOKUP(TBL_PD_RATES[[#This Row],[BILL]],TBL_FACTOR[Bill],TBL_FACTOR[x/Local],,-1))+_xlfn.XLOOKUP(TBL_PD_RATES[[#Headers],[RS]], TBL_MSP[MSP],TBL_MSP[By/Local]))*TBL_PD_RATES[[#This Row],[BILL]],1)</f>
        <v>103.19999999999999</v>
      </c>
      <c r="T127" s="123">
        <f>ROUNDUP(((_xlfn.XLOOKUP(TBL_PD_RATES[[#This Row],[BILL]],TBL_FACTOR[Bill],TBL_FACTOR[x/Local],,-1))+_xlfn.XLOOKUP(TBL_PD_RATES[[#Headers],[RS]], TBL_MSP[MSP],TBL_MSP[By/Local]))*TBL_PD_RATES[[#This Row],[BILL]],1)</f>
        <v>103.19999999999999</v>
      </c>
      <c r="V127" s="2">
        <v>154</v>
      </c>
      <c r="W127" s="123">
        <f>ROUNDUP(_xlfn.XLOOKUP(V127,TBL_FACTOR[Bill],TBL_FACTOR[x/Travel],,-1)*TBL_PD_RATES12[[#This Row],[BILL]],1)</f>
        <v>107.1</v>
      </c>
      <c r="X127" s="123">
        <f>ROUNDUP(((_xlfn.XLOOKUP(TBL_PD_RATES12[[#This Row],[BILL]],TBL_FACTOR[Bill],TBL_FACTOR[x/Travel],,-1))+_xlfn.XLOOKUP(TBL_PD_RATES12[[#Headers],[AHSA]], TBL_MSP[MSP],TBL_MSP[By/Travel]))*TBL_PD_RATES12[[#This Row],[BILL]],1)</f>
        <v>110.89999999999999</v>
      </c>
      <c r="Y127" s="123">
        <f>ROUNDUP(((_xlfn.XLOOKUP(TBL_PD_RATES12[[#This Row],[BILL]],TBL_FACTOR[Bill],TBL_FACTOR[x/Travel],,-1))+_xlfn.XLOOKUP(TBL_PD_RATES12[[#Headers],[CSU]], TBL_MSP[MSP],TBL_MSP[By/Travel]))*TBL_PD_RATES12[[#This Row],[BILL]],1)</f>
        <v>107.1</v>
      </c>
      <c r="Z127" s="123">
        <f>ROUNDUP(((_xlfn.XLOOKUP(TBL_PD_RATES12[[#This Row],[BILL]],TBL_FACTOR[Bill],TBL_FACTOR[x/Travel],,-1))+_xlfn.XLOOKUP(TBL_PD_RATES12[[#Headers],[MS]], TBL_MSP[MSP],TBL_MSP[By/Travel]))*TBL_PD_RATES12[[#This Row],[BILL]],1)</f>
        <v>107.1</v>
      </c>
      <c r="AA127" s="123">
        <f>ROUNDUP(((_xlfn.XLOOKUP(TBL_PD_RATES12[[#This Row],[BILL]],TBL_FACTOR[Bill],TBL_FACTOR[x/Travel],,-1))+_xlfn.XLOOKUP(TBL_PD_RATES12[[#Headers],[RS]], TBL_MSP[MSP],TBL_MSP[By/Travel]))*TBL_PD_RATES12[[#This Row],[BILL]],1)</f>
        <v>107.1</v>
      </c>
      <c r="AB127" s="123">
        <f>ROUNDUP(((_xlfn.XLOOKUP(TBL_PD_RATES12[[#This Row],[BILL]],TBL_FACTOR[Bill],TBL_FACTOR[x/Travel],,-1))+_xlfn.XLOOKUP(TBL_PD_RATES12[[#Headers],[RS]], TBL_MSP[MSP],TBL_MSP[By/Travel]))*TBL_PD_RATES12[[#This Row],[BILL]],1)</f>
        <v>107.1</v>
      </c>
    </row>
    <row r="128" spans="1:28" x14ac:dyDescent="0.2">
      <c r="A128" s="123">
        <v>198.35000000000002</v>
      </c>
      <c r="B128" s="2">
        <v>135</v>
      </c>
      <c r="C128" s="149">
        <v>0.68061507436349877</v>
      </c>
      <c r="D128" s="149">
        <f>TBL_FACTOR[[#This Row],[x/Local]]+0.025</f>
        <v>0.7056150743634988</v>
      </c>
      <c r="N128" s="2">
        <v>155</v>
      </c>
      <c r="O128" s="123">
        <f>ROUNDUP(_xlfn.XLOOKUP(N128,TBL_FACTOR[Bill],TBL_FACTOR[x/Local],,-1)*TBL_PD_RATES[[#This Row],[BILL]],1)</f>
        <v>103.89999999999999</v>
      </c>
      <c r="P128" s="123">
        <f>ROUNDUP(((_xlfn.XLOOKUP(TBL_PD_RATES[[#This Row],[BILL]],TBL_FACTOR[Bill],TBL_FACTOR[x/Local],,-1))+_xlfn.XLOOKUP(TBL_PD_RATES[[#Headers],[AHSA]], TBL_MSP[MSP],TBL_MSP[By/Local]))*TBL_PD_RATES[[#This Row],[BILL]],1)</f>
        <v>106.19999999999999</v>
      </c>
      <c r="Q128" s="123">
        <f>ROUNDUP(((_xlfn.XLOOKUP(TBL_PD_RATES[[#This Row],[BILL]],TBL_FACTOR[Bill],TBL_FACTOR[x/Local],,-1))+_xlfn.XLOOKUP(TBL_PD_RATES[[#Headers],[CSU]], TBL_MSP[MSP],TBL_MSP[By/Local]))*TBL_PD_RATES[[#This Row],[BILL]],1)</f>
        <v>103.89999999999999</v>
      </c>
      <c r="R128" s="123">
        <f>ROUNDUP(((_xlfn.XLOOKUP(TBL_PD_RATES[[#This Row],[BILL]],TBL_FACTOR[Bill],TBL_FACTOR[x/Local],,-1))+_xlfn.XLOOKUP(TBL_PD_RATES[[#Headers],[MS]], TBL_MSP[MSP],TBL_MSP[By/Local]))*TBL_PD_RATES[[#This Row],[BILL]],1)</f>
        <v>103.89999999999999</v>
      </c>
      <c r="S128" s="123">
        <f>ROUNDUP(((_xlfn.XLOOKUP(TBL_PD_RATES[[#This Row],[BILL]],TBL_FACTOR[Bill],TBL_FACTOR[x/Local],,-1))+_xlfn.XLOOKUP(TBL_PD_RATES[[#Headers],[RS]], TBL_MSP[MSP],TBL_MSP[By/Local]))*TBL_PD_RATES[[#This Row],[BILL]],1)</f>
        <v>103.89999999999999</v>
      </c>
      <c r="T128" s="123">
        <f>ROUNDUP(((_xlfn.XLOOKUP(TBL_PD_RATES[[#This Row],[BILL]],TBL_FACTOR[Bill],TBL_FACTOR[x/Local],,-1))+_xlfn.XLOOKUP(TBL_PD_RATES[[#Headers],[RS]], TBL_MSP[MSP],TBL_MSP[By/Local]))*TBL_PD_RATES[[#This Row],[BILL]],1)</f>
        <v>103.89999999999999</v>
      </c>
      <c r="V128" s="2">
        <v>155</v>
      </c>
      <c r="W128" s="123">
        <f>ROUNDUP(_xlfn.XLOOKUP(V128,TBL_FACTOR[Bill],TBL_FACTOR[x/Travel],,-1)*TBL_PD_RATES12[[#This Row],[BILL]],1)</f>
        <v>107.8</v>
      </c>
      <c r="X128" s="123">
        <f>ROUNDUP(((_xlfn.XLOOKUP(TBL_PD_RATES12[[#This Row],[BILL]],TBL_FACTOR[Bill],TBL_FACTOR[x/Travel],,-1))+_xlfn.XLOOKUP(TBL_PD_RATES12[[#Headers],[AHSA]], TBL_MSP[MSP],TBL_MSP[By/Travel]))*TBL_PD_RATES12[[#This Row],[BILL]],1)</f>
        <v>111.6</v>
      </c>
      <c r="Y128" s="123">
        <f>ROUNDUP(((_xlfn.XLOOKUP(TBL_PD_RATES12[[#This Row],[BILL]],TBL_FACTOR[Bill],TBL_FACTOR[x/Travel],,-1))+_xlfn.XLOOKUP(TBL_PD_RATES12[[#Headers],[CSU]], TBL_MSP[MSP],TBL_MSP[By/Travel]))*TBL_PD_RATES12[[#This Row],[BILL]],1)</f>
        <v>107.8</v>
      </c>
      <c r="Z128" s="123">
        <f>ROUNDUP(((_xlfn.XLOOKUP(TBL_PD_RATES12[[#This Row],[BILL]],TBL_FACTOR[Bill],TBL_FACTOR[x/Travel],,-1))+_xlfn.XLOOKUP(TBL_PD_RATES12[[#Headers],[MS]], TBL_MSP[MSP],TBL_MSP[By/Travel]))*TBL_PD_RATES12[[#This Row],[BILL]],1)</f>
        <v>107.8</v>
      </c>
      <c r="AA128" s="123">
        <f>ROUNDUP(((_xlfn.XLOOKUP(TBL_PD_RATES12[[#This Row],[BILL]],TBL_FACTOR[Bill],TBL_FACTOR[x/Travel],,-1))+_xlfn.XLOOKUP(TBL_PD_RATES12[[#Headers],[RS]], TBL_MSP[MSP],TBL_MSP[By/Travel]))*TBL_PD_RATES12[[#This Row],[BILL]],1)</f>
        <v>107.8</v>
      </c>
      <c r="AB128" s="123">
        <f>ROUNDUP(((_xlfn.XLOOKUP(TBL_PD_RATES12[[#This Row],[BILL]],TBL_FACTOR[Bill],TBL_FACTOR[x/Travel],,-1))+_xlfn.XLOOKUP(TBL_PD_RATES12[[#Headers],[RS]], TBL_MSP[MSP],TBL_MSP[By/Travel]))*TBL_PD_RATES12[[#This Row],[BILL]],1)</f>
        <v>107.8</v>
      </c>
    </row>
    <row r="129" spans="1:28" x14ac:dyDescent="0.2">
      <c r="A129" s="123">
        <v>199.75</v>
      </c>
      <c r="B129" s="2">
        <v>136</v>
      </c>
      <c r="C129" s="149">
        <v>0.68085106382978722</v>
      </c>
      <c r="D129" s="149">
        <f>TBL_FACTOR[[#This Row],[x/Local]]+0.025</f>
        <v>0.70585106382978724</v>
      </c>
      <c r="N129" s="2">
        <v>156</v>
      </c>
      <c r="O129" s="123">
        <f>ROUNDUP(_xlfn.XLOOKUP(N129,TBL_FACTOR[Bill],TBL_FACTOR[x/Local],,-1)*TBL_PD_RATES[[#This Row],[BILL]],1)</f>
        <v>104.6</v>
      </c>
      <c r="P129" s="123">
        <f>ROUNDUP(((_xlfn.XLOOKUP(TBL_PD_RATES[[#This Row],[BILL]],TBL_FACTOR[Bill],TBL_FACTOR[x/Local],,-1))+_xlfn.XLOOKUP(TBL_PD_RATES[[#Headers],[AHSA]], TBL_MSP[MSP],TBL_MSP[By/Local]))*TBL_PD_RATES[[#This Row],[BILL]],1)</f>
        <v>107</v>
      </c>
      <c r="Q129" s="123">
        <f>ROUNDUP(((_xlfn.XLOOKUP(TBL_PD_RATES[[#This Row],[BILL]],TBL_FACTOR[Bill],TBL_FACTOR[x/Local],,-1))+_xlfn.XLOOKUP(TBL_PD_RATES[[#Headers],[CSU]], TBL_MSP[MSP],TBL_MSP[By/Local]))*TBL_PD_RATES[[#This Row],[BILL]],1)</f>
        <v>104.6</v>
      </c>
      <c r="R129" s="123">
        <f>ROUNDUP(((_xlfn.XLOOKUP(TBL_PD_RATES[[#This Row],[BILL]],TBL_FACTOR[Bill],TBL_FACTOR[x/Local],,-1))+_xlfn.XLOOKUP(TBL_PD_RATES[[#Headers],[MS]], TBL_MSP[MSP],TBL_MSP[By/Local]))*TBL_PD_RATES[[#This Row],[BILL]],1)</f>
        <v>104.6</v>
      </c>
      <c r="S129" s="123">
        <f>ROUNDUP(((_xlfn.XLOOKUP(TBL_PD_RATES[[#This Row],[BILL]],TBL_FACTOR[Bill],TBL_FACTOR[x/Local],,-1))+_xlfn.XLOOKUP(TBL_PD_RATES[[#Headers],[RS]], TBL_MSP[MSP],TBL_MSP[By/Local]))*TBL_PD_RATES[[#This Row],[BILL]],1)</f>
        <v>104.6</v>
      </c>
      <c r="T129" s="123">
        <f>ROUNDUP(((_xlfn.XLOOKUP(TBL_PD_RATES[[#This Row],[BILL]],TBL_FACTOR[Bill],TBL_FACTOR[x/Local],,-1))+_xlfn.XLOOKUP(TBL_PD_RATES[[#Headers],[RS]], TBL_MSP[MSP],TBL_MSP[By/Local]))*TBL_PD_RATES[[#This Row],[BILL]],1)</f>
        <v>104.6</v>
      </c>
      <c r="V129" s="2">
        <v>156</v>
      </c>
      <c r="W129" s="123">
        <f>ROUNDUP(_xlfn.XLOOKUP(V129,TBL_FACTOR[Bill],TBL_FACTOR[x/Travel],,-1)*TBL_PD_RATES12[[#This Row],[BILL]],1)</f>
        <v>108.5</v>
      </c>
      <c r="X129" s="123">
        <f>ROUNDUP(((_xlfn.XLOOKUP(TBL_PD_RATES12[[#This Row],[BILL]],TBL_FACTOR[Bill],TBL_FACTOR[x/Travel],,-1))+_xlfn.XLOOKUP(TBL_PD_RATES12[[#Headers],[AHSA]], TBL_MSP[MSP],TBL_MSP[By/Travel]))*TBL_PD_RATES12[[#This Row],[BILL]],1)</f>
        <v>112.39999999999999</v>
      </c>
      <c r="Y129" s="123">
        <f>ROUNDUP(((_xlfn.XLOOKUP(TBL_PD_RATES12[[#This Row],[BILL]],TBL_FACTOR[Bill],TBL_FACTOR[x/Travel],,-1))+_xlfn.XLOOKUP(TBL_PD_RATES12[[#Headers],[CSU]], TBL_MSP[MSP],TBL_MSP[By/Travel]))*TBL_PD_RATES12[[#This Row],[BILL]],1)</f>
        <v>108.5</v>
      </c>
      <c r="Z129" s="123">
        <f>ROUNDUP(((_xlfn.XLOOKUP(TBL_PD_RATES12[[#This Row],[BILL]],TBL_FACTOR[Bill],TBL_FACTOR[x/Travel],,-1))+_xlfn.XLOOKUP(TBL_PD_RATES12[[#Headers],[MS]], TBL_MSP[MSP],TBL_MSP[By/Travel]))*TBL_PD_RATES12[[#This Row],[BILL]],1)</f>
        <v>108.5</v>
      </c>
      <c r="AA129" s="123">
        <f>ROUNDUP(((_xlfn.XLOOKUP(TBL_PD_RATES12[[#This Row],[BILL]],TBL_FACTOR[Bill],TBL_FACTOR[x/Travel],,-1))+_xlfn.XLOOKUP(TBL_PD_RATES12[[#Headers],[RS]], TBL_MSP[MSP],TBL_MSP[By/Travel]))*TBL_PD_RATES12[[#This Row],[BILL]],1)</f>
        <v>108.5</v>
      </c>
      <c r="AB129" s="123">
        <f>ROUNDUP(((_xlfn.XLOOKUP(TBL_PD_RATES12[[#This Row],[BILL]],TBL_FACTOR[Bill],TBL_FACTOR[x/Travel],,-1))+_xlfn.XLOOKUP(TBL_PD_RATES12[[#Headers],[RS]], TBL_MSP[MSP],TBL_MSP[By/Travel]))*TBL_PD_RATES12[[#This Row],[BILL]],1)</f>
        <v>108.5</v>
      </c>
    </row>
    <row r="130" spans="1:28" x14ac:dyDescent="0.2">
      <c r="A130" s="123">
        <v>201.10000000000002</v>
      </c>
      <c r="B130" s="2">
        <v>137</v>
      </c>
      <c r="C130" s="149">
        <v>0.68125310790651405</v>
      </c>
      <c r="D130" s="149">
        <f>TBL_FACTOR[[#This Row],[x/Local]]+0.025</f>
        <v>0.70625310790651408</v>
      </c>
      <c r="N130" s="2">
        <v>157</v>
      </c>
      <c r="O130" s="123">
        <f>ROUNDUP(_xlfn.XLOOKUP(N130,TBL_FACTOR[Bill],TBL_FACTOR[x/Local],,-1)*TBL_PD_RATES[[#This Row],[BILL]],1)</f>
        <v>105.39999999999999</v>
      </c>
      <c r="P130" s="123">
        <f>ROUNDUP(((_xlfn.XLOOKUP(TBL_PD_RATES[[#This Row],[BILL]],TBL_FACTOR[Bill],TBL_FACTOR[x/Local],,-1))+_xlfn.XLOOKUP(TBL_PD_RATES[[#Headers],[AHSA]], TBL_MSP[MSP],TBL_MSP[By/Local]))*TBL_PD_RATES[[#This Row],[BILL]],1)</f>
        <v>107.69999999999999</v>
      </c>
      <c r="Q130" s="123">
        <f>ROUNDUP(((_xlfn.XLOOKUP(TBL_PD_RATES[[#This Row],[BILL]],TBL_FACTOR[Bill],TBL_FACTOR[x/Local],,-1))+_xlfn.XLOOKUP(TBL_PD_RATES[[#Headers],[CSU]], TBL_MSP[MSP],TBL_MSP[By/Local]))*TBL_PD_RATES[[#This Row],[BILL]],1)</f>
        <v>105.39999999999999</v>
      </c>
      <c r="R130" s="123">
        <f>ROUNDUP(((_xlfn.XLOOKUP(TBL_PD_RATES[[#This Row],[BILL]],TBL_FACTOR[Bill],TBL_FACTOR[x/Local],,-1))+_xlfn.XLOOKUP(TBL_PD_RATES[[#Headers],[MS]], TBL_MSP[MSP],TBL_MSP[By/Local]))*TBL_PD_RATES[[#This Row],[BILL]],1)</f>
        <v>105.39999999999999</v>
      </c>
      <c r="S130" s="123">
        <f>ROUNDUP(((_xlfn.XLOOKUP(TBL_PD_RATES[[#This Row],[BILL]],TBL_FACTOR[Bill],TBL_FACTOR[x/Local],,-1))+_xlfn.XLOOKUP(TBL_PD_RATES[[#Headers],[RS]], TBL_MSP[MSP],TBL_MSP[By/Local]))*TBL_PD_RATES[[#This Row],[BILL]],1)</f>
        <v>105.39999999999999</v>
      </c>
      <c r="T130" s="123">
        <f>ROUNDUP(((_xlfn.XLOOKUP(TBL_PD_RATES[[#This Row],[BILL]],TBL_FACTOR[Bill],TBL_FACTOR[x/Local],,-1))+_xlfn.XLOOKUP(TBL_PD_RATES[[#Headers],[RS]], TBL_MSP[MSP],TBL_MSP[By/Local]))*TBL_PD_RATES[[#This Row],[BILL]],1)</f>
        <v>105.39999999999999</v>
      </c>
      <c r="V130" s="2">
        <v>157</v>
      </c>
      <c r="W130" s="123">
        <f>ROUNDUP(_xlfn.XLOOKUP(V130,TBL_FACTOR[Bill],TBL_FACTOR[x/Travel],,-1)*TBL_PD_RATES12[[#This Row],[BILL]],1)</f>
        <v>109.3</v>
      </c>
      <c r="X130" s="123">
        <f>ROUNDUP(((_xlfn.XLOOKUP(TBL_PD_RATES12[[#This Row],[BILL]],TBL_FACTOR[Bill],TBL_FACTOR[x/Travel],,-1))+_xlfn.XLOOKUP(TBL_PD_RATES12[[#Headers],[AHSA]], TBL_MSP[MSP],TBL_MSP[By/Travel]))*TBL_PD_RATES12[[#This Row],[BILL]],1)</f>
        <v>113.19999999999999</v>
      </c>
      <c r="Y130" s="123">
        <f>ROUNDUP(((_xlfn.XLOOKUP(TBL_PD_RATES12[[#This Row],[BILL]],TBL_FACTOR[Bill],TBL_FACTOR[x/Travel],,-1))+_xlfn.XLOOKUP(TBL_PD_RATES12[[#Headers],[CSU]], TBL_MSP[MSP],TBL_MSP[By/Travel]))*TBL_PD_RATES12[[#This Row],[BILL]],1)</f>
        <v>109.3</v>
      </c>
      <c r="Z130" s="123">
        <f>ROUNDUP(((_xlfn.XLOOKUP(TBL_PD_RATES12[[#This Row],[BILL]],TBL_FACTOR[Bill],TBL_FACTOR[x/Travel],,-1))+_xlfn.XLOOKUP(TBL_PD_RATES12[[#Headers],[MS]], TBL_MSP[MSP],TBL_MSP[By/Travel]))*TBL_PD_RATES12[[#This Row],[BILL]],1)</f>
        <v>109.3</v>
      </c>
      <c r="AA130" s="123">
        <f>ROUNDUP(((_xlfn.XLOOKUP(TBL_PD_RATES12[[#This Row],[BILL]],TBL_FACTOR[Bill],TBL_FACTOR[x/Travel],,-1))+_xlfn.XLOOKUP(TBL_PD_RATES12[[#Headers],[RS]], TBL_MSP[MSP],TBL_MSP[By/Travel]))*TBL_PD_RATES12[[#This Row],[BILL]],1)</f>
        <v>109.3</v>
      </c>
      <c r="AB130" s="123">
        <f>ROUNDUP(((_xlfn.XLOOKUP(TBL_PD_RATES12[[#This Row],[BILL]],TBL_FACTOR[Bill],TBL_FACTOR[x/Travel],,-1))+_xlfn.XLOOKUP(TBL_PD_RATES12[[#Headers],[RS]], TBL_MSP[MSP],TBL_MSP[By/Travel]))*TBL_PD_RATES12[[#This Row],[BILL]],1)</f>
        <v>109.3</v>
      </c>
    </row>
    <row r="131" spans="1:28" x14ac:dyDescent="0.2">
      <c r="A131" s="123">
        <v>202.5</v>
      </c>
      <c r="B131" s="2">
        <v>138</v>
      </c>
      <c r="C131" s="149">
        <v>0.68148148148148147</v>
      </c>
      <c r="D131" s="149">
        <f>TBL_FACTOR[[#This Row],[x/Local]]+0.025</f>
        <v>0.70648148148148149</v>
      </c>
      <c r="N131" s="2">
        <v>158</v>
      </c>
      <c r="O131" s="123">
        <f>ROUNDUP(_xlfn.XLOOKUP(N131,TBL_FACTOR[Bill],TBL_FACTOR[x/Local],,-1)*TBL_PD_RATES[[#This Row],[BILL]],1)</f>
        <v>106.1</v>
      </c>
      <c r="P131" s="123">
        <f>ROUNDUP(((_xlfn.XLOOKUP(TBL_PD_RATES[[#This Row],[BILL]],TBL_FACTOR[Bill],TBL_FACTOR[x/Local],,-1))+_xlfn.XLOOKUP(TBL_PD_RATES[[#Headers],[AHSA]], TBL_MSP[MSP],TBL_MSP[By/Local]))*TBL_PD_RATES[[#This Row],[BILL]],1)</f>
        <v>108.5</v>
      </c>
      <c r="Q131" s="123">
        <f>ROUNDUP(((_xlfn.XLOOKUP(TBL_PD_RATES[[#This Row],[BILL]],TBL_FACTOR[Bill],TBL_FACTOR[x/Local],,-1))+_xlfn.XLOOKUP(TBL_PD_RATES[[#Headers],[CSU]], TBL_MSP[MSP],TBL_MSP[By/Local]))*TBL_PD_RATES[[#This Row],[BILL]],1)</f>
        <v>106.1</v>
      </c>
      <c r="R131" s="123">
        <f>ROUNDUP(((_xlfn.XLOOKUP(TBL_PD_RATES[[#This Row],[BILL]],TBL_FACTOR[Bill],TBL_FACTOR[x/Local],,-1))+_xlfn.XLOOKUP(TBL_PD_RATES[[#Headers],[MS]], TBL_MSP[MSP],TBL_MSP[By/Local]))*TBL_PD_RATES[[#This Row],[BILL]],1)</f>
        <v>106.1</v>
      </c>
      <c r="S131" s="123">
        <f>ROUNDUP(((_xlfn.XLOOKUP(TBL_PD_RATES[[#This Row],[BILL]],TBL_FACTOR[Bill],TBL_FACTOR[x/Local],,-1))+_xlfn.XLOOKUP(TBL_PD_RATES[[#Headers],[RS]], TBL_MSP[MSP],TBL_MSP[By/Local]))*TBL_PD_RATES[[#This Row],[BILL]],1)</f>
        <v>106.1</v>
      </c>
      <c r="T131" s="123">
        <f>ROUNDUP(((_xlfn.XLOOKUP(TBL_PD_RATES[[#This Row],[BILL]],TBL_FACTOR[Bill],TBL_FACTOR[x/Local],,-1))+_xlfn.XLOOKUP(TBL_PD_RATES[[#Headers],[RS]], TBL_MSP[MSP],TBL_MSP[By/Local]))*TBL_PD_RATES[[#This Row],[BILL]],1)</f>
        <v>106.1</v>
      </c>
      <c r="V131" s="2">
        <v>158</v>
      </c>
      <c r="W131" s="123">
        <f>ROUNDUP(_xlfn.XLOOKUP(V131,TBL_FACTOR[Bill],TBL_FACTOR[x/Travel],,-1)*TBL_PD_RATES12[[#This Row],[BILL]],1)</f>
        <v>110</v>
      </c>
      <c r="X131" s="123">
        <f>ROUNDUP(((_xlfn.XLOOKUP(TBL_PD_RATES12[[#This Row],[BILL]],TBL_FACTOR[Bill],TBL_FACTOR[x/Travel],,-1))+_xlfn.XLOOKUP(TBL_PD_RATES12[[#Headers],[AHSA]], TBL_MSP[MSP],TBL_MSP[By/Travel]))*TBL_PD_RATES12[[#This Row],[BILL]],1)</f>
        <v>114</v>
      </c>
      <c r="Y131" s="123">
        <f>ROUNDUP(((_xlfn.XLOOKUP(TBL_PD_RATES12[[#This Row],[BILL]],TBL_FACTOR[Bill],TBL_FACTOR[x/Travel],,-1))+_xlfn.XLOOKUP(TBL_PD_RATES12[[#Headers],[CSU]], TBL_MSP[MSP],TBL_MSP[By/Travel]))*TBL_PD_RATES12[[#This Row],[BILL]],1)</f>
        <v>110</v>
      </c>
      <c r="Z131" s="123">
        <f>ROUNDUP(((_xlfn.XLOOKUP(TBL_PD_RATES12[[#This Row],[BILL]],TBL_FACTOR[Bill],TBL_FACTOR[x/Travel],,-1))+_xlfn.XLOOKUP(TBL_PD_RATES12[[#Headers],[MS]], TBL_MSP[MSP],TBL_MSP[By/Travel]))*TBL_PD_RATES12[[#This Row],[BILL]],1)</f>
        <v>110</v>
      </c>
      <c r="AA131" s="123">
        <f>ROUNDUP(((_xlfn.XLOOKUP(TBL_PD_RATES12[[#This Row],[BILL]],TBL_FACTOR[Bill],TBL_FACTOR[x/Travel],,-1))+_xlfn.XLOOKUP(TBL_PD_RATES12[[#Headers],[RS]], TBL_MSP[MSP],TBL_MSP[By/Travel]))*TBL_PD_RATES12[[#This Row],[BILL]],1)</f>
        <v>110</v>
      </c>
      <c r="AB131" s="123">
        <f>ROUNDUP(((_xlfn.XLOOKUP(TBL_PD_RATES12[[#This Row],[BILL]],TBL_FACTOR[Bill],TBL_FACTOR[x/Travel],,-1))+_xlfn.XLOOKUP(TBL_PD_RATES12[[#Headers],[RS]], TBL_MSP[MSP],TBL_MSP[By/Travel]))*TBL_PD_RATES12[[#This Row],[BILL]],1)</f>
        <v>110</v>
      </c>
    </row>
    <row r="132" spans="1:28" x14ac:dyDescent="0.2">
      <c r="A132" s="123">
        <v>203.9</v>
      </c>
      <c r="B132" s="2">
        <v>139</v>
      </c>
      <c r="C132" s="149">
        <v>0.6817067189798921</v>
      </c>
      <c r="D132" s="149">
        <f>TBL_FACTOR[[#This Row],[x/Local]]+0.025</f>
        <v>0.70670671897989212</v>
      </c>
      <c r="N132" s="2">
        <v>159</v>
      </c>
      <c r="O132" s="123">
        <f>ROUNDUP(_xlfn.XLOOKUP(N132,TBL_FACTOR[Bill],TBL_FACTOR[x/Local],,-1)*TBL_PD_RATES[[#This Row],[BILL]],1)</f>
        <v>106.8</v>
      </c>
      <c r="P132" s="123">
        <f>ROUNDUP(((_xlfn.XLOOKUP(TBL_PD_RATES[[#This Row],[BILL]],TBL_FACTOR[Bill],TBL_FACTOR[x/Local],,-1))+_xlfn.XLOOKUP(TBL_PD_RATES[[#Headers],[AHSA]], TBL_MSP[MSP],TBL_MSP[By/Local]))*TBL_PD_RATES[[#This Row],[BILL]],1)</f>
        <v>109.1</v>
      </c>
      <c r="Q132" s="123">
        <f>ROUNDUP(((_xlfn.XLOOKUP(TBL_PD_RATES[[#This Row],[BILL]],TBL_FACTOR[Bill],TBL_FACTOR[x/Local],,-1))+_xlfn.XLOOKUP(TBL_PD_RATES[[#Headers],[CSU]], TBL_MSP[MSP],TBL_MSP[By/Local]))*TBL_PD_RATES[[#This Row],[BILL]],1)</f>
        <v>106.8</v>
      </c>
      <c r="R132" s="123">
        <f>ROUNDUP(((_xlfn.XLOOKUP(TBL_PD_RATES[[#This Row],[BILL]],TBL_FACTOR[Bill],TBL_FACTOR[x/Local],,-1))+_xlfn.XLOOKUP(TBL_PD_RATES[[#Headers],[MS]], TBL_MSP[MSP],TBL_MSP[By/Local]))*TBL_PD_RATES[[#This Row],[BILL]],1)</f>
        <v>106.8</v>
      </c>
      <c r="S132" s="123">
        <f>ROUNDUP(((_xlfn.XLOOKUP(TBL_PD_RATES[[#This Row],[BILL]],TBL_FACTOR[Bill],TBL_FACTOR[x/Local],,-1))+_xlfn.XLOOKUP(TBL_PD_RATES[[#Headers],[RS]], TBL_MSP[MSP],TBL_MSP[By/Local]))*TBL_PD_RATES[[#This Row],[BILL]],1)</f>
        <v>106.8</v>
      </c>
      <c r="T132" s="123">
        <f>ROUNDUP(((_xlfn.XLOOKUP(TBL_PD_RATES[[#This Row],[BILL]],TBL_FACTOR[Bill],TBL_FACTOR[x/Local],,-1))+_xlfn.XLOOKUP(TBL_PD_RATES[[#Headers],[RS]], TBL_MSP[MSP],TBL_MSP[By/Local]))*TBL_PD_RATES[[#This Row],[BILL]],1)</f>
        <v>106.8</v>
      </c>
      <c r="V132" s="2">
        <v>159</v>
      </c>
      <c r="W132" s="123">
        <f>ROUNDUP(_xlfn.XLOOKUP(V132,TBL_FACTOR[Bill],TBL_FACTOR[x/Travel],,-1)*TBL_PD_RATES12[[#This Row],[BILL]],1)</f>
        <v>110.69999999999999</v>
      </c>
      <c r="X132" s="123">
        <f>ROUNDUP(((_xlfn.XLOOKUP(TBL_PD_RATES12[[#This Row],[BILL]],TBL_FACTOR[Bill],TBL_FACTOR[x/Travel],,-1))+_xlfn.XLOOKUP(TBL_PD_RATES12[[#Headers],[AHSA]], TBL_MSP[MSP],TBL_MSP[By/Travel]))*TBL_PD_RATES12[[#This Row],[BILL]],1)</f>
        <v>114.69999999999999</v>
      </c>
      <c r="Y132" s="123">
        <f>ROUNDUP(((_xlfn.XLOOKUP(TBL_PD_RATES12[[#This Row],[BILL]],TBL_FACTOR[Bill],TBL_FACTOR[x/Travel],,-1))+_xlfn.XLOOKUP(TBL_PD_RATES12[[#Headers],[CSU]], TBL_MSP[MSP],TBL_MSP[By/Travel]))*TBL_PD_RATES12[[#This Row],[BILL]],1)</f>
        <v>110.69999999999999</v>
      </c>
      <c r="Z132" s="123">
        <f>ROUNDUP(((_xlfn.XLOOKUP(TBL_PD_RATES12[[#This Row],[BILL]],TBL_FACTOR[Bill],TBL_FACTOR[x/Travel],,-1))+_xlfn.XLOOKUP(TBL_PD_RATES12[[#Headers],[MS]], TBL_MSP[MSP],TBL_MSP[By/Travel]))*TBL_PD_RATES12[[#This Row],[BILL]],1)</f>
        <v>110.69999999999999</v>
      </c>
      <c r="AA132" s="123">
        <f>ROUNDUP(((_xlfn.XLOOKUP(TBL_PD_RATES12[[#This Row],[BILL]],TBL_FACTOR[Bill],TBL_FACTOR[x/Travel],,-1))+_xlfn.XLOOKUP(TBL_PD_RATES12[[#Headers],[RS]], TBL_MSP[MSP],TBL_MSP[By/Travel]))*TBL_PD_RATES12[[#This Row],[BILL]],1)</f>
        <v>110.69999999999999</v>
      </c>
      <c r="AB132" s="123">
        <f>ROUNDUP(((_xlfn.XLOOKUP(TBL_PD_RATES12[[#This Row],[BILL]],TBL_FACTOR[Bill],TBL_FACTOR[x/Travel],,-1))+_xlfn.XLOOKUP(TBL_PD_RATES12[[#Headers],[RS]], TBL_MSP[MSP],TBL_MSP[By/Travel]))*TBL_PD_RATES12[[#This Row],[BILL]],1)</f>
        <v>110.69999999999999</v>
      </c>
    </row>
    <row r="133" spans="1:28" x14ac:dyDescent="0.2">
      <c r="A133" s="123">
        <v>205.3</v>
      </c>
      <c r="B133" s="2">
        <v>140</v>
      </c>
      <c r="C133" s="149">
        <v>0.68192888455918166</v>
      </c>
      <c r="D133" s="149">
        <f>TBL_FACTOR[[#This Row],[x/Local]]+0.025</f>
        <v>0.70692888455918168</v>
      </c>
      <c r="N133" s="2">
        <v>160</v>
      </c>
      <c r="O133" s="123">
        <f>ROUNDUP(_xlfn.XLOOKUP(N133,TBL_FACTOR[Bill],TBL_FACTOR[x/Local],,-1)*TBL_PD_RATES[[#This Row],[BILL]],1)</f>
        <v>107.5</v>
      </c>
      <c r="P133" s="123">
        <f>ROUNDUP(((_xlfn.XLOOKUP(TBL_PD_RATES[[#This Row],[BILL]],TBL_FACTOR[Bill],TBL_FACTOR[x/Local],,-1))+_xlfn.XLOOKUP(TBL_PD_RATES[[#Headers],[AHSA]], TBL_MSP[MSP],TBL_MSP[By/Local]))*TBL_PD_RATES[[#This Row],[BILL]],1)</f>
        <v>109.89999999999999</v>
      </c>
      <c r="Q133" s="123">
        <f>ROUNDUP(((_xlfn.XLOOKUP(TBL_PD_RATES[[#This Row],[BILL]],TBL_FACTOR[Bill],TBL_FACTOR[x/Local],,-1))+_xlfn.XLOOKUP(TBL_PD_RATES[[#Headers],[CSU]], TBL_MSP[MSP],TBL_MSP[By/Local]))*TBL_PD_RATES[[#This Row],[BILL]],1)</f>
        <v>107.5</v>
      </c>
      <c r="R133" s="123">
        <f>ROUNDUP(((_xlfn.XLOOKUP(TBL_PD_RATES[[#This Row],[BILL]],TBL_FACTOR[Bill],TBL_FACTOR[x/Local],,-1))+_xlfn.XLOOKUP(TBL_PD_RATES[[#Headers],[MS]], TBL_MSP[MSP],TBL_MSP[By/Local]))*TBL_PD_RATES[[#This Row],[BILL]],1)</f>
        <v>107.5</v>
      </c>
      <c r="S133" s="123">
        <f>ROUNDUP(((_xlfn.XLOOKUP(TBL_PD_RATES[[#This Row],[BILL]],TBL_FACTOR[Bill],TBL_FACTOR[x/Local],,-1))+_xlfn.XLOOKUP(TBL_PD_RATES[[#Headers],[RS]], TBL_MSP[MSP],TBL_MSP[By/Local]))*TBL_PD_RATES[[#This Row],[BILL]],1)</f>
        <v>107.5</v>
      </c>
      <c r="T133" s="123">
        <f>ROUNDUP(((_xlfn.XLOOKUP(TBL_PD_RATES[[#This Row],[BILL]],TBL_FACTOR[Bill],TBL_FACTOR[x/Local],,-1))+_xlfn.XLOOKUP(TBL_PD_RATES[[#Headers],[RS]], TBL_MSP[MSP],TBL_MSP[By/Local]))*TBL_PD_RATES[[#This Row],[BILL]],1)</f>
        <v>107.5</v>
      </c>
      <c r="V133" s="2">
        <v>160</v>
      </c>
      <c r="W133" s="123">
        <f>ROUNDUP(_xlfn.XLOOKUP(V133,TBL_FACTOR[Bill],TBL_FACTOR[x/Travel],,-1)*TBL_PD_RATES12[[#This Row],[BILL]],1)</f>
        <v>111.5</v>
      </c>
      <c r="X133" s="123">
        <f>ROUNDUP(((_xlfn.XLOOKUP(TBL_PD_RATES12[[#This Row],[BILL]],TBL_FACTOR[Bill],TBL_FACTOR[x/Travel],,-1))+_xlfn.XLOOKUP(TBL_PD_RATES12[[#Headers],[AHSA]], TBL_MSP[MSP],TBL_MSP[By/Travel]))*TBL_PD_RATES12[[#This Row],[BILL]],1)</f>
        <v>115.5</v>
      </c>
      <c r="Y133" s="123">
        <f>ROUNDUP(((_xlfn.XLOOKUP(TBL_PD_RATES12[[#This Row],[BILL]],TBL_FACTOR[Bill],TBL_FACTOR[x/Travel],,-1))+_xlfn.XLOOKUP(TBL_PD_RATES12[[#Headers],[CSU]], TBL_MSP[MSP],TBL_MSP[By/Travel]))*TBL_PD_RATES12[[#This Row],[BILL]],1)</f>
        <v>111.5</v>
      </c>
      <c r="Z133" s="123">
        <f>ROUNDUP(((_xlfn.XLOOKUP(TBL_PD_RATES12[[#This Row],[BILL]],TBL_FACTOR[Bill],TBL_FACTOR[x/Travel],,-1))+_xlfn.XLOOKUP(TBL_PD_RATES12[[#Headers],[MS]], TBL_MSP[MSP],TBL_MSP[By/Travel]))*TBL_PD_RATES12[[#This Row],[BILL]],1)</f>
        <v>111.5</v>
      </c>
      <c r="AA133" s="123">
        <f>ROUNDUP(((_xlfn.XLOOKUP(TBL_PD_RATES12[[#This Row],[BILL]],TBL_FACTOR[Bill],TBL_FACTOR[x/Travel],,-1))+_xlfn.XLOOKUP(TBL_PD_RATES12[[#Headers],[RS]], TBL_MSP[MSP],TBL_MSP[By/Travel]))*TBL_PD_RATES12[[#This Row],[BILL]],1)</f>
        <v>111.5</v>
      </c>
      <c r="AB133" s="123">
        <f>ROUNDUP(((_xlfn.XLOOKUP(TBL_PD_RATES12[[#This Row],[BILL]],TBL_FACTOR[Bill],TBL_FACTOR[x/Travel],,-1))+_xlfn.XLOOKUP(TBL_PD_RATES12[[#Headers],[RS]], TBL_MSP[MSP],TBL_MSP[By/Travel]))*TBL_PD_RATES12[[#This Row],[BILL]],1)</f>
        <v>111.5</v>
      </c>
    </row>
    <row r="134" spans="1:28" x14ac:dyDescent="0.2">
      <c r="A134" s="123">
        <v>206.70000000000002</v>
      </c>
      <c r="B134" s="2">
        <v>141</v>
      </c>
      <c r="C134" s="149">
        <v>0.68214804063860668</v>
      </c>
      <c r="D134" s="149">
        <f>TBL_FACTOR[[#This Row],[x/Local]]+0.025</f>
        <v>0.7071480406386067</v>
      </c>
      <c r="N134" s="2">
        <v>161</v>
      </c>
      <c r="O134" s="123">
        <f>ROUNDUP(_xlfn.XLOOKUP(N134,TBL_FACTOR[Bill],TBL_FACTOR[x/Local],,-1)*TBL_PD_RATES[[#This Row],[BILL]],1)</f>
        <v>108.19999999999999</v>
      </c>
      <c r="P134" s="123">
        <f>ROUNDUP(((_xlfn.XLOOKUP(TBL_PD_RATES[[#This Row],[BILL]],TBL_FACTOR[Bill],TBL_FACTOR[x/Local],,-1))+_xlfn.XLOOKUP(TBL_PD_RATES[[#Headers],[AHSA]], TBL_MSP[MSP],TBL_MSP[By/Local]))*TBL_PD_RATES[[#This Row],[BILL]],1)</f>
        <v>110.6</v>
      </c>
      <c r="Q134" s="123">
        <f>ROUNDUP(((_xlfn.XLOOKUP(TBL_PD_RATES[[#This Row],[BILL]],TBL_FACTOR[Bill],TBL_FACTOR[x/Local],,-1))+_xlfn.XLOOKUP(TBL_PD_RATES[[#Headers],[CSU]], TBL_MSP[MSP],TBL_MSP[By/Local]))*TBL_PD_RATES[[#This Row],[BILL]],1)</f>
        <v>108.19999999999999</v>
      </c>
      <c r="R134" s="123">
        <f>ROUNDUP(((_xlfn.XLOOKUP(TBL_PD_RATES[[#This Row],[BILL]],TBL_FACTOR[Bill],TBL_FACTOR[x/Local],,-1))+_xlfn.XLOOKUP(TBL_PD_RATES[[#Headers],[MS]], TBL_MSP[MSP],TBL_MSP[By/Local]))*TBL_PD_RATES[[#This Row],[BILL]],1)</f>
        <v>108.19999999999999</v>
      </c>
      <c r="S134" s="123">
        <f>ROUNDUP(((_xlfn.XLOOKUP(TBL_PD_RATES[[#This Row],[BILL]],TBL_FACTOR[Bill],TBL_FACTOR[x/Local],,-1))+_xlfn.XLOOKUP(TBL_PD_RATES[[#Headers],[RS]], TBL_MSP[MSP],TBL_MSP[By/Local]))*TBL_PD_RATES[[#This Row],[BILL]],1)</f>
        <v>108.19999999999999</v>
      </c>
      <c r="T134" s="123">
        <f>ROUNDUP(((_xlfn.XLOOKUP(TBL_PD_RATES[[#This Row],[BILL]],TBL_FACTOR[Bill],TBL_FACTOR[x/Local],,-1))+_xlfn.XLOOKUP(TBL_PD_RATES[[#Headers],[RS]], TBL_MSP[MSP],TBL_MSP[By/Local]))*TBL_PD_RATES[[#This Row],[BILL]],1)</f>
        <v>108.19999999999999</v>
      </c>
      <c r="V134" s="2">
        <v>161</v>
      </c>
      <c r="W134" s="123">
        <f>ROUNDUP(_xlfn.XLOOKUP(V134,TBL_FACTOR[Bill],TBL_FACTOR[x/Travel],,-1)*TBL_PD_RATES12[[#This Row],[BILL]],1)</f>
        <v>112.19999999999999</v>
      </c>
      <c r="X134" s="123">
        <f>ROUNDUP(((_xlfn.XLOOKUP(TBL_PD_RATES12[[#This Row],[BILL]],TBL_FACTOR[Bill],TBL_FACTOR[x/Travel],,-1))+_xlfn.XLOOKUP(TBL_PD_RATES12[[#Headers],[AHSA]], TBL_MSP[MSP],TBL_MSP[By/Travel]))*TBL_PD_RATES12[[#This Row],[BILL]],1)</f>
        <v>116.3</v>
      </c>
      <c r="Y134" s="123">
        <f>ROUNDUP(((_xlfn.XLOOKUP(TBL_PD_RATES12[[#This Row],[BILL]],TBL_FACTOR[Bill],TBL_FACTOR[x/Travel],,-1))+_xlfn.XLOOKUP(TBL_PD_RATES12[[#Headers],[CSU]], TBL_MSP[MSP],TBL_MSP[By/Travel]))*TBL_PD_RATES12[[#This Row],[BILL]],1)</f>
        <v>112.19999999999999</v>
      </c>
      <c r="Z134" s="123">
        <f>ROUNDUP(((_xlfn.XLOOKUP(TBL_PD_RATES12[[#This Row],[BILL]],TBL_FACTOR[Bill],TBL_FACTOR[x/Travel],,-1))+_xlfn.XLOOKUP(TBL_PD_RATES12[[#Headers],[MS]], TBL_MSP[MSP],TBL_MSP[By/Travel]))*TBL_PD_RATES12[[#This Row],[BILL]],1)</f>
        <v>112.19999999999999</v>
      </c>
      <c r="AA134" s="123">
        <f>ROUNDUP(((_xlfn.XLOOKUP(TBL_PD_RATES12[[#This Row],[BILL]],TBL_FACTOR[Bill],TBL_FACTOR[x/Travel],,-1))+_xlfn.XLOOKUP(TBL_PD_RATES12[[#Headers],[RS]], TBL_MSP[MSP],TBL_MSP[By/Travel]))*TBL_PD_RATES12[[#This Row],[BILL]],1)</f>
        <v>112.19999999999999</v>
      </c>
      <c r="AB134" s="123">
        <f>ROUNDUP(((_xlfn.XLOOKUP(TBL_PD_RATES12[[#This Row],[BILL]],TBL_FACTOR[Bill],TBL_FACTOR[x/Travel],,-1))+_xlfn.XLOOKUP(TBL_PD_RATES12[[#Headers],[RS]], TBL_MSP[MSP],TBL_MSP[By/Travel]))*TBL_PD_RATES12[[#This Row],[BILL]],1)</f>
        <v>112.19999999999999</v>
      </c>
    </row>
    <row r="135" spans="1:28" x14ac:dyDescent="0.2">
      <c r="A135" s="123">
        <v>208.10000000000002</v>
      </c>
      <c r="B135" s="2">
        <v>142</v>
      </c>
      <c r="C135" s="149">
        <v>0.68236424795771256</v>
      </c>
      <c r="D135" s="149">
        <f>TBL_FACTOR[[#This Row],[x/Local]]+0.025</f>
        <v>0.70736424795771258</v>
      </c>
      <c r="N135" s="2">
        <v>162</v>
      </c>
      <c r="O135" s="123">
        <f>ROUNDUP(_xlfn.XLOOKUP(N135,TBL_FACTOR[Bill],TBL_FACTOR[x/Local],,-1)*TBL_PD_RATES[[#This Row],[BILL]],1)</f>
        <v>108.89999999999999</v>
      </c>
      <c r="P135" s="123">
        <f>ROUNDUP(((_xlfn.XLOOKUP(TBL_PD_RATES[[#This Row],[BILL]],TBL_FACTOR[Bill],TBL_FACTOR[x/Local],,-1))+_xlfn.XLOOKUP(TBL_PD_RATES[[#Headers],[AHSA]], TBL_MSP[MSP],TBL_MSP[By/Local]))*TBL_PD_RATES[[#This Row],[BILL]],1)</f>
        <v>111.3</v>
      </c>
      <c r="Q135" s="123">
        <f>ROUNDUP(((_xlfn.XLOOKUP(TBL_PD_RATES[[#This Row],[BILL]],TBL_FACTOR[Bill],TBL_FACTOR[x/Local],,-1))+_xlfn.XLOOKUP(TBL_PD_RATES[[#Headers],[CSU]], TBL_MSP[MSP],TBL_MSP[By/Local]))*TBL_PD_RATES[[#This Row],[BILL]],1)</f>
        <v>108.89999999999999</v>
      </c>
      <c r="R135" s="123">
        <f>ROUNDUP(((_xlfn.XLOOKUP(TBL_PD_RATES[[#This Row],[BILL]],TBL_FACTOR[Bill],TBL_FACTOR[x/Local],,-1))+_xlfn.XLOOKUP(TBL_PD_RATES[[#Headers],[MS]], TBL_MSP[MSP],TBL_MSP[By/Local]))*TBL_PD_RATES[[#This Row],[BILL]],1)</f>
        <v>108.89999999999999</v>
      </c>
      <c r="S135" s="123">
        <f>ROUNDUP(((_xlfn.XLOOKUP(TBL_PD_RATES[[#This Row],[BILL]],TBL_FACTOR[Bill],TBL_FACTOR[x/Local],,-1))+_xlfn.XLOOKUP(TBL_PD_RATES[[#Headers],[RS]], TBL_MSP[MSP],TBL_MSP[By/Local]))*TBL_PD_RATES[[#This Row],[BILL]],1)</f>
        <v>108.89999999999999</v>
      </c>
      <c r="T135" s="123">
        <f>ROUNDUP(((_xlfn.XLOOKUP(TBL_PD_RATES[[#This Row],[BILL]],TBL_FACTOR[Bill],TBL_FACTOR[x/Local],,-1))+_xlfn.XLOOKUP(TBL_PD_RATES[[#Headers],[RS]], TBL_MSP[MSP],TBL_MSP[By/Local]))*TBL_PD_RATES[[#This Row],[BILL]],1)</f>
        <v>108.89999999999999</v>
      </c>
      <c r="V135" s="2">
        <v>162</v>
      </c>
      <c r="W135" s="123">
        <f>ROUNDUP(_xlfn.XLOOKUP(V135,TBL_FACTOR[Bill],TBL_FACTOR[x/Travel],,-1)*TBL_PD_RATES12[[#This Row],[BILL]],1)</f>
        <v>112.89999999999999</v>
      </c>
      <c r="X135" s="123">
        <f>ROUNDUP(((_xlfn.XLOOKUP(TBL_PD_RATES12[[#This Row],[BILL]],TBL_FACTOR[Bill],TBL_FACTOR[x/Travel],,-1))+_xlfn.XLOOKUP(TBL_PD_RATES12[[#Headers],[AHSA]], TBL_MSP[MSP],TBL_MSP[By/Travel]))*TBL_PD_RATES12[[#This Row],[BILL]],1)</f>
        <v>117</v>
      </c>
      <c r="Y135" s="123">
        <f>ROUNDUP(((_xlfn.XLOOKUP(TBL_PD_RATES12[[#This Row],[BILL]],TBL_FACTOR[Bill],TBL_FACTOR[x/Travel],,-1))+_xlfn.XLOOKUP(TBL_PD_RATES12[[#Headers],[CSU]], TBL_MSP[MSP],TBL_MSP[By/Travel]))*TBL_PD_RATES12[[#This Row],[BILL]],1)</f>
        <v>112.89999999999999</v>
      </c>
      <c r="Z135" s="123">
        <f>ROUNDUP(((_xlfn.XLOOKUP(TBL_PD_RATES12[[#This Row],[BILL]],TBL_FACTOR[Bill],TBL_FACTOR[x/Travel],,-1))+_xlfn.XLOOKUP(TBL_PD_RATES12[[#Headers],[MS]], TBL_MSP[MSP],TBL_MSP[By/Travel]))*TBL_PD_RATES12[[#This Row],[BILL]],1)</f>
        <v>112.89999999999999</v>
      </c>
      <c r="AA135" s="123">
        <f>ROUNDUP(((_xlfn.XLOOKUP(TBL_PD_RATES12[[#This Row],[BILL]],TBL_FACTOR[Bill],TBL_FACTOR[x/Travel],,-1))+_xlfn.XLOOKUP(TBL_PD_RATES12[[#Headers],[RS]], TBL_MSP[MSP],TBL_MSP[By/Travel]))*TBL_PD_RATES12[[#This Row],[BILL]],1)</f>
        <v>112.89999999999999</v>
      </c>
      <c r="AB135" s="123">
        <f>ROUNDUP(((_xlfn.XLOOKUP(TBL_PD_RATES12[[#This Row],[BILL]],TBL_FACTOR[Bill],TBL_FACTOR[x/Travel],,-1))+_xlfn.XLOOKUP(TBL_PD_RATES12[[#Headers],[RS]], TBL_MSP[MSP],TBL_MSP[By/Travel]))*TBL_PD_RATES12[[#This Row],[BILL]],1)</f>
        <v>112.89999999999999</v>
      </c>
    </row>
    <row r="136" spans="1:28" x14ac:dyDescent="0.2">
      <c r="A136" s="123">
        <v>209.5</v>
      </c>
      <c r="B136" s="2">
        <v>143</v>
      </c>
      <c r="C136" s="149">
        <v>0.68257756563245819</v>
      </c>
      <c r="D136" s="149">
        <f>TBL_FACTOR[[#This Row],[x/Local]]+0.025</f>
        <v>0.70757756563245822</v>
      </c>
      <c r="N136" s="2">
        <v>163</v>
      </c>
      <c r="O136" s="123">
        <f>ROUNDUP(_xlfn.XLOOKUP(N136,TBL_FACTOR[Bill],TBL_FACTOR[x/Local],,-1)*TBL_PD_RATES[[#This Row],[BILL]],1)</f>
        <v>109.6</v>
      </c>
      <c r="P136" s="123">
        <f>ROUNDUP(((_xlfn.XLOOKUP(TBL_PD_RATES[[#This Row],[BILL]],TBL_FACTOR[Bill],TBL_FACTOR[x/Local],,-1))+_xlfn.XLOOKUP(TBL_PD_RATES[[#Headers],[AHSA]], TBL_MSP[MSP],TBL_MSP[By/Local]))*TBL_PD_RATES[[#This Row],[BILL]],1)</f>
        <v>112.1</v>
      </c>
      <c r="Q136" s="123">
        <f>ROUNDUP(((_xlfn.XLOOKUP(TBL_PD_RATES[[#This Row],[BILL]],TBL_FACTOR[Bill],TBL_FACTOR[x/Local],,-1))+_xlfn.XLOOKUP(TBL_PD_RATES[[#Headers],[CSU]], TBL_MSP[MSP],TBL_MSP[By/Local]))*TBL_PD_RATES[[#This Row],[BILL]],1)</f>
        <v>109.6</v>
      </c>
      <c r="R136" s="123">
        <f>ROUNDUP(((_xlfn.XLOOKUP(TBL_PD_RATES[[#This Row],[BILL]],TBL_FACTOR[Bill],TBL_FACTOR[x/Local],,-1))+_xlfn.XLOOKUP(TBL_PD_RATES[[#Headers],[MS]], TBL_MSP[MSP],TBL_MSP[By/Local]))*TBL_PD_RATES[[#This Row],[BILL]],1)</f>
        <v>109.6</v>
      </c>
      <c r="S136" s="123">
        <f>ROUNDUP(((_xlfn.XLOOKUP(TBL_PD_RATES[[#This Row],[BILL]],TBL_FACTOR[Bill],TBL_FACTOR[x/Local],,-1))+_xlfn.XLOOKUP(TBL_PD_RATES[[#Headers],[RS]], TBL_MSP[MSP],TBL_MSP[By/Local]))*TBL_PD_RATES[[#This Row],[BILL]],1)</f>
        <v>109.6</v>
      </c>
      <c r="T136" s="123">
        <f>ROUNDUP(((_xlfn.XLOOKUP(TBL_PD_RATES[[#This Row],[BILL]],TBL_FACTOR[Bill],TBL_FACTOR[x/Local],,-1))+_xlfn.XLOOKUP(TBL_PD_RATES[[#Headers],[RS]], TBL_MSP[MSP],TBL_MSP[By/Local]))*TBL_PD_RATES[[#This Row],[BILL]],1)</f>
        <v>109.6</v>
      </c>
      <c r="V136" s="2">
        <v>163</v>
      </c>
      <c r="W136" s="123">
        <f>ROUNDUP(_xlfn.XLOOKUP(V136,TBL_FACTOR[Bill],TBL_FACTOR[x/Travel],,-1)*TBL_PD_RATES12[[#This Row],[BILL]],1)</f>
        <v>113.69999999999999</v>
      </c>
      <c r="X136" s="123">
        <f>ROUNDUP(((_xlfn.XLOOKUP(TBL_PD_RATES12[[#This Row],[BILL]],TBL_FACTOR[Bill],TBL_FACTOR[x/Travel],,-1))+_xlfn.XLOOKUP(TBL_PD_RATES12[[#Headers],[AHSA]], TBL_MSP[MSP],TBL_MSP[By/Travel]))*TBL_PD_RATES12[[#This Row],[BILL]],1)</f>
        <v>117.8</v>
      </c>
      <c r="Y136" s="123">
        <f>ROUNDUP(((_xlfn.XLOOKUP(TBL_PD_RATES12[[#This Row],[BILL]],TBL_FACTOR[Bill],TBL_FACTOR[x/Travel],,-1))+_xlfn.XLOOKUP(TBL_PD_RATES12[[#Headers],[CSU]], TBL_MSP[MSP],TBL_MSP[By/Travel]))*TBL_PD_RATES12[[#This Row],[BILL]],1)</f>
        <v>113.69999999999999</v>
      </c>
      <c r="Z136" s="123">
        <f>ROUNDUP(((_xlfn.XLOOKUP(TBL_PD_RATES12[[#This Row],[BILL]],TBL_FACTOR[Bill],TBL_FACTOR[x/Travel],,-1))+_xlfn.XLOOKUP(TBL_PD_RATES12[[#Headers],[MS]], TBL_MSP[MSP],TBL_MSP[By/Travel]))*TBL_PD_RATES12[[#This Row],[BILL]],1)</f>
        <v>113.69999999999999</v>
      </c>
      <c r="AA136" s="123">
        <f>ROUNDUP(((_xlfn.XLOOKUP(TBL_PD_RATES12[[#This Row],[BILL]],TBL_FACTOR[Bill],TBL_FACTOR[x/Travel],,-1))+_xlfn.XLOOKUP(TBL_PD_RATES12[[#Headers],[RS]], TBL_MSP[MSP],TBL_MSP[By/Travel]))*TBL_PD_RATES12[[#This Row],[BILL]],1)</f>
        <v>113.69999999999999</v>
      </c>
      <c r="AB136" s="123">
        <f>ROUNDUP(((_xlfn.XLOOKUP(TBL_PD_RATES12[[#This Row],[BILL]],TBL_FACTOR[Bill],TBL_FACTOR[x/Travel],,-1))+_xlfn.XLOOKUP(TBL_PD_RATES12[[#Headers],[RS]], TBL_MSP[MSP],TBL_MSP[By/Travel]))*TBL_PD_RATES12[[#This Row],[BILL]],1)</f>
        <v>113.69999999999999</v>
      </c>
    </row>
    <row r="137" spans="1:28" x14ac:dyDescent="0.2">
      <c r="A137" s="123">
        <v>210.85000000000002</v>
      </c>
      <c r="B137" s="2">
        <v>144</v>
      </c>
      <c r="C137" s="149">
        <v>0.68294996442968925</v>
      </c>
      <c r="D137" s="149">
        <f>TBL_FACTOR[[#This Row],[x/Local]]+0.025</f>
        <v>0.70794996442968927</v>
      </c>
      <c r="N137" s="2">
        <v>164</v>
      </c>
      <c r="O137" s="123">
        <f>ROUNDUP(_xlfn.XLOOKUP(N137,TBL_FACTOR[Bill],TBL_FACTOR[x/Local],,-1)*TBL_PD_RATES[[#This Row],[BILL]],1)</f>
        <v>110.39999999999999</v>
      </c>
      <c r="P137" s="123">
        <f>ROUNDUP(((_xlfn.XLOOKUP(TBL_PD_RATES[[#This Row],[BILL]],TBL_FACTOR[Bill],TBL_FACTOR[x/Local],,-1))+_xlfn.XLOOKUP(TBL_PD_RATES[[#Headers],[AHSA]], TBL_MSP[MSP],TBL_MSP[By/Local]))*TBL_PD_RATES[[#This Row],[BILL]],1)</f>
        <v>112.8</v>
      </c>
      <c r="Q137" s="123">
        <f>ROUNDUP(((_xlfn.XLOOKUP(TBL_PD_RATES[[#This Row],[BILL]],TBL_FACTOR[Bill],TBL_FACTOR[x/Local],,-1))+_xlfn.XLOOKUP(TBL_PD_RATES[[#Headers],[CSU]], TBL_MSP[MSP],TBL_MSP[By/Local]))*TBL_PD_RATES[[#This Row],[BILL]],1)</f>
        <v>110.39999999999999</v>
      </c>
      <c r="R137" s="123">
        <f>ROUNDUP(((_xlfn.XLOOKUP(TBL_PD_RATES[[#This Row],[BILL]],TBL_FACTOR[Bill],TBL_FACTOR[x/Local],,-1))+_xlfn.XLOOKUP(TBL_PD_RATES[[#Headers],[MS]], TBL_MSP[MSP],TBL_MSP[By/Local]))*TBL_PD_RATES[[#This Row],[BILL]],1)</f>
        <v>110.39999999999999</v>
      </c>
      <c r="S137" s="123">
        <f>ROUNDUP(((_xlfn.XLOOKUP(TBL_PD_RATES[[#This Row],[BILL]],TBL_FACTOR[Bill],TBL_FACTOR[x/Local],,-1))+_xlfn.XLOOKUP(TBL_PD_RATES[[#Headers],[RS]], TBL_MSP[MSP],TBL_MSP[By/Local]))*TBL_PD_RATES[[#This Row],[BILL]],1)</f>
        <v>110.39999999999999</v>
      </c>
      <c r="T137" s="123">
        <f>ROUNDUP(((_xlfn.XLOOKUP(TBL_PD_RATES[[#This Row],[BILL]],TBL_FACTOR[Bill],TBL_FACTOR[x/Local],,-1))+_xlfn.XLOOKUP(TBL_PD_RATES[[#Headers],[RS]], TBL_MSP[MSP],TBL_MSP[By/Local]))*TBL_PD_RATES[[#This Row],[BILL]],1)</f>
        <v>110.39999999999999</v>
      </c>
      <c r="V137" s="2">
        <v>164</v>
      </c>
      <c r="W137" s="123">
        <f>ROUNDUP(_xlfn.XLOOKUP(V137,TBL_FACTOR[Bill],TBL_FACTOR[x/Travel],,-1)*TBL_PD_RATES12[[#This Row],[BILL]],1)</f>
        <v>114.5</v>
      </c>
      <c r="X137" s="123">
        <f>ROUNDUP(((_xlfn.XLOOKUP(TBL_PD_RATES12[[#This Row],[BILL]],TBL_FACTOR[Bill],TBL_FACTOR[x/Travel],,-1))+_xlfn.XLOOKUP(TBL_PD_RATES12[[#Headers],[AHSA]], TBL_MSP[MSP],TBL_MSP[By/Travel]))*TBL_PD_RATES12[[#This Row],[BILL]],1)</f>
        <v>118.6</v>
      </c>
      <c r="Y137" s="123">
        <f>ROUNDUP(((_xlfn.XLOOKUP(TBL_PD_RATES12[[#This Row],[BILL]],TBL_FACTOR[Bill],TBL_FACTOR[x/Travel],,-1))+_xlfn.XLOOKUP(TBL_PD_RATES12[[#Headers],[CSU]], TBL_MSP[MSP],TBL_MSP[By/Travel]))*TBL_PD_RATES12[[#This Row],[BILL]],1)</f>
        <v>114.5</v>
      </c>
      <c r="Z137" s="123">
        <f>ROUNDUP(((_xlfn.XLOOKUP(TBL_PD_RATES12[[#This Row],[BILL]],TBL_FACTOR[Bill],TBL_FACTOR[x/Travel],,-1))+_xlfn.XLOOKUP(TBL_PD_RATES12[[#Headers],[MS]], TBL_MSP[MSP],TBL_MSP[By/Travel]))*TBL_PD_RATES12[[#This Row],[BILL]],1)</f>
        <v>114.5</v>
      </c>
      <c r="AA137" s="123">
        <f>ROUNDUP(((_xlfn.XLOOKUP(TBL_PD_RATES12[[#This Row],[BILL]],TBL_FACTOR[Bill],TBL_FACTOR[x/Travel],,-1))+_xlfn.XLOOKUP(TBL_PD_RATES12[[#Headers],[RS]], TBL_MSP[MSP],TBL_MSP[By/Travel]))*TBL_PD_RATES12[[#This Row],[BILL]],1)</f>
        <v>114.5</v>
      </c>
      <c r="AB137" s="123">
        <f>ROUNDUP(((_xlfn.XLOOKUP(TBL_PD_RATES12[[#This Row],[BILL]],TBL_FACTOR[Bill],TBL_FACTOR[x/Travel],,-1))+_xlfn.XLOOKUP(TBL_PD_RATES12[[#Headers],[RS]], TBL_MSP[MSP],TBL_MSP[By/Travel]))*TBL_PD_RATES12[[#This Row],[BILL]],1)</f>
        <v>114.5</v>
      </c>
    </row>
    <row r="138" spans="1:28" x14ac:dyDescent="0.2">
      <c r="A138" s="123">
        <v>212.25</v>
      </c>
      <c r="B138" s="2">
        <v>145</v>
      </c>
      <c r="C138" s="149">
        <v>0.68315665488810362</v>
      </c>
      <c r="D138" s="149">
        <f>TBL_FACTOR[[#This Row],[x/Local]]+0.025</f>
        <v>0.70815665488810364</v>
      </c>
      <c r="N138" s="2">
        <v>165</v>
      </c>
      <c r="O138" s="123">
        <f>ROUNDUP(_xlfn.XLOOKUP(N138,TBL_FACTOR[Bill],TBL_FACTOR[x/Local],,-1)*TBL_PD_RATES[[#This Row],[BILL]],1)</f>
        <v>111.1</v>
      </c>
      <c r="P138" s="123">
        <f>ROUNDUP(((_xlfn.XLOOKUP(TBL_PD_RATES[[#This Row],[BILL]],TBL_FACTOR[Bill],TBL_FACTOR[x/Local],,-1))+_xlfn.XLOOKUP(TBL_PD_RATES[[#Headers],[AHSA]], TBL_MSP[MSP],TBL_MSP[By/Local]))*TBL_PD_RATES[[#This Row],[BILL]],1)</f>
        <v>113.6</v>
      </c>
      <c r="Q138" s="123">
        <f>ROUNDUP(((_xlfn.XLOOKUP(TBL_PD_RATES[[#This Row],[BILL]],TBL_FACTOR[Bill],TBL_FACTOR[x/Local],,-1))+_xlfn.XLOOKUP(TBL_PD_RATES[[#Headers],[CSU]], TBL_MSP[MSP],TBL_MSP[By/Local]))*TBL_PD_RATES[[#This Row],[BILL]],1)</f>
        <v>111.1</v>
      </c>
      <c r="R138" s="123">
        <f>ROUNDUP(((_xlfn.XLOOKUP(TBL_PD_RATES[[#This Row],[BILL]],TBL_FACTOR[Bill],TBL_FACTOR[x/Local],,-1))+_xlfn.XLOOKUP(TBL_PD_RATES[[#Headers],[MS]], TBL_MSP[MSP],TBL_MSP[By/Local]))*TBL_PD_RATES[[#This Row],[BILL]],1)</f>
        <v>111.1</v>
      </c>
      <c r="S138" s="123">
        <f>ROUNDUP(((_xlfn.XLOOKUP(TBL_PD_RATES[[#This Row],[BILL]],TBL_FACTOR[Bill],TBL_FACTOR[x/Local],,-1))+_xlfn.XLOOKUP(TBL_PD_RATES[[#Headers],[RS]], TBL_MSP[MSP],TBL_MSP[By/Local]))*TBL_PD_RATES[[#This Row],[BILL]],1)</f>
        <v>111.1</v>
      </c>
      <c r="T138" s="123">
        <f>ROUNDUP(((_xlfn.XLOOKUP(TBL_PD_RATES[[#This Row],[BILL]],TBL_FACTOR[Bill],TBL_FACTOR[x/Local],,-1))+_xlfn.XLOOKUP(TBL_PD_RATES[[#Headers],[RS]], TBL_MSP[MSP],TBL_MSP[By/Local]))*TBL_PD_RATES[[#This Row],[BILL]],1)</f>
        <v>111.1</v>
      </c>
      <c r="V138" s="2">
        <v>165</v>
      </c>
      <c r="W138" s="123">
        <f>ROUNDUP(_xlfn.XLOOKUP(V138,TBL_FACTOR[Bill],TBL_FACTOR[x/Travel],,-1)*TBL_PD_RATES12[[#This Row],[BILL]],1)</f>
        <v>115.19999999999999</v>
      </c>
      <c r="X138" s="123">
        <f>ROUNDUP(((_xlfn.XLOOKUP(TBL_PD_RATES12[[#This Row],[BILL]],TBL_FACTOR[Bill],TBL_FACTOR[x/Travel],,-1))+_xlfn.XLOOKUP(TBL_PD_RATES12[[#Headers],[AHSA]], TBL_MSP[MSP],TBL_MSP[By/Travel]))*TBL_PD_RATES12[[#This Row],[BILL]],1)</f>
        <v>119.39999999999999</v>
      </c>
      <c r="Y138" s="123">
        <f>ROUNDUP(((_xlfn.XLOOKUP(TBL_PD_RATES12[[#This Row],[BILL]],TBL_FACTOR[Bill],TBL_FACTOR[x/Travel],,-1))+_xlfn.XLOOKUP(TBL_PD_RATES12[[#Headers],[CSU]], TBL_MSP[MSP],TBL_MSP[By/Travel]))*TBL_PD_RATES12[[#This Row],[BILL]],1)</f>
        <v>115.19999999999999</v>
      </c>
      <c r="Z138" s="123">
        <f>ROUNDUP(((_xlfn.XLOOKUP(TBL_PD_RATES12[[#This Row],[BILL]],TBL_FACTOR[Bill],TBL_FACTOR[x/Travel],,-1))+_xlfn.XLOOKUP(TBL_PD_RATES12[[#Headers],[MS]], TBL_MSP[MSP],TBL_MSP[By/Travel]))*TBL_PD_RATES12[[#This Row],[BILL]],1)</f>
        <v>115.19999999999999</v>
      </c>
      <c r="AA138" s="123">
        <f>ROUNDUP(((_xlfn.XLOOKUP(TBL_PD_RATES12[[#This Row],[BILL]],TBL_FACTOR[Bill],TBL_FACTOR[x/Travel],,-1))+_xlfn.XLOOKUP(TBL_PD_RATES12[[#Headers],[RS]], TBL_MSP[MSP],TBL_MSP[By/Travel]))*TBL_PD_RATES12[[#This Row],[BILL]],1)</f>
        <v>115.19999999999999</v>
      </c>
      <c r="AB138" s="123">
        <f>ROUNDUP(((_xlfn.XLOOKUP(TBL_PD_RATES12[[#This Row],[BILL]],TBL_FACTOR[Bill],TBL_FACTOR[x/Travel],,-1))+_xlfn.XLOOKUP(TBL_PD_RATES12[[#Headers],[RS]], TBL_MSP[MSP],TBL_MSP[By/Travel]))*TBL_PD_RATES12[[#This Row],[BILL]],1)</f>
        <v>115.19999999999999</v>
      </c>
    </row>
    <row r="139" spans="1:28" x14ac:dyDescent="0.2">
      <c r="A139" s="123">
        <v>213.65</v>
      </c>
      <c r="B139" s="2">
        <v>146</v>
      </c>
      <c r="C139" s="149">
        <v>0.68336063655511348</v>
      </c>
      <c r="D139" s="149">
        <f>TBL_FACTOR[[#This Row],[x/Local]]+0.025</f>
        <v>0.7083606365551135</v>
      </c>
      <c r="N139" s="2">
        <v>166</v>
      </c>
      <c r="O139" s="123">
        <f>ROUNDUP(_xlfn.XLOOKUP(N139,TBL_FACTOR[Bill],TBL_FACTOR[x/Local],,-1)*TBL_PD_RATES[[#This Row],[BILL]],1)</f>
        <v>111.8</v>
      </c>
      <c r="P139" s="123">
        <f>ROUNDUP(((_xlfn.XLOOKUP(TBL_PD_RATES[[#This Row],[BILL]],TBL_FACTOR[Bill],TBL_FACTOR[x/Local],,-1))+_xlfn.XLOOKUP(TBL_PD_RATES[[#Headers],[AHSA]], TBL_MSP[MSP],TBL_MSP[By/Local]))*TBL_PD_RATES[[#This Row],[BILL]],1)</f>
        <v>114.3</v>
      </c>
      <c r="Q139" s="123">
        <f>ROUNDUP(((_xlfn.XLOOKUP(TBL_PD_RATES[[#This Row],[BILL]],TBL_FACTOR[Bill],TBL_FACTOR[x/Local],,-1))+_xlfn.XLOOKUP(TBL_PD_RATES[[#Headers],[CSU]], TBL_MSP[MSP],TBL_MSP[By/Local]))*TBL_PD_RATES[[#This Row],[BILL]],1)</f>
        <v>111.8</v>
      </c>
      <c r="R139" s="123">
        <f>ROUNDUP(((_xlfn.XLOOKUP(TBL_PD_RATES[[#This Row],[BILL]],TBL_FACTOR[Bill],TBL_FACTOR[x/Local],,-1))+_xlfn.XLOOKUP(TBL_PD_RATES[[#Headers],[MS]], TBL_MSP[MSP],TBL_MSP[By/Local]))*TBL_PD_RATES[[#This Row],[BILL]],1)</f>
        <v>111.8</v>
      </c>
      <c r="S139" s="123">
        <f>ROUNDUP(((_xlfn.XLOOKUP(TBL_PD_RATES[[#This Row],[BILL]],TBL_FACTOR[Bill],TBL_FACTOR[x/Local],,-1))+_xlfn.XLOOKUP(TBL_PD_RATES[[#Headers],[RS]], TBL_MSP[MSP],TBL_MSP[By/Local]))*TBL_PD_RATES[[#This Row],[BILL]],1)</f>
        <v>111.8</v>
      </c>
      <c r="T139" s="123">
        <f>ROUNDUP(((_xlfn.XLOOKUP(TBL_PD_RATES[[#This Row],[BILL]],TBL_FACTOR[Bill],TBL_FACTOR[x/Local],,-1))+_xlfn.XLOOKUP(TBL_PD_RATES[[#Headers],[RS]], TBL_MSP[MSP],TBL_MSP[By/Local]))*TBL_PD_RATES[[#This Row],[BILL]],1)</f>
        <v>111.8</v>
      </c>
      <c r="V139" s="2">
        <v>166</v>
      </c>
      <c r="W139" s="123">
        <f>ROUNDUP(_xlfn.XLOOKUP(V139,TBL_FACTOR[Bill],TBL_FACTOR[x/Travel],,-1)*TBL_PD_RATES12[[#This Row],[BILL]],1)</f>
        <v>115.89999999999999</v>
      </c>
      <c r="X139" s="123">
        <f>ROUNDUP(((_xlfn.XLOOKUP(TBL_PD_RATES12[[#This Row],[BILL]],TBL_FACTOR[Bill],TBL_FACTOR[x/Travel],,-1))+_xlfn.XLOOKUP(TBL_PD_RATES12[[#Headers],[AHSA]], TBL_MSP[MSP],TBL_MSP[By/Travel]))*TBL_PD_RATES12[[#This Row],[BILL]],1)</f>
        <v>120.1</v>
      </c>
      <c r="Y139" s="123">
        <f>ROUNDUP(((_xlfn.XLOOKUP(TBL_PD_RATES12[[#This Row],[BILL]],TBL_FACTOR[Bill],TBL_FACTOR[x/Travel],,-1))+_xlfn.XLOOKUP(TBL_PD_RATES12[[#Headers],[CSU]], TBL_MSP[MSP],TBL_MSP[By/Travel]))*TBL_PD_RATES12[[#This Row],[BILL]],1)</f>
        <v>115.89999999999999</v>
      </c>
      <c r="Z139" s="123">
        <f>ROUNDUP(((_xlfn.XLOOKUP(TBL_PD_RATES12[[#This Row],[BILL]],TBL_FACTOR[Bill],TBL_FACTOR[x/Travel],,-1))+_xlfn.XLOOKUP(TBL_PD_RATES12[[#Headers],[MS]], TBL_MSP[MSP],TBL_MSP[By/Travel]))*TBL_PD_RATES12[[#This Row],[BILL]],1)</f>
        <v>115.89999999999999</v>
      </c>
      <c r="AA139" s="123">
        <f>ROUNDUP(((_xlfn.XLOOKUP(TBL_PD_RATES12[[#This Row],[BILL]],TBL_FACTOR[Bill],TBL_FACTOR[x/Travel],,-1))+_xlfn.XLOOKUP(TBL_PD_RATES12[[#Headers],[RS]], TBL_MSP[MSP],TBL_MSP[By/Travel]))*TBL_PD_RATES12[[#This Row],[BILL]],1)</f>
        <v>115.89999999999999</v>
      </c>
      <c r="AB139" s="123">
        <f>ROUNDUP(((_xlfn.XLOOKUP(TBL_PD_RATES12[[#This Row],[BILL]],TBL_FACTOR[Bill],TBL_FACTOR[x/Travel],,-1))+_xlfn.XLOOKUP(TBL_PD_RATES12[[#Headers],[RS]], TBL_MSP[MSP],TBL_MSP[By/Travel]))*TBL_PD_RATES12[[#This Row],[BILL]],1)</f>
        <v>115.89999999999999</v>
      </c>
    </row>
    <row r="140" spans="1:28" x14ac:dyDescent="0.2">
      <c r="A140" s="123">
        <v>215.05</v>
      </c>
      <c r="B140" s="2">
        <v>147</v>
      </c>
      <c r="C140" s="149">
        <v>0.68356196233434074</v>
      </c>
      <c r="D140" s="149">
        <f>TBL_FACTOR[[#This Row],[x/Local]]+0.025</f>
        <v>0.70856196233434077</v>
      </c>
      <c r="N140" s="2">
        <v>167</v>
      </c>
      <c r="O140" s="123">
        <f>ROUNDUP(_xlfn.XLOOKUP(N140,TBL_FACTOR[Bill],TBL_FACTOR[x/Local],,-1)*TBL_PD_RATES[[#This Row],[BILL]],1)</f>
        <v>112.5</v>
      </c>
      <c r="P140" s="123">
        <f>ROUNDUP(((_xlfn.XLOOKUP(TBL_PD_RATES[[#This Row],[BILL]],TBL_FACTOR[Bill],TBL_FACTOR[x/Local],,-1))+_xlfn.XLOOKUP(TBL_PD_RATES[[#Headers],[AHSA]], TBL_MSP[MSP],TBL_MSP[By/Local]))*TBL_PD_RATES[[#This Row],[BILL]],1)</f>
        <v>115</v>
      </c>
      <c r="Q140" s="123">
        <f>ROUNDUP(((_xlfn.XLOOKUP(TBL_PD_RATES[[#This Row],[BILL]],TBL_FACTOR[Bill],TBL_FACTOR[x/Local],,-1))+_xlfn.XLOOKUP(TBL_PD_RATES[[#Headers],[CSU]], TBL_MSP[MSP],TBL_MSP[By/Local]))*TBL_PD_RATES[[#This Row],[BILL]],1)</f>
        <v>112.5</v>
      </c>
      <c r="R140" s="123">
        <f>ROUNDUP(((_xlfn.XLOOKUP(TBL_PD_RATES[[#This Row],[BILL]],TBL_FACTOR[Bill],TBL_FACTOR[x/Local],,-1))+_xlfn.XLOOKUP(TBL_PD_RATES[[#Headers],[MS]], TBL_MSP[MSP],TBL_MSP[By/Local]))*TBL_PD_RATES[[#This Row],[BILL]],1)</f>
        <v>112.5</v>
      </c>
      <c r="S140" s="123">
        <f>ROUNDUP(((_xlfn.XLOOKUP(TBL_PD_RATES[[#This Row],[BILL]],TBL_FACTOR[Bill],TBL_FACTOR[x/Local],,-1))+_xlfn.XLOOKUP(TBL_PD_RATES[[#Headers],[RS]], TBL_MSP[MSP],TBL_MSP[By/Local]))*TBL_PD_RATES[[#This Row],[BILL]],1)</f>
        <v>112.5</v>
      </c>
      <c r="T140" s="123">
        <f>ROUNDUP(((_xlfn.XLOOKUP(TBL_PD_RATES[[#This Row],[BILL]],TBL_FACTOR[Bill],TBL_FACTOR[x/Local],,-1))+_xlfn.XLOOKUP(TBL_PD_RATES[[#Headers],[RS]], TBL_MSP[MSP],TBL_MSP[By/Local]))*TBL_PD_RATES[[#This Row],[BILL]],1)</f>
        <v>112.5</v>
      </c>
      <c r="V140" s="2">
        <v>167</v>
      </c>
      <c r="W140" s="123">
        <f>ROUNDUP(_xlfn.XLOOKUP(V140,TBL_FACTOR[Bill],TBL_FACTOR[x/Travel],,-1)*TBL_PD_RATES12[[#This Row],[BILL]],1)</f>
        <v>116.69999999999999</v>
      </c>
      <c r="X140" s="123">
        <f>ROUNDUP(((_xlfn.XLOOKUP(TBL_PD_RATES12[[#This Row],[BILL]],TBL_FACTOR[Bill],TBL_FACTOR[x/Travel],,-1))+_xlfn.XLOOKUP(TBL_PD_RATES12[[#Headers],[AHSA]], TBL_MSP[MSP],TBL_MSP[By/Travel]))*TBL_PD_RATES12[[#This Row],[BILL]],1)</f>
        <v>120.89999999999999</v>
      </c>
      <c r="Y140" s="123">
        <f>ROUNDUP(((_xlfn.XLOOKUP(TBL_PD_RATES12[[#This Row],[BILL]],TBL_FACTOR[Bill],TBL_FACTOR[x/Travel],,-1))+_xlfn.XLOOKUP(TBL_PD_RATES12[[#Headers],[CSU]], TBL_MSP[MSP],TBL_MSP[By/Travel]))*TBL_PD_RATES12[[#This Row],[BILL]],1)</f>
        <v>116.69999999999999</v>
      </c>
      <c r="Z140" s="123">
        <f>ROUNDUP(((_xlfn.XLOOKUP(TBL_PD_RATES12[[#This Row],[BILL]],TBL_FACTOR[Bill],TBL_FACTOR[x/Travel],,-1))+_xlfn.XLOOKUP(TBL_PD_RATES12[[#Headers],[MS]], TBL_MSP[MSP],TBL_MSP[By/Travel]))*TBL_PD_RATES12[[#This Row],[BILL]],1)</f>
        <v>116.69999999999999</v>
      </c>
      <c r="AA140" s="123">
        <f>ROUNDUP(((_xlfn.XLOOKUP(TBL_PD_RATES12[[#This Row],[BILL]],TBL_FACTOR[Bill],TBL_FACTOR[x/Travel],,-1))+_xlfn.XLOOKUP(TBL_PD_RATES12[[#Headers],[RS]], TBL_MSP[MSP],TBL_MSP[By/Travel]))*TBL_PD_RATES12[[#This Row],[BILL]],1)</f>
        <v>116.69999999999999</v>
      </c>
      <c r="AB140" s="123">
        <f>ROUNDUP(((_xlfn.XLOOKUP(TBL_PD_RATES12[[#This Row],[BILL]],TBL_FACTOR[Bill],TBL_FACTOR[x/Travel],,-1))+_xlfn.XLOOKUP(TBL_PD_RATES12[[#Headers],[RS]], TBL_MSP[MSP],TBL_MSP[By/Travel]))*TBL_PD_RATES12[[#This Row],[BILL]],1)</f>
        <v>116.69999999999999</v>
      </c>
    </row>
    <row r="141" spans="1:28" x14ac:dyDescent="0.2">
      <c r="A141" s="123">
        <v>216.45000000000002</v>
      </c>
      <c r="B141" s="2">
        <v>148</v>
      </c>
      <c r="C141" s="149">
        <v>0.68376068376068377</v>
      </c>
      <c r="D141" s="149">
        <f>TBL_FACTOR[[#This Row],[x/Local]]+0.025</f>
        <v>0.7087606837606838</v>
      </c>
      <c r="N141" s="2">
        <v>168</v>
      </c>
      <c r="O141" s="123">
        <f>ROUNDUP(_xlfn.XLOOKUP(N141,TBL_FACTOR[Bill],TBL_FACTOR[x/Local],,-1)*TBL_PD_RATES[[#This Row],[BILL]],1)</f>
        <v>113.3</v>
      </c>
      <c r="P141" s="123">
        <f>ROUNDUP(((_xlfn.XLOOKUP(TBL_PD_RATES[[#This Row],[BILL]],TBL_FACTOR[Bill],TBL_FACTOR[x/Local],,-1))+_xlfn.XLOOKUP(TBL_PD_RATES[[#Headers],[AHSA]], TBL_MSP[MSP],TBL_MSP[By/Local]))*TBL_PD_RATES[[#This Row],[BILL]],1)</f>
        <v>115.8</v>
      </c>
      <c r="Q141" s="123">
        <f>ROUNDUP(((_xlfn.XLOOKUP(TBL_PD_RATES[[#This Row],[BILL]],TBL_FACTOR[Bill],TBL_FACTOR[x/Local],,-1))+_xlfn.XLOOKUP(TBL_PD_RATES[[#Headers],[CSU]], TBL_MSP[MSP],TBL_MSP[By/Local]))*TBL_PD_RATES[[#This Row],[BILL]],1)</f>
        <v>113.3</v>
      </c>
      <c r="R141" s="123">
        <f>ROUNDUP(((_xlfn.XLOOKUP(TBL_PD_RATES[[#This Row],[BILL]],TBL_FACTOR[Bill],TBL_FACTOR[x/Local],,-1))+_xlfn.XLOOKUP(TBL_PD_RATES[[#Headers],[MS]], TBL_MSP[MSP],TBL_MSP[By/Local]))*TBL_PD_RATES[[#This Row],[BILL]],1)</f>
        <v>113.3</v>
      </c>
      <c r="S141" s="123">
        <f>ROUNDUP(((_xlfn.XLOOKUP(TBL_PD_RATES[[#This Row],[BILL]],TBL_FACTOR[Bill],TBL_FACTOR[x/Local],,-1))+_xlfn.XLOOKUP(TBL_PD_RATES[[#Headers],[RS]], TBL_MSP[MSP],TBL_MSP[By/Local]))*TBL_PD_RATES[[#This Row],[BILL]],1)</f>
        <v>113.3</v>
      </c>
      <c r="T141" s="123">
        <f>ROUNDUP(((_xlfn.XLOOKUP(TBL_PD_RATES[[#This Row],[BILL]],TBL_FACTOR[Bill],TBL_FACTOR[x/Local],,-1))+_xlfn.XLOOKUP(TBL_PD_RATES[[#Headers],[RS]], TBL_MSP[MSP],TBL_MSP[By/Local]))*TBL_PD_RATES[[#This Row],[BILL]],1)</f>
        <v>113.3</v>
      </c>
      <c r="V141" s="2">
        <v>168</v>
      </c>
      <c r="W141" s="123">
        <f>ROUNDUP(_xlfn.XLOOKUP(V141,TBL_FACTOR[Bill],TBL_FACTOR[x/Travel],,-1)*TBL_PD_RATES12[[#This Row],[BILL]],1)</f>
        <v>117.5</v>
      </c>
      <c r="X141" s="123">
        <f>ROUNDUP(((_xlfn.XLOOKUP(TBL_PD_RATES12[[#This Row],[BILL]],TBL_FACTOR[Bill],TBL_FACTOR[x/Travel],,-1))+_xlfn.XLOOKUP(TBL_PD_RATES12[[#Headers],[AHSA]], TBL_MSP[MSP],TBL_MSP[By/Travel]))*TBL_PD_RATES12[[#This Row],[BILL]],1)</f>
        <v>121.69999999999999</v>
      </c>
      <c r="Y141" s="123">
        <f>ROUNDUP(((_xlfn.XLOOKUP(TBL_PD_RATES12[[#This Row],[BILL]],TBL_FACTOR[Bill],TBL_FACTOR[x/Travel],,-1))+_xlfn.XLOOKUP(TBL_PD_RATES12[[#Headers],[CSU]], TBL_MSP[MSP],TBL_MSP[By/Travel]))*TBL_PD_RATES12[[#This Row],[BILL]],1)</f>
        <v>117.5</v>
      </c>
      <c r="Z141" s="123">
        <f>ROUNDUP(((_xlfn.XLOOKUP(TBL_PD_RATES12[[#This Row],[BILL]],TBL_FACTOR[Bill],TBL_FACTOR[x/Travel],,-1))+_xlfn.XLOOKUP(TBL_PD_RATES12[[#Headers],[MS]], TBL_MSP[MSP],TBL_MSP[By/Travel]))*TBL_PD_RATES12[[#This Row],[BILL]],1)</f>
        <v>117.5</v>
      </c>
      <c r="AA141" s="123">
        <f>ROUNDUP(((_xlfn.XLOOKUP(TBL_PD_RATES12[[#This Row],[BILL]],TBL_FACTOR[Bill],TBL_FACTOR[x/Travel],,-1))+_xlfn.XLOOKUP(TBL_PD_RATES12[[#Headers],[RS]], TBL_MSP[MSP],TBL_MSP[By/Travel]))*TBL_PD_RATES12[[#This Row],[BILL]],1)</f>
        <v>117.5</v>
      </c>
      <c r="AB141" s="123">
        <f>ROUNDUP(((_xlfn.XLOOKUP(TBL_PD_RATES12[[#This Row],[BILL]],TBL_FACTOR[Bill],TBL_FACTOR[x/Travel],,-1))+_xlfn.XLOOKUP(TBL_PD_RATES12[[#Headers],[RS]], TBL_MSP[MSP],TBL_MSP[By/Travel]))*TBL_PD_RATES12[[#This Row],[BILL]],1)</f>
        <v>117.5</v>
      </c>
    </row>
    <row r="142" spans="1:28" x14ac:dyDescent="0.2">
      <c r="A142" s="123">
        <v>217.85000000000002</v>
      </c>
      <c r="B142" s="2">
        <v>149</v>
      </c>
      <c r="C142" s="149">
        <v>0.68395685104429649</v>
      </c>
      <c r="D142" s="149">
        <f>TBL_FACTOR[[#This Row],[x/Local]]+0.025</f>
        <v>0.70895685104429651</v>
      </c>
      <c r="N142" s="2">
        <v>169</v>
      </c>
      <c r="O142" s="123">
        <f>ROUNDUP(_xlfn.XLOOKUP(N142,TBL_FACTOR[Bill],TBL_FACTOR[x/Local],,-1)*TBL_PD_RATES[[#This Row],[BILL]],1)</f>
        <v>113.89999999999999</v>
      </c>
      <c r="P142" s="123">
        <f>ROUNDUP(((_xlfn.XLOOKUP(TBL_PD_RATES[[#This Row],[BILL]],TBL_FACTOR[Bill],TBL_FACTOR[x/Local],,-1))+_xlfn.XLOOKUP(TBL_PD_RATES[[#Headers],[AHSA]], TBL_MSP[MSP],TBL_MSP[By/Local]))*TBL_PD_RATES[[#This Row],[BILL]],1)</f>
        <v>116.5</v>
      </c>
      <c r="Q142" s="123">
        <f>ROUNDUP(((_xlfn.XLOOKUP(TBL_PD_RATES[[#This Row],[BILL]],TBL_FACTOR[Bill],TBL_FACTOR[x/Local],,-1))+_xlfn.XLOOKUP(TBL_PD_RATES[[#Headers],[CSU]], TBL_MSP[MSP],TBL_MSP[By/Local]))*TBL_PD_RATES[[#This Row],[BILL]],1)</f>
        <v>113.89999999999999</v>
      </c>
      <c r="R142" s="123">
        <f>ROUNDUP(((_xlfn.XLOOKUP(TBL_PD_RATES[[#This Row],[BILL]],TBL_FACTOR[Bill],TBL_FACTOR[x/Local],,-1))+_xlfn.XLOOKUP(TBL_PD_RATES[[#Headers],[MS]], TBL_MSP[MSP],TBL_MSP[By/Local]))*TBL_PD_RATES[[#This Row],[BILL]],1)</f>
        <v>113.89999999999999</v>
      </c>
      <c r="S142" s="123">
        <f>ROUNDUP(((_xlfn.XLOOKUP(TBL_PD_RATES[[#This Row],[BILL]],TBL_FACTOR[Bill],TBL_FACTOR[x/Local],,-1))+_xlfn.XLOOKUP(TBL_PD_RATES[[#Headers],[RS]], TBL_MSP[MSP],TBL_MSP[By/Local]))*TBL_PD_RATES[[#This Row],[BILL]],1)</f>
        <v>113.89999999999999</v>
      </c>
      <c r="T142" s="123">
        <f>ROUNDUP(((_xlfn.XLOOKUP(TBL_PD_RATES[[#This Row],[BILL]],TBL_FACTOR[Bill],TBL_FACTOR[x/Local],,-1))+_xlfn.XLOOKUP(TBL_PD_RATES[[#Headers],[RS]], TBL_MSP[MSP],TBL_MSP[By/Local]))*TBL_PD_RATES[[#This Row],[BILL]],1)</f>
        <v>113.89999999999999</v>
      </c>
      <c r="V142" s="2">
        <v>169</v>
      </c>
      <c r="W142" s="123">
        <f>ROUNDUP(_xlfn.XLOOKUP(V142,TBL_FACTOR[Bill],TBL_FACTOR[x/Travel],,-1)*TBL_PD_RATES12[[#This Row],[BILL]],1)</f>
        <v>118.19999999999999</v>
      </c>
      <c r="X142" s="123">
        <f>ROUNDUP(((_xlfn.XLOOKUP(TBL_PD_RATES12[[#This Row],[BILL]],TBL_FACTOR[Bill],TBL_FACTOR[x/Travel],,-1))+_xlfn.XLOOKUP(TBL_PD_RATES12[[#Headers],[AHSA]], TBL_MSP[MSP],TBL_MSP[By/Travel]))*TBL_PD_RATES12[[#This Row],[BILL]],1)</f>
        <v>122.39999999999999</v>
      </c>
      <c r="Y142" s="123">
        <f>ROUNDUP(((_xlfn.XLOOKUP(TBL_PD_RATES12[[#This Row],[BILL]],TBL_FACTOR[Bill],TBL_FACTOR[x/Travel],,-1))+_xlfn.XLOOKUP(TBL_PD_RATES12[[#Headers],[CSU]], TBL_MSP[MSP],TBL_MSP[By/Travel]))*TBL_PD_RATES12[[#This Row],[BILL]],1)</f>
        <v>118.19999999999999</v>
      </c>
      <c r="Z142" s="123">
        <f>ROUNDUP(((_xlfn.XLOOKUP(TBL_PD_RATES12[[#This Row],[BILL]],TBL_FACTOR[Bill],TBL_FACTOR[x/Travel],,-1))+_xlfn.XLOOKUP(TBL_PD_RATES12[[#Headers],[MS]], TBL_MSP[MSP],TBL_MSP[By/Travel]))*TBL_PD_RATES12[[#This Row],[BILL]],1)</f>
        <v>118.19999999999999</v>
      </c>
      <c r="AA142" s="123">
        <f>ROUNDUP(((_xlfn.XLOOKUP(TBL_PD_RATES12[[#This Row],[BILL]],TBL_FACTOR[Bill],TBL_FACTOR[x/Travel],,-1))+_xlfn.XLOOKUP(TBL_PD_RATES12[[#Headers],[RS]], TBL_MSP[MSP],TBL_MSP[By/Travel]))*TBL_PD_RATES12[[#This Row],[BILL]],1)</f>
        <v>118.19999999999999</v>
      </c>
      <c r="AB142" s="123">
        <f>ROUNDUP(((_xlfn.XLOOKUP(TBL_PD_RATES12[[#This Row],[BILL]],TBL_FACTOR[Bill],TBL_FACTOR[x/Travel],,-1))+_xlfn.XLOOKUP(TBL_PD_RATES12[[#Headers],[RS]], TBL_MSP[MSP],TBL_MSP[By/Travel]))*TBL_PD_RATES12[[#This Row],[BILL]],1)</f>
        <v>118.19999999999999</v>
      </c>
    </row>
    <row r="143" spans="1:28" x14ac:dyDescent="0.2">
      <c r="A143" s="123">
        <v>219.25</v>
      </c>
      <c r="B143" s="2">
        <v>150</v>
      </c>
      <c r="C143" s="149">
        <v>0.68415051311288488</v>
      </c>
      <c r="D143" s="149">
        <f>TBL_FACTOR[[#This Row],[x/Local]]+0.025</f>
        <v>0.70915051311288491</v>
      </c>
      <c r="N143" s="2">
        <v>170</v>
      </c>
      <c r="O143" s="123">
        <f>ROUNDUP(_xlfn.XLOOKUP(N143,TBL_FACTOR[Bill],TBL_FACTOR[x/Local],,-1)*TBL_PD_RATES[[#This Row],[BILL]],1)</f>
        <v>114.69999999999999</v>
      </c>
      <c r="P143" s="123">
        <f>ROUNDUP(((_xlfn.XLOOKUP(TBL_PD_RATES[[#This Row],[BILL]],TBL_FACTOR[Bill],TBL_FACTOR[x/Local],,-1))+_xlfn.XLOOKUP(TBL_PD_RATES[[#Headers],[AHSA]], TBL_MSP[MSP],TBL_MSP[By/Local]))*TBL_PD_RATES[[#This Row],[BILL]],1)</f>
        <v>117.19999999999999</v>
      </c>
      <c r="Q143" s="123">
        <f>ROUNDUP(((_xlfn.XLOOKUP(TBL_PD_RATES[[#This Row],[BILL]],TBL_FACTOR[Bill],TBL_FACTOR[x/Local],,-1))+_xlfn.XLOOKUP(TBL_PD_RATES[[#Headers],[CSU]], TBL_MSP[MSP],TBL_MSP[By/Local]))*TBL_PD_RATES[[#This Row],[BILL]],1)</f>
        <v>114.69999999999999</v>
      </c>
      <c r="R143" s="123">
        <f>ROUNDUP(((_xlfn.XLOOKUP(TBL_PD_RATES[[#This Row],[BILL]],TBL_FACTOR[Bill],TBL_FACTOR[x/Local],,-1))+_xlfn.XLOOKUP(TBL_PD_RATES[[#Headers],[MS]], TBL_MSP[MSP],TBL_MSP[By/Local]))*TBL_PD_RATES[[#This Row],[BILL]],1)</f>
        <v>114.69999999999999</v>
      </c>
      <c r="S143" s="123">
        <f>ROUNDUP(((_xlfn.XLOOKUP(TBL_PD_RATES[[#This Row],[BILL]],TBL_FACTOR[Bill],TBL_FACTOR[x/Local],,-1))+_xlfn.XLOOKUP(TBL_PD_RATES[[#Headers],[RS]], TBL_MSP[MSP],TBL_MSP[By/Local]))*TBL_PD_RATES[[#This Row],[BILL]],1)</f>
        <v>114.69999999999999</v>
      </c>
      <c r="T143" s="123">
        <f>ROUNDUP(((_xlfn.XLOOKUP(TBL_PD_RATES[[#This Row],[BILL]],TBL_FACTOR[Bill],TBL_FACTOR[x/Local],,-1))+_xlfn.XLOOKUP(TBL_PD_RATES[[#Headers],[RS]], TBL_MSP[MSP],TBL_MSP[By/Local]))*TBL_PD_RATES[[#This Row],[BILL]],1)</f>
        <v>114.69999999999999</v>
      </c>
      <c r="V143" s="2">
        <v>170</v>
      </c>
      <c r="W143" s="123">
        <f>ROUNDUP(_xlfn.XLOOKUP(V143,TBL_FACTOR[Bill],TBL_FACTOR[x/Travel],,-1)*TBL_PD_RATES12[[#This Row],[BILL]],1)</f>
        <v>118.89999999999999</v>
      </c>
      <c r="X143" s="123">
        <f>ROUNDUP(((_xlfn.XLOOKUP(TBL_PD_RATES12[[#This Row],[BILL]],TBL_FACTOR[Bill],TBL_FACTOR[x/Travel],,-1))+_xlfn.XLOOKUP(TBL_PD_RATES12[[#Headers],[AHSA]], TBL_MSP[MSP],TBL_MSP[By/Travel]))*TBL_PD_RATES12[[#This Row],[BILL]],1)</f>
        <v>123.19999999999999</v>
      </c>
      <c r="Y143" s="123">
        <f>ROUNDUP(((_xlfn.XLOOKUP(TBL_PD_RATES12[[#This Row],[BILL]],TBL_FACTOR[Bill],TBL_FACTOR[x/Travel],,-1))+_xlfn.XLOOKUP(TBL_PD_RATES12[[#Headers],[CSU]], TBL_MSP[MSP],TBL_MSP[By/Travel]))*TBL_PD_RATES12[[#This Row],[BILL]],1)</f>
        <v>118.89999999999999</v>
      </c>
      <c r="Z143" s="123">
        <f>ROUNDUP(((_xlfn.XLOOKUP(TBL_PD_RATES12[[#This Row],[BILL]],TBL_FACTOR[Bill],TBL_FACTOR[x/Travel],,-1))+_xlfn.XLOOKUP(TBL_PD_RATES12[[#Headers],[MS]], TBL_MSP[MSP],TBL_MSP[By/Travel]))*TBL_PD_RATES12[[#This Row],[BILL]],1)</f>
        <v>118.89999999999999</v>
      </c>
      <c r="AA143" s="123">
        <f>ROUNDUP(((_xlfn.XLOOKUP(TBL_PD_RATES12[[#This Row],[BILL]],TBL_FACTOR[Bill],TBL_FACTOR[x/Travel],,-1))+_xlfn.XLOOKUP(TBL_PD_RATES12[[#Headers],[RS]], TBL_MSP[MSP],TBL_MSP[By/Travel]))*TBL_PD_RATES12[[#This Row],[BILL]],1)</f>
        <v>118.89999999999999</v>
      </c>
      <c r="AB143" s="123">
        <f>ROUNDUP(((_xlfn.XLOOKUP(TBL_PD_RATES12[[#This Row],[BILL]],TBL_FACTOR[Bill],TBL_FACTOR[x/Travel],,-1))+_xlfn.XLOOKUP(TBL_PD_RATES12[[#Headers],[RS]], TBL_MSP[MSP],TBL_MSP[By/Travel]))*TBL_PD_RATES12[[#This Row],[BILL]],1)</f>
        <v>118.89999999999999</v>
      </c>
    </row>
    <row r="144" spans="1:28" x14ac:dyDescent="0.2">
      <c r="A144" s="123">
        <v>220.60000000000002</v>
      </c>
      <c r="B144" s="2">
        <v>151</v>
      </c>
      <c r="C144" s="149">
        <v>0.68449682683590196</v>
      </c>
      <c r="D144" s="149">
        <f>TBL_FACTOR[[#This Row],[x/Local]]+0.025</f>
        <v>0.70949682683590198</v>
      </c>
      <c r="N144" s="2">
        <v>171</v>
      </c>
      <c r="O144" s="123">
        <f>ROUNDUP(_xlfn.XLOOKUP(N144,TBL_FACTOR[Bill],TBL_FACTOR[x/Local],,-1)*TBL_PD_RATES[[#This Row],[BILL]],1)</f>
        <v>115.39999999999999</v>
      </c>
      <c r="P144" s="123">
        <f>ROUNDUP(((_xlfn.XLOOKUP(TBL_PD_RATES[[#This Row],[BILL]],TBL_FACTOR[Bill],TBL_FACTOR[x/Local],,-1))+_xlfn.XLOOKUP(TBL_PD_RATES[[#Headers],[AHSA]], TBL_MSP[MSP],TBL_MSP[By/Local]))*TBL_PD_RATES[[#This Row],[BILL]],1)</f>
        <v>118</v>
      </c>
      <c r="Q144" s="123">
        <f>ROUNDUP(((_xlfn.XLOOKUP(TBL_PD_RATES[[#This Row],[BILL]],TBL_FACTOR[Bill],TBL_FACTOR[x/Local],,-1))+_xlfn.XLOOKUP(TBL_PD_RATES[[#Headers],[CSU]], TBL_MSP[MSP],TBL_MSP[By/Local]))*TBL_PD_RATES[[#This Row],[BILL]],1)</f>
        <v>115.39999999999999</v>
      </c>
      <c r="R144" s="123">
        <f>ROUNDUP(((_xlfn.XLOOKUP(TBL_PD_RATES[[#This Row],[BILL]],TBL_FACTOR[Bill],TBL_FACTOR[x/Local],,-1))+_xlfn.XLOOKUP(TBL_PD_RATES[[#Headers],[MS]], TBL_MSP[MSP],TBL_MSP[By/Local]))*TBL_PD_RATES[[#This Row],[BILL]],1)</f>
        <v>115.39999999999999</v>
      </c>
      <c r="S144" s="123">
        <f>ROUNDUP(((_xlfn.XLOOKUP(TBL_PD_RATES[[#This Row],[BILL]],TBL_FACTOR[Bill],TBL_FACTOR[x/Local],,-1))+_xlfn.XLOOKUP(TBL_PD_RATES[[#Headers],[RS]], TBL_MSP[MSP],TBL_MSP[By/Local]))*TBL_PD_RATES[[#This Row],[BILL]],1)</f>
        <v>115.39999999999999</v>
      </c>
      <c r="T144" s="123">
        <f>ROUNDUP(((_xlfn.XLOOKUP(TBL_PD_RATES[[#This Row],[BILL]],TBL_FACTOR[Bill],TBL_FACTOR[x/Local],,-1))+_xlfn.XLOOKUP(TBL_PD_RATES[[#Headers],[RS]], TBL_MSP[MSP],TBL_MSP[By/Local]))*TBL_PD_RATES[[#This Row],[BILL]],1)</f>
        <v>115.39999999999999</v>
      </c>
      <c r="V144" s="2">
        <v>171</v>
      </c>
      <c r="W144" s="123">
        <f>ROUNDUP(_xlfn.XLOOKUP(V144,TBL_FACTOR[Bill],TBL_FACTOR[x/Travel],,-1)*TBL_PD_RATES12[[#This Row],[BILL]],1)</f>
        <v>119.69999999999999</v>
      </c>
      <c r="X144" s="123">
        <f>ROUNDUP(((_xlfn.XLOOKUP(TBL_PD_RATES12[[#This Row],[BILL]],TBL_FACTOR[Bill],TBL_FACTOR[x/Travel],,-1))+_xlfn.XLOOKUP(TBL_PD_RATES12[[#Headers],[AHSA]], TBL_MSP[MSP],TBL_MSP[By/Travel]))*TBL_PD_RATES12[[#This Row],[BILL]],1)</f>
        <v>123.89999999999999</v>
      </c>
      <c r="Y144" s="123">
        <f>ROUNDUP(((_xlfn.XLOOKUP(TBL_PD_RATES12[[#This Row],[BILL]],TBL_FACTOR[Bill],TBL_FACTOR[x/Travel],,-1))+_xlfn.XLOOKUP(TBL_PD_RATES12[[#Headers],[CSU]], TBL_MSP[MSP],TBL_MSP[By/Travel]))*TBL_PD_RATES12[[#This Row],[BILL]],1)</f>
        <v>119.69999999999999</v>
      </c>
      <c r="Z144" s="123">
        <f>ROUNDUP(((_xlfn.XLOOKUP(TBL_PD_RATES12[[#This Row],[BILL]],TBL_FACTOR[Bill],TBL_FACTOR[x/Travel],,-1))+_xlfn.XLOOKUP(TBL_PD_RATES12[[#Headers],[MS]], TBL_MSP[MSP],TBL_MSP[By/Travel]))*TBL_PD_RATES12[[#This Row],[BILL]],1)</f>
        <v>119.69999999999999</v>
      </c>
      <c r="AA144" s="123">
        <f>ROUNDUP(((_xlfn.XLOOKUP(TBL_PD_RATES12[[#This Row],[BILL]],TBL_FACTOR[Bill],TBL_FACTOR[x/Travel],,-1))+_xlfn.XLOOKUP(TBL_PD_RATES12[[#Headers],[RS]], TBL_MSP[MSP],TBL_MSP[By/Travel]))*TBL_PD_RATES12[[#This Row],[BILL]],1)</f>
        <v>119.69999999999999</v>
      </c>
      <c r="AB144" s="123">
        <f>ROUNDUP(((_xlfn.XLOOKUP(TBL_PD_RATES12[[#This Row],[BILL]],TBL_FACTOR[Bill],TBL_FACTOR[x/Travel],,-1))+_xlfn.XLOOKUP(TBL_PD_RATES12[[#Headers],[RS]], TBL_MSP[MSP],TBL_MSP[By/Travel]))*TBL_PD_RATES12[[#This Row],[BILL]],1)</f>
        <v>119.69999999999999</v>
      </c>
    </row>
    <row r="145" spans="1:28" x14ac:dyDescent="0.2">
      <c r="A145" s="123">
        <v>222</v>
      </c>
      <c r="B145" s="2">
        <v>152</v>
      </c>
      <c r="C145" s="149">
        <v>0.68468468468468469</v>
      </c>
      <c r="D145" s="149">
        <f>TBL_FACTOR[[#This Row],[x/Local]]+0.025</f>
        <v>0.70968468468468471</v>
      </c>
      <c r="N145" s="2">
        <v>172</v>
      </c>
      <c r="O145" s="123">
        <f>ROUNDUP(_xlfn.XLOOKUP(N145,TBL_FACTOR[Bill],TBL_FACTOR[x/Local],,-1)*TBL_PD_RATES[[#This Row],[BILL]],1)</f>
        <v>116.1</v>
      </c>
      <c r="P145" s="123">
        <f>ROUNDUP(((_xlfn.XLOOKUP(TBL_PD_RATES[[#This Row],[BILL]],TBL_FACTOR[Bill],TBL_FACTOR[x/Local],,-1))+_xlfn.XLOOKUP(TBL_PD_RATES[[#Headers],[AHSA]], TBL_MSP[MSP],TBL_MSP[By/Local]))*TBL_PD_RATES[[#This Row],[BILL]],1)</f>
        <v>118.69999999999999</v>
      </c>
      <c r="Q145" s="123">
        <f>ROUNDUP(((_xlfn.XLOOKUP(TBL_PD_RATES[[#This Row],[BILL]],TBL_FACTOR[Bill],TBL_FACTOR[x/Local],,-1))+_xlfn.XLOOKUP(TBL_PD_RATES[[#Headers],[CSU]], TBL_MSP[MSP],TBL_MSP[By/Local]))*TBL_PD_RATES[[#This Row],[BILL]],1)</f>
        <v>116.1</v>
      </c>
      <c r="R145" s="123">
        <f>ROUNDUP(((_xlfn.XLOOKUP(TBL_PD_RATES[[#This Row],[BILL]],TBL_FACTOR[Bill],TBL_FACTOR[x/Local],,-1))+_xlfn.XLOOKUP(TBL_PD_RATES[[#Headers],[MS]], TBL_MSP[MSP],TBL_MSP[By/Local]))*TBL_PD_RATES[[#This Row],[BILL]],1)</f>
        <v>116.1</v>
      </c>
      <c r="S145" s="123">
        <f>ROUNDUP(((_xlfn.XLOOKUP(TBL_PD_RATES[[#This Row],[BILL]],TBL_FACTOR[Bill],TBL_FACTOR[x/Local],,-1))+_xlfn.XLOOKUP(TBL_PD_RATES[[#Headers],[RS]], TBL_MSP[MSP],TBL_MSP[By/Local]))*TBL_PD_RATES[[#This Row],[BILL]],1)</f>
        <v>116.1</v>
      </c>
      <c r="T145" s="123">
        <f>ROUNDUP(((_xlfn.XLOOKUP(TBL_PD_RATES[[#This Row],[BILL]],TBL_FACTOR[Bill],TBL_FACTOR[x/Local],,-1))+_xlfn.XLOOKUP(TBL_PD_RATES[[#Headers],[RS]], TBL_MSP[MSP],TBL_MSP[By/Local]))*TBL_PD_RATES[[#This Row],[BILL]],1)</f>
        <v>116.1</v>
      </c>
      <c r="V145" s="2">
        <v>172</v>
      </c>
      <c r="W145" s="123">
        <f>ROUNDUP(_xlfn.XLOOKUP(V145,TBL_FACTOR[Bill],TBL_FACTOR[x/Travel],,-1)*TBL_PD_RATES12[[#This Row],[BILL]],1)</f>
        <v>120.39999999999999</v>
      </c>
      <c r="X145" s="123">
        <f>ROUNDUP(((_xlfn.XLOOKUP(TBL_PD_RATES12[[#This Row],[BILL]],TBL_FACTOR[Bill],TBL_FACTOR[x/Travel],,-1))+_xlfn.XLOOKUP(TBL_PD_RATES12[[#Headers],[AHSA]], TBL_MSP[MSP],TBL_MSP[By/Travel]))*TBL_PD_RATES12[[#This Row],[BILL]],1)</f>
        <v>124.69999999999999</v>
      </c>
      <c r="Y145" s="123">
        <f>ROUNDUP(((_xlfn.XLOOKUP(TBL_PD_RATES12[[#This Row],[BILL]],TBL_FACTOR[Bill],TBL_FACTOR[x/Travel],,-1))+_xlfn.XLOOKUP(TBL_PD_RATES12[[#Headers],[CSU]], TBL_MSP[MSP],TBL_MSP[By/Travel]))*TBL_PD_RATES12[[#This Row],[BILL]],1)</f>
        <v>120.39999999999999</v>
      </c>
      <c r="Z145" s="123">
        <f>ROUNDUP(((_xlfn.XLOOKUP(TBL_PD_RATES12[[#This Row],[BILL]],TBL_FACTOR[Bill],TBL_FACTOR[x/Travel],,-1))+_xlfn.XLOOKUP(TBL_PD_RATES12[[#Headers],[MS]], TBL_MSP[MSP],TBL_MSP[By/Travel]))*TBL_PD_RATES12[[#This Row],[BILL]],1)</f>
        <v>120.39999999999999</v>
      </c>
      <c r="AA145" s="123">
        <f>ROUNDUP(((_xlfn.XLOOKUP(TBL_PD_RATES12[[#This Row],[BILL]],TBL_FACTOR[Bill],TBL_FACTOR[x/Travel],,-1))+_xlfn.XLOOKUP(TBL_PD_RATES12[[#Headers],[RS]], TBL_MSP[MSP],TBL_MSP[By/Travel]))*TBL_PD_RATES12[[#This Row],[BILL]],1)</f>
        <v>120.39999999999999</v>
      </c>
      <c r="AB145" s="123">
        <f>ROUNDUP(((_xlfn.XLOOKUP(TBL_PD_RATES12[[#This Row],[BILL]],TBL_FACTOR[Bill],TBL_FACTOR[x/Travel],,-1))+_xlfn.XLOOKUP(TBL_PD_RATES12[[#Headers],[RS]], TBL_MSP[MSP],TBL_MSP[By/Travel]))*TBL_PD_RATES12[[#This Row],[BILL]],1)</f>
        <v>120.39999999999999</v>
      </c>
    </row>
    <row r="146" spans="1:28" x14ac:dyDescent="0.2">
      <c r="A146" s="123">
        <v>223.4</v>
      </c>
      <c r="B146" s="2">
        <v>153</v>
      </c>
      <c r="C146" s="149">
        <v>0.68487018800358102</v>
      </c>
      <c r="D146" s="149">
        <f>TBL_FACTOR[[#This Row],[x/Local]]+0.025</f>
        <v>0.70987018800358104</v>
      </c>
      <c r="N146" s="2">
        <v>173</v>
      </c>
      <c r="O146" s="123">
        <f>ROUNDUP(_xlfn.XLOOKUP(N146,TBL_FACTOR[Bill],TBL_FACTOR[x/Local],,-1)*TBL_PD_RATES[[#This Row],[BILL]],1)</f>
        <v>116.8</v>
      </c>
      <c r="P146" s="123">
        <f>ROUNDUP(((_xlfn.XLOOKUP(TBL_PD_RATES[[#This Row],[BILL]],TBL_FACTOR[Bill],TBL_FACTOR[x/Local],,-1))+_xlfn.XLOOKUP(TBL_PD_RATES[[#Headers],[AHSA]], TBL_MSP[MSP],TBL_MSP[By/Local]))*TBL_PD_RATES[[#This Row],[BILL]],1)</f>
        <v>119.39999999999999</v>
      </c>
      <c r="Q146" s="123">
        <f>ROUNDUP(((_xlfn.XLOOKUP(TBL_PD_RATES[[#This Row],[BILL]],TBL_FACTOR[Bill],TBL_FACTOR[x/Local],,-1))+_xlfn.XLOOKUP(TBL_PD_RATES[[#Headers],[CSU]], TBL_MSP[MSP],TBL_MSP[By/Local]))*TBL_PD_RATES[[#This Row],[BILL]],1)</f>
        <v>116.8</v>
      </c>
      <c r="R146" s="123">
        <f>ROUNDUP(((_xlfn.XLOOKUP(TBL_PD_RATES[[#This Row],[BILL]],TBL_FACTOR[Bill],TBL_FACTOR[x/Local],,-1))+_xlfn.XLOOKUP(TBL_PD_RATES[[#Headers],[MS]], TBL_MSP[MSP],TBL_MSP[By/Local]))*TBL_PD_RATES[[#This Row],[BILL]],1)</f>
        <v>116.8</v>
      </c>
      <c r="S146" s="123">
        <f>ROUNDUP(((_xlfn.XLOOKUP(TBL_PD_RATES[[#This Row],[BILL]],TBL_FACTOR[Bill],TBL_FACTOR[x/Local],,-1))+_xlfn.XLOOKUP(TBL_PD_RATES[[#Headers],[RS]], TBL_MSP[MSP],TBL_MSP[By/Local]))*TBL_PD_RATES[[#This Row],[BILL]],1)</f>
        <v>116.8</v>
      </c>
      <c r="T146" s="123">
        <f>ROUNDUP(((_xlfn.XLOOKUP(TBL_PD_RATES[[#This Row],[BILL]],TBL_FACTOR[Bill],TBL_FACTOR[x/Local],,-1))+_xlfn.XLOOKUP(TBL_PD_RATES[[#Headers],[RS]], TBL_MSP[MSP],TBL_MSP[By/Local]))*TBL_PD_RATES[[#This Row],[BILL]],1)</f>
        <v>116.8</v>
      </c>
      <c r="V146" s="2">
        <v>173</v>
      </c>
      <c r="W146" s="123">
        <f>ROUNDUP(_xlfn.XLOOKUP(V146,TBL_FACTOR[Bill],TBL_FACTOR[x/Travel],,-1)*TBL_PD_RATES12[[#This Row],[BILL]],1)</f>
        <v>121.1</v>
      </c>
      <c r="X146" s="123">
        <f>ROUNDUP(((_xlfn.XLOOKUP(TBL_PD_RATES12[[#This Row],[BILL]],TBL_FACTOR[Bill],TBL_FACTOR[x/Travel],,-1))+_xlfn.XLOOKUP(TBL_PD_RATES12[[#Headers],[AHSA]], TBL_MSP[MSP],TBL_MSP[By/Travel]))*TBL_PD_RATES12[[#This Row],[BILL]],1)</f>
        <v>125.39999999999999</v>
      </c>
      <c r="Y146" s="123">
        <f>ROUNDUP(((_xlfn.XLOOKUP(TBL_PD_RATES12[[#This Row],[BILL]],TBL_FACTOR[Bill],TBL_FACTOR[x/Travel],,-1))+_xlfn.XLOOKUP(TBL_PD_RATES12[[#Headers],[CSU]], TBL_MSP[MSP],TBL_MSP[By/Travel]))*TBL_PD_RATES12[[#This Row],[BILL]],1)</f>
        <v>121.1</v>
      </c>
      <c r="Z146" s="123">
        <f>ROUNDUP(((_xlfn.XLOOKUP(TBL_PD_RATES12[[#This Row],[BILL]],TBL_FACTOR[Bill],TBL_FACTOR[x/Travel],,-1))+_xlfn.XLOOKUP(TBL_PD_RATES12[[#Headers],[MS]], TBL_MSP[MSP],TBL_MSP[By/Travel]))*TBL_PD_RATES12[[#This Row],[BILL]],1)</f>
        <v>121.1</v>
      </c>
      <c r="AA146" s="123">
        <f>ROUNDUP(((_xlfn.XLOOKUP(TBL_PD_RATES12[[#This Row],[BILL]],TBL_FACTOR[Bill],TBL_FACTOR[x/Travel],,-1))+_xlfn.XLOOKUP(TBL_PD_RATES12[[#Headers],[RS]], TBL_MSP[MSP],TBL_MSP[By/Travel]))*TBL_PD_RATES12[[#This Row],[BILL]],1)</f>
        <v>121.1</v>
      </c>
      <c r="AB146" s="123">
        <f>ROUNDUP(((_xlfn.XLOOKUP(TBL_PD_RATES12[[#This Row],[BILL]],TBL_FACTOR[Bill],TBL_FACTOR[x/Travel],,-1))+_xlfn.XLOOKUP(TBL_PD_RATES12[[#Headers],[RS]], TBL_MSP[MSP],TBL_MSP[By/Travel]))*TBL_PD_RATES12[[#This Row],[BILL]],1)</f>
        <v>121.1</v>
      </c>
    </row>
    <row r="147" spans="1:28" x14ac:dyDescent="0.2">
      <c r="A147" s="123">
        <v>224.8</v>
      </c>
      <c r="B147" s="2">
        <v>154</v>
      </c>
      <c r="C147" s="149">
        <v>0.68505338078291811</v>
      </c>
      <c r="D147" s="149">
        <f>TBL_FACTOR[[#This Row],[x/Local]]+0.025</f>
        <v>0.71005338078291813</v>
      </c>
      <c r="N147" s="2">
        <v>174</v>
      </c>
      <c r="O147" s="123">
        <f>ROUNDUP(_xlfn.XLOOKUP(N147,TBL_FACTOR[Bill],TBL_FACTOR[x/Local],,-1)*TBL_PD_RATES[[#This Row],[BILL]],1)</f>
        <v>117.6</v>
      </c>
      <c r="P147" s="123">
        <f>ROUNDUP(((_xlfn.XLOOKUP(TBL_PD_RATES[[#This Row],[BILL]],TBL_FACTOR[Bill],TBL_FACTOR[x/Local],,-1))+_xlfn.XLOOKUP(TBL_PD_RATES[[#Headers],[AHSA]], TBL_MSP[MSP],TBL_MSP[By/Local]))*TBL_PD_RATES[[#This Row],[BILL]],1)</f>
        <v>120.19999999999999</v>
      </c>
      <c r="Q147" s="123">
        <f>ROUNDUP(((_xlfn.XLOOKUP(TBL_PD_RATES[[#This Row],[BILL]],TBL_FACTOR[Bill],TBL_FACTOR[x/Local],,-1))+_xlfn.XLOOKUP(TBL_PD_RATES[[#Headers],[CSU]], TBL_MSP[MSP],TBL_MSP[By/Local]))*TBL_PD_RATES[[#This Row],[BILL]],1)</f>
        <v>117.6</v>
      </c>
      <c r="R147" s="123">
        <f>ROUNDUP(((_xlfn.XLOOKUP(TBL_PD_RATES[[#This Row],[BILL]],TBL_FACTOR[Bill],TBL_FACTOR[x/Local],,-1))+_xlfn.XLOOKUP(TBL_PD_RATES[[#Headers],[MS]], TBL_MSP[MSP],TBL_MSP[By/Local]))*TBL_PD_RATES[[#This Row],[BILL]],1)</f>
        <v>117.6</v>
      </c>
      <c r="S147" s="123">
        <f>ROUNDUP(((_xlfn.XLOOKUP(TBL_PD_RATES[[#This Row],[BILL]],TBL_FACTOR[Bill],TBL_FACTOR[x/Local],,-1))+_xlfn.XLOOKUP(TBL_PD_RATES[[#Headers],[RS]], TBL_MSP[MSP],TBL_MSP[By/Local]))*TBL_PD_RATES[[#This Row],[BILL]],1)</f>
        <v>117.6</v>
      </c>
      <c r="T147" s="123">
        <f>ROUNDUP(((_xlfn.XLOOKUP(TBL_PD_RATES[[#This Row],[BILL]],TBL_FACTOR[Bill],TBL_FACTOR[x/Local],,-1))+_xlfn.XLOOKUP(TBL_PD_RATES[[#Headers],[RS]], TBL_MSP[MSP],TBL_MSP[By/Local]))*TBL_PD_RATES[[#This Row],[BILL]],1)</f>
        <v>117.6</v>
      </c>
      <c r="V147" s="2">
        <v>174</v>
      </c>
      <c r="W147" s="123">
        <f>ROUNDUP(_xlfn.XLOOKUP(V147,TBL_FACTOR[Bill],TBL_FACTOR[x/Travel],,-1)*TBL_PD_RATES12[[#This Row],[BILL]],1)</f>
        <v>121.89999999999999</v>
      </c>
      <c r="X147" s="123">
        <f>ROUNDUP(((_xlfn.XLOOKUP(TBL_PD_RATES12[[#This Row],[BILL]],TBL_FACTOR[Bill],TBL_FACTOR[x/Travel],,-1))+_xlfn.XLOOKUP(TBL_PD_RATES12[[#Headers],[AHSA]], TBL_MSP[MSP],TBL_MSP[By/Travel]))*TBL_PD_RATES12[[#This Row],[BILL]],1)</f>
        <v>126.3</v>
      </c>
      <c r="Y147" s="123">
        <f>ROUNDUP(((_xlfn.XLOOKUP(TBL_PD_RATES12[[#This Row],[BILL]],TBL_FACTOR[Bill],TBL_FACTOR[x/Travel],,-1))+_xlfn.XLOOKUP(TBL_PD_RATES12[[#Headers],[CSU]], TBL_MSP[MSP],TBL_MSP[By/Travel]))*TBL_PD_RATES12[[#This Row],[BILL]],1)</f>
        <v>121.89999999999999</v>
      </c>
      <c r="Z147" s="123">
        <f>ROUNDUP(((_xlfn.XLOOKUP(TBL_PD_RATES12[[#This Row],[BILL]],TBL_FACTOR[Bill],TBL_FACTOR[x/Travel],,-1))+_xlfn.XLOOKUP(TBL_PD_RATES12[[#Headers],[MS]], TBL_MSP[MSP],TBL_MSP[By/Travel]))*TBL_PD_RATES12[[#This Row],[BILL]],1)</f>
        <v>121.89999999999999</v>
      </c>
      <c r="AA147" s="123">
        <f>ROUNDUP(((_xlfn.XLOOKUP(TBL_PD_RATES12[[#This Row],[BILL]],TBL_FACTOR[Bill],TBL_FACTOR[x/Travel],,-1))+_xlfn.XLOOKUP(TBL_PD_RATES12[[#Headers],[RS]], TBL_MSP[MSP],TBL_MSP[By/Travel]))*TBL_PD_RATES12[[#This Row],[BILL]],1)</f>
        <v>121.89999999999999</v>
      </c>
      <c r="AB147" s="123">
        <f>ROUNDUP(((_xlfn.XLOOKUP(TBL_PD_RATES12[[#This Row],[BILL]],TBL_FACTOR[Bill],TBL_FACTOR[x/Travel],,-1))+_xlfn.XLOOKUP(TBL_PD_RATES12[[#Headers],[RS]], TBL_MSP[MSP],TBL_MSP[By/Travel]))*TBL_PD_RATES12[[#This Row],[BILL]],1)</f>
        <v>121.89999999999999</v>
      </c>
    </row>
    <row r="148" spans="1:28" x14ac:dyDescent="0.2">
      <c r="A148" s="123">
        <v>226.20000000000002</v>
      </c>
      <c r="B148" s="2">
        <v>155</v>
      </c>
      <c r="C148" s="149">
        <v>0.68523430592396106</v>
      </c>
      <c r="D148" s="149">
        <f>TBL_FACTOR[[#This Row],[x/Local]]+0.025</f>
        <v>0.71023430592396108</v>
      </c>
      <c r="N148" s="2">
        <v>175</v>
      </c>
      <c r="O148" s="123">
        <f>ROUNDUP(_xlfn.XLOOKUP(N148,TBL_FACTOR[Bill],TBL_FACTOR[x/Local],,-1)*TBL_PD_RATES[[#This Row],[BILL]],1)</f>
        <v>118.3</v>
      </c>
      <c r="P148" s="123">
        <f>ROUNDUP(((_xlfn.XLOOKUP(TBL_PD_RATES[[#This Row],[BILL]],TBL_FACTOR[Bill],TBL_FACTOR[x/Local],,-1))+_xlfn.XLOOKUP(TBL_PD_RATES[[#Headers],[AHSA]], TBL_MSP[MSP],TBL_MSP[By/Local]))*TBL_PD_RATES[[#This Row],[BILL]],1)</f>
        <v>120.89999999999999</v>
      </c>
      <c r="Q148" s="123">
        <f>ROUNDUP(((_xlfn.XLOOKUP(TBL_PD_RATES[[#This Row],[BILL]],TBL_FACTOR[Bill],TBL_FACTOR[x/Local],,-1))+_xlfn.XLOOKUP(TBL_PD_RATES[[#Headers],[CSU]], TBL_MSP[MSP],TBL_MSP[By/Local]))*TBL_PD_RATES[[#This Row],[BILL]],1)</f>
        <v>118.3</v>
      </c>
      <c r="R148" s="123">
        <f>ROUNDUP(((_xlfn.XLOOKUP(TBL_PD_RATES[[#This Row],[BILL]],TBL_FACTOR[Bill],TBL_FACTOR[x/Local],,-1))+_xlfn.XLOOKUP(TBL_PD_RATES[[#Headers],[MS]], TBL_MSP[MSP],TBL_MSP[By/Local]))*TBL_PD_RATES[[#This Row],[BILL]],1)</f>
        <v>118.3</v>
      </c>
      <c r="S148" s="123">
        <f>ROUNDUP(((_xlfn.XLOOKUP(TBL_PD_RATES[[#This Row],[BILL]],TBL_FACTOR[Bill],TBL_FACTOR[x/Local],,-1))+_xlfn.XLOOKUP(TBL_PD_RATES[[#Headers],[RS]], TBL_MSP[MSP],TBL_MSP[By/Local]))*TBL_PD_RATES[[#This Row],[BILL]],1)</f>
        <v>118.3</v>
      </c>
      <c r="T148" s="123">
        <f>ROUNDUP(((_xlfn.XLOOKUP(TBL_PD_RATES[[#This Row],[BILL]],TBL_FACTOR[Bill],TBL_FACTOR[x/Local],,-1))+_xlfn.XLOOKUP(TBL_PD_RATES[[#Headers],[RS]], TBL_MSP[MSP],TBL_MSP[By/Local]))*TBL_PD_RATES[[#This Row],[BILL]],1)</f>
        <v>118.3</v>
      </c>
      <c r="V148" s="2">
        <v>175</v>
      </c>
      <c r="W148" s="123">
        <f>ROUNDUP(_xlfn.XLOOKUP(V148,TBL_FACTOR[Bill],TBL_FACTOR[x/Travel],,-1)*TBL_PD_RATES12[[#This Row],[BILL]],1)</f>
        <v>122.69999999999999</v>
      </c>
      <c r="X148" s="123">
        <f>ROUNDUP(((_xlfn.XLOOKUP(TBL_PD_RATES12[[#This Row],[BILL]],TBL_FACTOR[Bill],TBL_FACTOR[x/Travel],,-1))+_xlfn.XLOOKUP(TBL_PD_RATES12[[#Headers],[AHSA]], TBL_MSP[MSP],TBL_MSP[By/Travel]))*TBL_PD_RATES12[[#This Row],[BILL]],1)</f>
        <v>127</v>
      </c>
      <c r="Y148" s="123">
        <f>ROUNDUP(((_xlfn.XLOOKUP(TBL_PD_RATES12[[#This Row],[BILL]],TBL_FACTOR[Bill],TBL_FACTOR[x/Travel],,-1))+_xlfn.XLOOKUP(TBL_PD_RATES12[[#Headers],[CSU]], TBL_MSP[MSP],TBL_MSP[By/Travel]))*TBL_PD_RATES12[[#This Row],[BILL]],1)</f>
        <v>122.69999999999999</v>
      </c>
      <c r="Z148" s="123">
        <f>ROUNDUP(((_xlfn.XLOOKUP(TBL_PD_RATES12[[#This Row],[BILL]],TBL_FACTOR[Bill],TBL_FACTOR[x/Travel],,-1))+_xlfn.XLOOKUP(TBL_PD_RATES12[[#Headers],[MS]], TBL_MSP[MSP],TBL_MSP[By/Travel]))*TBL_PD_RATES12[[#This Row],[BILL]],1)</f>
        <v>122.69999999999999</v>
      </c>
      <c r="AA148" s="123">
        <f>ROUNDUP(((_xlfn.XLOOKUP(TBL_PD_RATES12[[#This Row],[BILL]],TBL_FACTOR[Bill],TBL_FACTOR[x/Travel],,-1))+_xlfn.XLOOKUP(TBL_PD_RATES12[[#Headers],[RS]], TBL_MSP[MSP],TBL_MSP[By/Travel]))*TBL_PD_RATES12[[#This Row],[BILL]],1)</f>
        <v>122.69999999999999</v>
      </c>
      <c r="AB148" s="123">
        <f>ROUNDUP(((_xlfn.XLOOKUP(TBL_PD_RATES12[[#This Row],[BILL]],TBL_FACTOR[Bill],TBL_FACTOR[x/Travel],,-1))+_xlfn.XLOOKUP(TBL_PD_RATES12[[#Headers],[RS]], TBL_MSP[MSP],TBL_MSP[By/Travel]))*TBL_PD_RATES12[[#This Row],[BILL]],1)</f>
        <v>122.69999999999999</v>
      </c>
    </row>
    <row r="149" spans="1:28" x14ac:dyDescent="0.2">
      <c r="A149" s="123">
        <v>227.60000000000002</v>
      </c>
      <c r="B149" s="2">
        <v>156</v>
      </c>
      <c r="C149" s="149">
        <v>0.68541300527240767</v>
      </c>
      <c r="D149" s="149">
        <f>TBL_FACTOR[[#This Row],[x/Local]]+0.025</f>
        <v>0.71041300527240769</v>
      </c>
      <c r="N149" s="2">
        <v>176</v>
      </c>
      <c r="O149" s="123">
        <f>ROUNDUP(_xlfn.XLOOKUP(N149,TBL_FACTOR[Bill],TBL_FACTOR[x/Local],,-1)*TBL_PD_RATES[[#This Row],[BILL]],1)</f>
        <v>119</v>
      </c>
      <c r="P149" s="123">
        <f>ROUNDUP(((_xlfn.XLOOKUP(TBL_PD_RATES[[#This Row],[BILL]],TBL_FACTOR[Bill],TBL_FACTOR[x/Local],,-1))+_xlfn.XLOOKUP(TBL_PD_RATES[[#Headers],[AHSA]], TBL_MSP[MSP],TBL_MSP[By/Local]))*TBL_PD_RATES[[#This Row],[BILL]],1)</f>
        <v>121.6</v>
      </c>
      <c r="Q149" s="123">
        <f>ROUNDUP(((_xlfn.XLOOKUP(TBL_PD_RATES[[#This Row],[BILL]],TBL_FACTOR[Bill],TBL_FACTOR[x/Local],,-1))+_xlfn.XLOOKUP(TBL_PD_RATES[[#Headers],[CSU]], TBL_MSP[MSP],TBL_MSP[By/Local]))*TBL_PD_RATES[[#This Row],[BILL]],1)</f>
        <v>119</v>
      </c>
      <c r="R149" s="123">
        <f>ROUNDUP(((_xlfn.XLOOKUP(TBL_PD_RATES[[#This Row],[BILL]],TBL_FACTOR[Bill],TBL_FACTOR[x/Local],,-1))+_xlfn.XLOOKUP(TBL_PD_RATES[[#Headers],[MS]], TBL_MSP[MSP],TBL_MSP[By/Local]))*TBL_PD_RATES[[#This Row],[BILL]],1)</f>
        <v>119</v>
      </c>
      <c r="S149" s="123">
        <f>ROUNDUP(((_xlfn.XLOOKUP(TBL_PD_RATES[[#This Row],[BILL]],TBL_FACTOR[Bill],TBL_FACTOR[x/Local],,-1))+_xlfn.XLOOKUP(TBL_PD_RATES[[#Headers],[RS]], TBL_MSP[MSP],TBL_MSP[By/Local]))*TBL_PD_RATES[[#This Row],[BILL]],1)</f>
        <v>119</v>
      </c>
      <c r="T149" s="123">
        <f>ROUNDUP(((_xlfn.XLOOKUP(TBL_PD_RATES[[#This Row],[BILL]],TBL_FACTOR[Bill],TBL_FACTOR[x/Local],,-1))+_xlfn.XLOOKUP(TBL_PD_RATES[[#Headers],[RS]], TBL_MSP[MSP],TBL_MSP[By/Local]))*TBL_PD_RATES[[#This Row],[BILL]],1)</f>
        <v>119</v>
      </c>
      <c r="V149" s="2">
        <v>176</v>
      </c>
      <c r="W149" s="123">
        <f>ROUNDUP(_xlfn.XLOOKUP(V149,TBL_FACTOR[Bill],TBL_FACTOR[x/Travel],,-1)*TBL_PD_RATES12[[#This Row],[BILL]],1)</f>
        <v>123.39999999999999</v>
      </c>
      <c r="X149" s="123">
        <f>ROUNDUP(((_xlfn.XLOOKUP(TBL_PD_RATES12[[#This Row],[BILL]],TBL_FACTOR[Bill],TBL_FACTOR[x/Travel],,-1))+_xlfn.XLOOKUP(TBL_PD_RATES12[[#Headers],[AHSA]], TBL_MSP[MSP],TBL_MSP[By/Travel]))*TBL_PD_RATES12[[#This Row],[BILL]],1)</f>
        <v>127.8</v>
      </c>
      <c r="Y149" s="123">
        <f>ROUNDUP(((_xlfn.XLOOKUP(TBL_PD_RATES12[[#This Row],[BILL]],TBL_FACTOR[Bill],TBL_FACTOR[x/Travel],,-1))+_xlfn.XLOOKUP(TBL_PD_RATES12[[#Headers],[CSU]], TBL_MSP[MSP],TBL_MSP[By/Travel]))*TBL_PD_RATES12[[#This Row],[BILL]],1)</f>
        <v>123.39999999999999</v>
      </c>
      <c r="Z149" s="123">
        <f>ROUNDUP(((_xlfn.XLOOKUP(TBL_PD_RATES12[[#This Row],[BILL]],TBL_FACTOR[Bill],TBL_FACTOR[x/Travel],,-1))+_xlfn.XLOOKUP(TBL_PD_RATES12[[#Headers],[MS]], TBL_MSP[MSP],TBL_MSP[By/Travel]))*TBL_PD_RATES12[[#This Row],[BILL]],1)</f>
        <v>123.39999999999999</v>
      </c>
      <c r="AA149" s="123">
        <f>ROUNDUP(((_xlfn.XLOOKUP(TBL_PD_RATES12[[#This Row],[BILL]],TBL_FACTOR[Bill],TBL_FACTOR[x/Travel],,-1))+_xlfn.XLOOKUP(TBL_PD_RATES12[[#Headers],[RS]], TBL_MSP[MSP],TBL_MSP[By/Travel]))*TBL_PD_RATES12[[#This Row],[BILL]],1)</f>
        <v>123.39999999999999</v>
      </c>
      <c r="AB149" s="123">
        <f>ROUNDUP(((_xlfn.XLOOKUP(TBL_PD_RATES12[[#This Row],[BILL]],TBL_FACTOR[Bill],TBL_FACTOR[x/Travel],,-1))+_xlfn.XLOOKUP(TBL_PD_RATES12[[#Headers],[RS]], TBL_MSP[MSP],TBL_MSP[By/Travel]))*TBL_PD_RATES12[[#This Row],[BILL]],1)</f>
        <v>123.39999999999999</v>
      </c>
    </row>
    <row r="150" spans="1:28" x14ac:dyDescent="0.2">
      <c r="A150" s="123">
        <v>229</v>
      </c>
      <c r="B150" s="2">
        <v>157</v>
      </c>
      <c r="C150" s="149">
        <v>0.68558951965065495</v>
      </c>
      <c r="D150" s="149">
        <f>TBL_FACTOR[[#This Row],[x/Local]]+0.025</f>
        <v>0.71058951965065498</v>
      </c>
      <c r="N150" s="2">
        <v>177</v>
      </c>
      <c r="O150" s="123">
        <f>ROUNDUP(_xlfn.XLOOKUP(N150,TBL_FACTOR[Bill],TBL_FACTOR[x/Local],,-1)*TBL_PD_RATES[[#This Row],[BILL]],1)</f>
        <v>119.69999999999999</v>
      </c>
      <c r="P150" s="123">
        <f>ROUNDUP(((_xlfn.XLOOKUP(TBL_PD_RATES[[#This Row],[BILL]],TBL_FACTOR[Bill],TBL_FACTOR[x/Local],,-1))+_xlfn.XLOOKUP(TBL_PD_RATES[[#Headers],[AHSA]], TBL_MSP[MSP],TBL_MSP[By/Local]))*TBL_PD_RATES[[#This Row],[BILL]],1)</f>
        <v>122.3</v>
      </c>
      <c r="Q150" s="123">
        <f>ROUNDUP(((_xlfn.XLOOKUP(TBL_PD_RATES[[#This Row],[BILL]],TBL_FACTOR[Bill],TBL_FACTOR[x/Local],,-1))+_xlfn.XLOOKUP(TBL_PD_RATES[[#Headers],[CSU]], TBL_MSP[MSP],TBL_MSP[By/Local]))*TBL_PD_RATES[[#This Row],[BILL]],1)</f>
        <v>119.69999999999999</v>
      </c>
      <c r="R150" s="123">
        <f>ROUNDUP(((_xlfn.XLOOKUP(TBL_PD_RATES[[#This Row],[BILL]],TBL_FACTOR[Bill],TBL_FACTOR[x/Local],,-1))+_xlfn.XLOOKUP(TBL_PD_RATES[[#Headers],[MS]], TBL_MSP[MSP],TBL_MSP[By/Local]))*TBL_PD_RATES[[#This Row],[BILL]],1)</f>
        <v>119.69999999999999</v>
      </c>
      <c r="S150" s="123">
        <f>ROUNDUP(((_xlfn.XLOOKUP(TBL_PD_RATES[[#This Row],[BILL]],TBL_FACTOR[Bill],TBL_FACTOR[x/Local],,-1))+_xlfn.XLOOKUP(TBL_PD_RATES[[#Headers],[RS]], TBL_MSP[MSP],TBL_MSP[By/Local]))*TBL_PD_RATES[[#This Row],[BILL]],1)</f>
        <v>119.69999999999999</v>
      </c>
      <c r="T150" s="123">
        <f>ROUNDUP(((_xlfn.XLOOKUP(TBL_PD_RATES[[#This Row],[BILL]],TBL_FACTOR[Bill],TBL_FACTOR[x/Local],,-1))+_xlfn.XLOOKUP(TBL_PD_RATES[[#Headers],[RS]], TBL_MSP[MSP],TBL_MSP[By/Local]))*TBL_PD_RATES[[#This Row],[BILL]],1)</f>
        <v>119.69999999999999</v>
      </c>
      <c r="V150" s="2">
        <v>177</v>
      </c>
      <c r="W150" s="123">
        <f>ROUNDUP(_xlfn.XLOOKUP(V150,TBL_FACTOR[Bill],TBL_FACTOR[x/Travel],,-1)*TBL_PD_RATES12[[#This Row],[BILL]],1)</f>
        <v>124.1</v>
      </c>
      <c r="X150" s="123">
        <f>ROUNDUP(((_xlfn.XLOOKUP(TBL_PD_RATES12[[#This Row],[BILL]],TBL_FACTOR[Bill],TBL_FACTOR[x/Travel],,-1))+_xlfn.XLOOKUP(TBL_PD_RATES12[[#Headers],[AHSA]], TBL_MSP[MSP],TBL_MSP[By/Travel]))*TBL_PD_RATES12[[#This Row],[BILL]],1)</f>
        <v>128.5</v>
      </c>
      <c r="Y150" s="123">
        <f>ROUNDUP(((_xlfn.XLOOKUP(TBL_PD_RATES12[[#This Row],[BILL]],TBL_FACTOR[Bill],TBL_FACTOR[x/Travel],,-1))+_xlfn.XLOOKUP(TBL_PD_RATES12[[#Headers],[CSU]], TBL_MSP[MSP],TBL_MSP[By/Travel]))*TBL_PD_RATES12[[#This Row],[BILL]],1)</f>
        <v>124.1</v>
      </c>
      <c r="Z150" s="123">
        <f>ROUNDUP(((_xlfn.XLOOKUP(TBL_PD_RATES12[[#This Row],[BILL]],TBL_FACTOR[Bill],TBL_FACTOR[x/Travel],,-1))+_xlfn.XLOOKUP(TBL_PD_RATES12[[#Headers],[MS]], TBL_MSP[MSP],TBL_MSP[By/Travel]))*TBL_PD_RATES12[[#This Row],[BILL]],1)</f>
        <v>124.1</v>
      </c>
      <c r="AA150" s="123">
        <f>ROUNDUP(((_xlfn.XLOOKUP(TBL_PD_RATES12[[#This Row],[BILL]],TBL_FACTOR[Bill],TBL_FACTOR[x/Travel],,-1))+_xlfn.XLOOKUP(TBL_PD_RATES12[[#Headers],[RS]], TBL_MSP[MSP],TBL_MSP[By/Travel]))*TBL_PD_RATES12[[#This Row],[BILL]],1)</f>
        <v>124.1</v>
      </c>
      <c r="AB150" s="123">
        <f>ROUNDUP(((_xlfn.XLOOKUP(TBL_PD_RATES12[[#This Row],[BILL]],TBL_FACTOR[Bill],TBL_FACTOR[x/Travel],,-1))+_xlfn.XLOOKUP(TBL_PD_RATES12[[#Headers],[RS]], TBL_MSP[MSP],TBL_MSP[By/Travel]))*TBL_PD_RATES12[[#This Row],[BILL]],1)</f>
        <v>124.1</v>
      </c>
    </row>
    <row r="151" spans="1:28" x14ac:dyDescent="0.2">
      <c r="A151" s="123">
        <v>230.35000000000002</v>
      </c>
      <c r="B151" s="2">
        <v>158</v>
      </c>
      <c r="C151" s="149">
        <v>0.68591274148035586</v>
      </c>
      <c r="D151" s="149">
        <f>TBL_FACTOR[[#This Row],[x/Local]]+0.025</f>
        <v>0.71091274148035588</v>
      </c>
      <c r="N151" s="2">
        <v>178</v>
      </c>
      <c r="O151" s="123">
        <f>ROUNDUP(_xlfn.XLOOKUP(N151,TBL_FACTOR[Bill],TBL_FACTOR[x/Local],,-1)*TBL_PD_RATES[[#This Row],[BILL]],1)</f>
        <v>120.39999999999999</v>
      </c>
      <c r="P151" s="123">
        <f>ROUNDUP(((_xlfn.XLOOKUP(TBL_PD_RATES[[#This Row],[BILL]],TBL_FACTOR[Bill],TBL_FACTOR[x/Local],,-1))+_xlfn.XLOOKUP(TBL_PD_RATES[[#Headers],[AHSA]], TBL_MSP[MSP],TBL_MSP[By/Local]))*TBL_PD_RATES[[#This Row],[BILL]],1)</f>
        <v>123.1</v>
      </c>
      <c r="Q151" s="123">
        <f>ROUNDUP(((_xlfn.XLOOKUP(TBL_PD_RATES[[#This Row],[BILL]],TBL_FACTOR[Bill],TBL_FACTOR[x/Local],,-1))+_xlfn.XLOOKUP(TBL_PD_RATES[[#Headers],[CSU]], TBL_MSP[MSP],TBL_MSP[By/Local]))*TBL_PD_RATES[[#This Row],[BILL]],1)</f>
        <v>120.39999999999999</v>
      </c>
      <c r="R151" s="123">
        <f>ROUNDUP(((_xlfn.XLOOKUP(TBL_PD_RATES[[#This Row],[BILL]],TBL_FACTOR[Bill],TBL_FACTOR[x/Local],,-1))+_xlfn.XLOOKUP(TBL_PD_RATES[[#Headers],[MS]], TBL_MSP[MSP],TBL_MSP[By/Local]))*TBL_PD_RATES[[#This Row],[BILL]],1)</f>
        <v>120.39999999999999</v>
      </c>
      <c r="S151" s="123">
        <f>ROUNDUP(((_xlfn.XLOOKUP(TBL_PD_RATES[[#This Row],[BILL]],TBL_FACTOR[Bill],TBL_FACTOR[x/Local],,-1))+_xlfn.XLOOKUP(TBL_PD_RATES[[#Headers],[RS]], TBL_MSP[MSP],TBL_MSP[By/Local]))*TBL_PD_RATES[[#This Row],[BILL]],1)</f>
        <v>120.39999999999999</v>
      </c>
      <c r="T151" s="123">
        <f>ROUNDUP(((_xlfn.XLOOKUP(TBL_PD_RATES[[#This Row],[BILL]],TBL_FACTOR[Bill],TBL_FACTOR[x/Local],,-1))+_xlfn.XLOOKUP(TBL_PD_RATES[[#Headers],[RS]], TBL_MSP[MSP],TBL_MSP[By/Local]))*TBL_PD_RATES[[#This Row],[BILL]],1)</f>
        <v>120.39999999999999</v>
      </c>
      <c r="V151" s="2">
        <v>178</v>
      </c>
      <c r="W151" s="123">
        <f>ROUNDUP(_xlfn.XLOOKUP(V151,TBL_FACTOR[Bill],TBL_FACTOR[x/Travel],,-1)*TBL_PD_RATES12[[#This Row],[BILL]],1)</f>
        <v>124.89999999999999</v>
      </c>
      <c r="X151" s="123">
        <f>ROUNDUP(((_xlfn.XLOOKUP(TBL_PD_RATES12[[#This Row],[BILL]],TBL_FACTOR[Bill],TBL_FACTOR[x/Travel],,-1))+_xlfn.XLOOKUP(TBL_PD_RATES12[[#Headers],[AHSA]], TBL_MSP[MSP],TBL_MSP[By/Travel]))*TBL_PD_RATES12[[#This Row],[BILL]],1)</f>
        <v>129.29999999999998</v>
      </c>
      <c r="Y151" s="123">
        <f>ROUNDUP(((_xlfn.XLOOKUP(TBL_PD_RATES12[[#This Row],[BILL]],TBL_FACTOR[Bill],TBL_FACTOR[x/Travel],,-1))+_xlfn.XLOOKUP(TBL_PD_RATES12[[#Headers],[CSU]], TBL_MSP[MSP],TBL_MSP[By/Travel]))*TBL_PD_RATES12[[#This Row],[BILL]],1)</f>
        <v>124.89999999999999</v>
      </c>
      <c r="Z151" s="123">
        <f>ROUNDUP(((_xlfn.XLOOKUP(TBL_PD_RATES12[[#This Row],[BILL]],TBL_FACTOR[Bill],TBL_FACTOR[x/Travel],,-1))+_xlfn.XLOOKUP(TBL_PD_RATES12[[#Headers],[MS]], TBL_MSP[MSP],TBL_MSP[By/Travel]))*TBL_PD_RATES12[[#This Row],[BILL]],1)</f>
        <v>124.89999999999999</v>
      </c>
      <c r="AA151" s="123">
        <f>ROUNDUP(((_xlfn.XLOOKUP(TBL_PD_RATES12[[#This Row],[BILL]],TBL_FACTOR[Bill],TBL_FACTOR[x/Travel],,-1))+_xlfn.XLOOKUP(TBL_PD_RATES12[[#Headers],[RS]], TBL_MSP[MSP],TBL_MSP[By/Travel]))*TBL_PD_RATES12[[#This Row],[BILL]],1)</f>
        <v>124.89999999999999</v>
      </c>
      <c r="AB151" s="123">
        <f>ROUNDUP(((_xlfn.XLOOKUP(TBL_PD_RATES12[[#This Row],[BILL]],TBL_FACTOR[Bill],TBL_FACTOR[x/Travel],,-1))+_xlfn.XLOOKUP(TBL_PD_RATES12[[#Headers],[RS]], TBL_MSP[MSP],TBL_MSP[By/Travel]))*TBL_PD_RATES12[[#This Row],[BILL]],1)</f>
        <v>124.89999999999999</v>
      </c>
    </row>
    <row r="152" spans="1:28" x14ac:dyDescent="0.2">
      <c r="A152" s="123">
        <v>231.75</v>
      </c>
      <c r="B152" s="2">
        <v>159</v>
      </c>
      <c r="C152" s="149">
        <v>0.68608414239482207</v>
      </c>
      <c r="D152" s="149">
        <f>TBL_FACTOR[[#This Row],[x/Local]]+0.025</f>
        <v>0.71108414239482209</v>
      </c>
      <c r="N152" s="2">
        <v>179</v>
      </c>
      <c r="O152" s="123">
        <f>ROUNDUP(_xlfn.XLOOKUP(N152,TBL_FACTOR[Bill],TBL_FACTOR[x/Local],,-1)*TBL_PD_RATES[[#This Row],[BILL]],1)</f>
        <v>121.19999999999999</v>
      </c>
      <c r="P152" s="123">
        <f>ROUNDUP(((_xlfn.XLOOKUP(TBL_PD_RATES[[#This Row],[BILL]],TBL_FACTOR[Bill],TBL_FACTOR[x/Local],,-1))+_xlfn.XLOOKUP(TBL_PD_RATES[[#Headers],[AHSA]], TBL_MSP[MSP],TBL_MSP[By/Local]))*TBL_PD_RATES[[#This Row],[BILL]],1)</f>
        <v>123.8</v>
      </c>
      <c r="Q152" s="123">
        <f>ROUNDUP(((_xlfn.XLOOKUP(TBL_PD_RATES[[#This Row],[BILL]],TBL_FACTOR[Bill],TBL_FACTOR[x/Local],,-1))+_xlfn.XLOOKUP(TBL_PD_RATES[[#Headers],[CSU]], TBL_MSP[MSP],TBL_MSP[By/Local]))*TBL_PD_RATES[[#This Row],[BILL]],1)</f>
        <v>121.19999999999999</v>
      </c>
      <c r="R152" s="123">
        <f>ROUNDUP(((_xlfn.XLOOKUP(TBL_PD_RATES[[#This Row],[BILL]],TBL_FACTOR[Bill],TBL_FACTOR[x/Local],,-1))+_xlfn.XLOOKUP(TBL_PD_RATES[[#Headers],[MS]], TBL_MSP[MSP],TBL_MSP[By/Local]))*TBL_PD_RATES[[#This Row],[BILL]],1)</f>
        <v>121.19999999999999</v>
      </c>
      <c r="S152" s="123">
        <f>ROUNDUP(((_xlfn.XLOOKUP(TBL_PD_RATES[[#This Row],[BILL]],TBL_FACTOR[Bill],TBL_FACTOR[x/Local],,-1))+_xlfn.XLOOKUP(TBL_PD_RATES[[#Headers],[RS]], TBL_MSP[MSP],TBL_MSP[By/Local]))*TBL_PD_RATES[[#This Row],[BILL]],1)</f>
        <v>121.19999999999999</v>
      </c>
      <c r="T152" s="123">
        <f>ROUNDUP(((_xlfn.XLOOKUP(TBL_PD_RATES[[#This Row],[BILL]],TBL_FACTOR[Bill],TBL_FACTOR[x/Local],,-1))+_xlfn.XLOOKUP(TBL_PD_RATES[[#Headers],[RS]], TBL_MSP[MSP],TBL_MSP[By/Local]))*TBL_PD_RATES[[#This Row],[BILL]],1)</f>
        <v>121.19999999999999</v>
      </c>
      <c r="V152" s="2">
        <v>179</v>
      </c>
      <c r="W152" s="123">
        <f>ROUNDUP(_xlfn.XLOOKUP(V152,TBL_FACTOR[Bill],TBL_FACTOR[x/Travel],,-1)*TBL_PD_RATES12[[#This Row],[BILL]],1)</f>
        <v>125.6</v>
      </c>
      <c r="X152" s="123">
        <f>ROUNDUP(((_xlfn.XLOOKUP(TBL_PD_RATES12[[#This Row],[BILL]],TBL_FACTOR[Bill],TBL_FACTOR[x/Travel],,-1))+_xlfn.XLOOKUP(TBL_PD_RATES12[[#Headers],[AHSA]], TBL_MSP[MSP],TBL_MSP[By/Travel]))*TBL_PD_RATES12[[#This Row],[BILL]],1)</f>
        <v>130.1</v>
      </c>
      <c r="Y152" s="123">
        <f>ROUNDUP(((_xlfn.XLOOKUP(TBL_PD_RATES12[[#This Row],[BILL]],TBL_FACTOR[Bill],TBL_FACTOR[x/Travel],,-1))+_xlfn.XLOOKUP(TBL_PD_RATES12[[#Headers],[CSU]], TBL_MSP[MSP],TBL_MSP[By/Travel]))*TBL_PD_RATES12[[#This Row],[BILL]],1)</f>
        <v>125.6</v>
      </c>
      <c r="Z152" s="123">
        <f>ROUNDUP(((_xlfn.XLOOKUP(TBL_PD_RATES12[[#This Row],[BILL]],TBL_FACTOR[Bill],TBL_FACTOR[x/Travel],,-1))+_xlfn.XLOOKUP(TBL_PD_RATES12[[#Headers],[MS]], TBL_MSP[MSP],TBL_MSP[By/Travel]))*TBL_PD_RATES12[[#This Row],[BILL]],1)</f>
        <v>125.6</v>
      </c>
      <c r="AA152" s="123">
        <f>ROUNDUP(((_xlfn.XLOOKUP(TBL_PD_RATES12[[#This Row],[BILL]],TBL_FACTOR[Bill],TBL_FACTOR[x/Travel],,-1))+_xlfn.XLOOKUP(TBL_PD_RATES12[[#Headers],[RS]], TBL_MSP[MSP],TBL_MSP[By/Travel]))*TBL_PD_RATES12[[#This Row],[BILL]],1)</f>
        <v>125.6</v>
      </c>
      <c r="AB152" s="123">
        <f>ROUNDUP(((_xlfn.XLOOKUP(TBL_PD_RATES12[[#This Row],[BILL]],TBL_FACTOR[Bill],TBL_FACTOR[x/Travel],,-1))+_xlfn.XLOOKUP(TBL_PD_RATES12[[#Headers],[RS]], TBL_MSP[MSP],TBL_MSP[By/Travel]))*TBL_PD_RATES12[[#This Row],[BILL]],1)</f>
        <v>125.6</v>
      </c>
    </row>
    <row r="153" spans="1:28" x14ac:dyDescent="0.2">
      <c r="A153" s="123">
        <v>233.15</v>
      </c>
      <c r="B153" s="2">
        <v>160</v>
      </c>
      <c r="C153" s="149">
        <v>0.68625348488097782</v>
      </c>
      <c r="D153" s="149">
        <f>TBL_FACTOR[[#This Row],[x/Local]]+0.025</f>
        <v>0.71125348488097784</v>
      </c>
      <c r="N153" s="2">
        <v>180</v>
      </c>
      <c r="O153" s="123">
        <f>ROUNDUP(_xlfn.XLOOKUP(N153,TBL_FACTOR[Bill],TBL_FACTOR[x/Local],,-1)*TBL_PD_RATES[[#This Row],[BILL]],1)</f>
        <v>121.8</v>
      </c>
      <c r="P153" s="123">
        <f>ROUNDUP(((_xlfn.XLOOKUP(TBL_PD_RATES[[#This Row],[BILL]],TBL_FACTOR[Bill],TBL_FACTOR[x/Local],,-1))+_xlfn.XLOOKUP(TBL_PD_RATES[[#Headers],[AHSA]], TBL_MSP[MSP],TBL_MSP[By/Local]))*TBL_PD_RATES[[#This Row],[BILL]],1)</f>
        <v>124.5</v>
      </c>
      <c r="Q153" s="123">
        <f>ROUNDUP(((_xlfn.XLOOKUP(TBL_PD_RATES[[#This Row],[BILL]],TBL_FACTOR[Bill],TBL_FACTOR[x/Local],,-1))+_xlfn.XLOOKUP(TBL_PD_RATES[[#Headers],[CSU]], TBL_MSP[MSP],TBL_MSP[By/Local]))*TBL_PD_RATES[[#This Row],[BILL]],1)</f>
        <v>121.8</v>
      </c>
      <c r="R153" s="123">
        <f>ROUNDUP(((_xlfn.XLOOKUP(TBL_PD_RATES[[#This Row],[BILL]],TBL_FACTOR[Bill],TBL_FACTOR[x/Local],,-1))+_xlfn.XLOOKUP(TBL_PD_RATES[[#Headers],[MS]], TBL_MSP[MSP],TBL_MSP[By/Local]))*TBL_PD_RATES[[#This Row],[BILL]],1)</f>
        <v>121.8</v>
      </c>
      <c r="S153" s="123">
        <f>ROUNDUP(((_xlfn.XLOOKUP(TBL_PD_RATES[[#This Row],[BILL]],TBL_FACTOR[Bill],TBL_FACTOR[x/Local],,-1))+_xlfn.XLOOKUP(TBL_PD_RATES[[#Headers],[RS]], TBL_MSP[MSP],TBL_MSP[By/Local]))*TBL_PD_RATES[[#This Row],[BILL]],1)</f>
        <v>121.8</v>
      </c>
      <c r="T153" s="123">
        <f>ROUNDUP(((_xlfn.XLOOKUP(TBL_PD_RATES[[#This Row],[BILL]],TBL_FACTOR[Bill],TBL_FACTOR[x/Local],,-1))+_xlfn.XLOOKUP(TBL_PD_RATES[[#Headers],[RS]], TBL_MSP[MSP],TBL_MSP[By/Local]))*TBL_PD_RATES[[#This Row],[BILL]],1)</f>
        <v>121.8</v>
      </c>
      <c r="V153" s="2">
        <v>180</v>
      </c>
      <c r="W153" s="123">
        <f>ROUNDUP(_xlfn.XLOOKUP(V153,TBL_FACTOR[Bill],TBL_FACTOR[x/Travel],,-1)*TBL_PD_RATES12[[#This Row],[BILL]],1)</f>
        <v>126.3</v>
      </c>
      <c r="X153" s="123">
        <f>ROUNDUP(((_xlfn.XLOOKUP(TBL_PD_RATES12[[#This Row],[BILL]],TBL_FACTOR[Bill],TBL_FACTOR[x/Travel],,-1))+_xlfn.XLOOKUP(TBL_PD_RATES12[[#Headers],[AHSA]], TBL_MSP[MSP],TBL_MSP[By/Travel]))*TBL_PD_RATES12[[#This Row],[BILL]],1)</f>
        <v>130.79999999999998</v>
      </c>
      <c r="Y153" s="123">
        <f>ROUNDUP(((_xlfn.XLOOKUP(TBL_PD_RATES12[[#This Row],[BILL]],TBL_FACTOR[Bill],TBL_FACTOR[x/Travel],,-1))+_xlfn.XLOOKUP(TBL_PD_RATES12[[#Headers],[CSU]], TBL_MSP[MSP],TBL_MSP[By/Travel]))*TBL_PD_RATES12[[#This Row],[BILL]],1)</f>
        <v>126.3</v>
      </c>
      <c r="Z153" s="123">
        <f>ROUNDUP(((_xlfn.XLOOKUP(TBL_PD_RATES12[[#This Row],[BILL]],TBL_FACTOR[Bill],TBL_FACTOR[x/Travel],,-1))+_xlfn.XLOOKUP(TBL_PD_RATES12[[#Headers],[MS]], TBL_MSP[MSP],TBL_MSP[By/Travel]))*TBL_PD_RATES12[[#This Row],[BILL]],1)</f>
        <v>126.3</v>
      </c>
      <c r="AA153" s="123">
        <f>ROUNDUP(((_xlfn.XLOOKUP(TBL_PD_RATES12[[#This Row],[BILL]],TBL_FACTOR[Bill],TBL_FACTOR[x/Travel],,-1))+_xlfn.XLOOKUP(TBL_PD_RATES12[[#Headers],[RS]], TBL_MSP[MSP],TBL_MSP[By/Travel]))*TBL_PD_RATES12[[#This Row],[BILL]],1)</f>
        <v>126.3</v>
      </c>
      <c r="AB153" s="123">
        <f>ROUNDUP(((_xlfn.XLOOKUP(TBL_PD_RATES12[[#This Row],[BILL]],TBL_FACTOR[Bill],TBL_FACTOR[x/Travel],,-1))+_xlfn.XLOOKUP(TBL_PD_RATES12[[#Headers],[RS]], TBL_MSP[MSP],TBL_MSP[By/Travel]))*TBL_PD_RATES12[[#This Row],[BILL]],1)</f>
        <v>126.3</v>
      </c>
    </row>
    <row r="154" spans="1:28" x14ac:dyDescent="0.2">
      <c r="A154" s="123">
        <v>234.55</v>
      </c>
      <c r="B154" s="2">
        <v>161</v>
      </c>
      <c r="C154" s="149">
        <v>0.6864208057983372</v>
      </c>
      <c r="D154" s="149">
        <f>TBL_FACTOR[[#This Row],[x/Local]]+0.025</f>
        <v>0.71142080579833722</v>
      </c>
      <c r="N154" s="2">
        <v>181</v>
      </c>
      <c r="O154" s="123">
        <f>ROUNDUP(_xlfn.XLOOKUP(N154,TBL_FACTOR[Bill],TBL_FACTOR[x/Local],,-1)*TBL_PD_RATES[[#This Row],[BILL]],1)</f>
        <v>122.6</v>
      </c>
      <c r="P154" s="123">
        <f>ROUNDUP(((_xlfn.XLOOKUP(TBL_PD_RATES[[#This Row],[BILL]],TBL_FACTOR[Bill],TBL_FACTOR[x/Local],,-1))+_xlfn.XLOOKUP(TBL_PD_RATES[[#Headers],[AHSA]], TBL_MSP[MSP],TBL_MSP[By/Local]))*TBL_PD_RATES[[#This Row],[BILL]],1)</f>
        <v>125.3</v>
      </c>
      <c r="Q154" s="123">
        <f>ROUNDUP(((_xlfn.XLOOKUP(TBL_PD_RATES[[#This Row],[BILL]],TBL_FACTOR[Bill],TBL_FACTOR[x/Local],,-1))+_xlfn.XLOOKUP(TBL_PD_RATES[[#Headers],[CSU]], TBL_MSP[MSP],TBL_MSP[By/Local]))*TBL_PD_RATES[[#This Row],[BILL]],1)</f>
        <v>122.6</v>
      </c>
      <c r="R154" s="123">
        <f>ROUNDUP(((_xlfn.XLOOKUP(TBL_PD_RATES[[#This Row],[BILL]],TBL_FACTOR[Bill],TBL_FACTOR[x/Local],,-1))+_xlfn.XLOOKUP(TBL_PD_RATES[[#Headers],[MS]], TBL_MSP[MSP],TBL_MSP[By/Local]))*TBL_PD_RATES[[#This Row],[BILL]],1)</f>
        <v>122.6</v>
      </c>
      <c r="S154" s="123">
        <f>ROUNDUP(((_xlfn.XLOOKUP(TBL_PD_RATES[[#This Row],[BILL]],TBL_FACTOR[Bill],TBL_FACTOR[x/Local],,-1))+_xlfn.XLOOKUP(TBL_PD_RATES[[#Headers],[RS]], TBL_MSP[MSP],TBL_MSP[By/Local]))*TBL_PD_RATES[[#This Row],[BILL]],1)</f>
        <v>122.6</v>
      </c>
      <c r="T154" s="123">
        <f>ROUNDUP(((_xlfn.XLOOKUP(TBL_PD_RATES[[#This Row],[BILL]],TBL_FACTOR[Bill],TBL_FACTOR[x/Local],,-1))+_xlfn.XLOOKUP(TBL_PD_RATES[[#Headers],[RS]], TBL_MSP[MSP],TBL_MSP[By/Local]))*TBL_PD_RATES[[#This Row],[BILL]],1)</f>
        <v>122.6</v>
      </c>
      <c r="V154" s="2">
        <v>181</v>
      </c>
      <c r="W154" s="123">
        <f>ROUNDUP(_xlfn.XLOOKUP(V154,TBL_FACTOR[Bill],TBL_FACTOR[x/Travel],,-1)*TBL_PD_RATES12[[#This Row],[BILL]],1)</f>
        <v>127.1</v>
      </c>
      <c r="X154" s="123">
        <f>ROUNDUP(((_xlfn.XLOOKUP(TBL_PD_RATES12[[#This Row],[BILL]],TBL_FACTOR[Bill],TBL_FACTOR[x/Travel],,-1))+_xlfn.XLOOKUP(TBL_PD_RATES12[[#Headers],[AHSA]], TBL_MSP[MSP],TBL_MSP[By/Travel]))*TBL_PD_RATES12[[#This Row],[BILL]],1)</f>
        <v>131.6</v>
      </c>
      <c r="Y154" s="123">
        <f>ROUNDUP(((_xlfn.XLOOKUP(TBL_PD_RATES12[[#This Row],[BILL]],TBL_FACTOR[Bill],TBL_FACTOR[x/Travel],,-1))+_xlfn.XLOOKUP(TBL_PD_RATES12[[#Headers],[CSU]], TBL_MSP[MSP],TBL_MSP[By/Travel]))*TBL_PD_RATES12[[#This Row],[BILL]],1)</f>
        <v>127.1</v>
      </c>
      <c r="Z154" s="123">
        <f>ROUNDUP(((_xlfn.XLOOKUP(TBL_PD_RATES12[[#This Row],[BILL]],TBL_FACTOR[Bill],TBL_FACTOR[x/Travel],,-1))+_xlfn.XLOOKUP(TBL_PD_RATES12[[#Headers],[MS]], TBL_MSP[MSP],TBL_MSP[By/Travel]))*TBL_PD_RATES12[[#This Row],[BILL]],1)</f>
        <v>127.1</v>
      </c>
      <c r="AA154" s="123">
        <f>ROUNDUP(((_xlfn.XLOOKUP(TBL_PD_RATES12[[#This Row],[BILL]],TBL_FACTOR[Bill],TBL_FACTOR[x/Travel],,-1))+_xlfn.XLOOKUP(TBL_PD_RATES12[[#Headers],[RS]], TBL_MSP[MSP],TBL_MSP[By/Travel]))*TBL_PD_RATES12[[#This Row],[BILL]],1)</f>
        <v>127.1</v>
      </c>
      <c r="AB154" s="123">
        <f>ROUNDUP(((_xlfn.XLOOKUP(TBL_PD_RATES12[[#This Row],[BILL]],TBL_FACTOR[Bill],TBL_FACTOR[x/Travel],,-1))+_xlfn.XLOOKUP(TBL_PD_RATES12[[#Headers],[RS]], TBL_MSP[MSP],TBL_MSP[By/Travel]))*TBL_PD_RATES12[[#This Row],[BILL]],1)</f>
        <v>127.1</v>
      </c>
    </row>
    <row r="155" spans="1:28" x14ac:dyDescent="0.2">
      <c r="A155" s="123">
        <v>235.95000000000002</v>
      </c>
      <c r="B155" s="2">
        <v>162</v>
      </c>
      <c r="C155" s="149">
        <v>0.68658614113159566</v>
      </c>
      <c r="D155" s="149">
        <f>TBL_FACTOR[[#This Row],[x/Local]]+0.025</f>
        <v>0.71158614113159568</v>
      </c>
      <c r="N155" s="2">
        <v>182</v>
      </c>
      <c r="O155" s="123">
        <f>ROUNDUP(_xlfn.XLOOKUP(N155,TBL_FACTOR[Bill],TBL_FACTOR[x/Local],,-1)*TBL_PD_RATES[[#This Row],[BILL]],1)</f>
        <v>123.3</v>
      </c>
      <c r="P155" s="123">
        <f>ROUNDUP(((_xlfn.XLOOKUP(TBL_PD_RATES[[#This Row],[BILL]],TBL_FACTOR[Bill],TBL_FACTOR[x/Local],,-1))+_xlfn.XLOOKUP(TBL_PD_RATES[[#Headers],[AHSA]], TBL_MSP[MSP],TBL_MSP[By/Local]))*TBL_PD_RATES[[#This Row],[BILL]],1)</f>
        <v>126</v>
      </c>
      <c r="Q155" s="123">
        <f>ROUNDUP(((_xlfn.XLOOKUP(TBL_PD_RATES[[#This Row],[BILL]],TBL_FACTOR[Bill],TBL_FACTOR[x/Local],,-1))+_xlfn.XLOOKUP(TBL_PD_RATES[[#Headers],[CSU]], TBL_MSP[MSP],TBL_MSP[By/Local]))*TBL_PD_RATES[[#This Row],[BILL]],1)</f>
        <v>123.3</v>
      </c>
      <c r="R155" s="123">
        <f>ROUNDUP(((_xlfn.XLOOKUP(TBL_PD_RATES[[#This Row],[BILL]],TBL_FACTOR[Bill],TBL_FACTOR[x/Local],,-1))+_xlfn.XLOOKUP(TBL_PD_RATES[[#Headers],[MS]], TBL_MSP[MSP],TBL_MSP[By/Local]))*TBL_PD_RATES[[#This Row],[BILL]],1)</f>
        <v>123.3</v>
      </c>
      <c r="S155" s="123">
        <f>ROUNDUP(((_xlfn.XLOOKUP(TBL_PD_RATES[[#This Row],[BILL]],TBL_FACTOR[Bill],TBL_FACTOR[x/Local],,-1))+_xlfn.XLOOKUP(TBL_PD_RATES[[#Headers],[RS]], TBL_MSP[MSP],TBL_MSP[By/Local]))*TBL_PD_RATES[[#This Row],[BILL]],1)</f>
        <v>123.3</v>
      </c>
      <c r="T155" s="123">
        <f>ROUNDUP(((_xlfn.XLOOKUP(TBL_PD_RATES[[#This Row],[BILL]],TBL_FACTOR[Bill],TBL_FACTOR[x/Local],,-1))+_xlfn.XLOOKUP(TBL_PD_RATES[[#Headers],[RS]], TBL_MSP[MSP],TBL_MSP[By/Local]))*TBL_PD_RATES[[#This Row],[BILL]],1)</f>
        <v>123.3</v>
      </c>
      <c r="V155" s="2">
        <v>182</v>
      </c>
      <c r="W155" s="123">
        <f>ROUNDUP(_xlfn.XLOOKUP(V155,TBL_FACTOR[Bill],TBL_FACTOR[x/Travel],,-1)*TBL_PD_RATES12[[#This Row],[BILL]],1)</f>
        <v>127.8</v>
      </c>
      <c r="X155" s="123">
        <f>ROUNDUP(((_xlfn.XLOOKUP(TBL_PD_RATES12[[#This Row],[BILL]],TBL_FACTOR[Bill],TBL_FACTOR[x/Travel],,-1))+_xlfn.XLOOKUP(TBL_PD_RATES12[[#Headers],[AHSA]], TBL_MSP[MSP],TBL_MSP[By/Travel]))*TBL_PD_RATES12[[#This Row],[BILL]],1)</f>
        <v>132.4</v>
      </c>
      <c r="Y155" s="123">
        <f>ROUNDUP(((_xlfn.XLOOKUP(TBL_PD_RATES12[[#This Row],[BILL]],TBL_FACTOR[Bill],TBL_FACTOR[x/Travel],,-1))+_xlfn.XLOOKUP(TBL_PD_RATES12[[#Headers],[CSU]], TBL_MSP[MSP],TBL_MSP[By/Travel]))*TBL_PD_RATES12[[#This Row],[BILL]],1)</f>
        <v>127.8</v>
      </c>
      <c r="Z155" s="123">
        <f>ROUNDUP(((_xlfn.XLOOKUP(TBL_PD_RATES12[[#This Row],[BILL]],TBL_FACTOR[Bill],TBL_FACTOR[x/Travel],,-1))+_xlfn.XLOOKUP(TBL_PD_RATES12[[#Headers],[MS]], TBL_MSP[MSP],TBL_MSP[By/Travel]))*TBL_PD_RATES12[[#This Row],[BILL]],1)</f>
        <v>127.8</v>
      </c>
      <c r="AA155" s="123">
        <f>ROUNDUP(((_xlfn.XLOOKUP(TBL_PD_RATES12[[#This Row],[BILL]],TBL_FACTOR[Bill],TBL_FACTOR[x/Travel],,-1))+_xlfn.XLOOKUP(TBL_PD_RATES12[[#Headers],[RS]], TBL_MSP[MSP],TBL_MSP[By/Travel]))*TBL_PD_RATES12[[#This Row],[BILL]],1)</f>
        <v>127.8</v>
      </c>
      <c r="AB155" s="123">
        <f>ROUNDUP(((_xlfn.XLOOKUP(TBL_PD_RATES12[[#This Row],[BILL]],TBL_FACTOR[Bill],TBL_FACTOR[x/Travel],,-1))+_xlfn.XLOOKUP(TBL_PD_RATES12[[#Headers],[RS]], TBL_MSP[MSP],TBL_MSP[By/Travel]))*TBL_PD_RATES12[[#This Row],[BILL]],1)</f>
        <v>127.8</v>
      </c>
    </row>
    <row r="156" spans="1:28" x14ac:dyDescent="0.2">
      <c r="A156" s="123">
        <v>237.35000000000002</v>
      </c>
      <c r="B156" s="2">
        <v>163</v>
      </c>
      <c r="C156" s="149">
        <v>0.68674952601643136</v>
      </c>
      <c r="D156" s="149">
        <f>TBL_FACTOR[[#This Row],[x/Local]]+0.025</f>
        <v>0.71174952601643138</v>
      </c>
      <c r="N156" s="2">
        <v>183</v>
      </c>
      <c r="O156" s="123">
        <f>ROUNDUP(_xlfn.XLOOKUP(N156,TBL_FACTOR[Bill],TBL_FACTOR[x/Local],,-1)*TBL_PD_RATES[[#This Row],[BILL]],1)</f>
        <v>124</v>
      </c>
      <c r="P156" s="123">
        <f>ROUNDUP(((_xlfn.XLOOKUP(TBL_PD_RATES[[#This Row],[BILL]],TBL_FACTOR[Bill],TBL_FACTOR[x/Local],,-1))+_xlfn.XLOOKUP(TBL_PD_RATES[[#Headers],[AHSA]], TBL_MSP[MSP],TBL_MSP[By/Local]))*TBL_PD_RATES[[#This Row],[BILL]],1)</f>
        <v>126.8</v>
      </c>
      <c r="Q156" s="123">
        <f>ROUNDUP(((_xlfn.XLOOKUP(TBL_PD_RATES[[#This Row],[BILL]],TBL_FACTOR[Bill],TBL_FACTOR[x/Local],,-1))+_xlfn.XLOOKUP(TBL_PD_RATES[[#Headers],[CSU]], TBL_MSP[MSP],TBL_MSP[By/Local]))*TBL_PD_RATES[[#This Row],[BILL]],1)</f>
        <v>124</v>
      </c>
      <c r="R156" s="123">
        <f>ROUNDUP(((_xlfn.XLOOKUP(TBL_PD_RATES[[#This Row],[BILL]],TBL_FACTOR[Bill],TBL_FACTOR[x/Local],,-1))+_xlfn.XLOOKUP(TBL_PD_RATES[[#Headers],[MS]], TBL_MSP[MSP],TBL_MSP[By/Local]))*TBL_PD_RATES[[#This Row],[BILL]],1)</f>
        <v>124</v>
      </c>
      <c r="S156" s="123">
        <f>ROUNDUP(((_xlfn.XLOOKUP(TBL_PD_RATES[[#This Row],[BILL]],TBL_FACTOR[Bill],TBL_FACTOR[x/Local],,-1))+_xlfn.XLOOKUP(TBL_PD_RATES[[#Headers],[RS]], TBL_MSP[MSP],TBL_MSP[By/Local]))*TBL_PD_RATES[[#This Row],[BILL]],1)</f>
        <v>124</v>
      </c>
      <c r="T156" s="123">
        <f>ROUNDUP(((_xlfn.XLOOKUP(TBL_PD_RATES[[#This Row],[BILL]],TBL_FACTOR[Bill],TBL_FACTOR[x/Local],,-1))+_xlfn.XLOOKUP(TBL_PD_RATES[[#Headers],[RS]], TBL_MSP[MSP],TBL_MSP[By/Local]))*TBL_PD_RATES[[#This Row],[BILL]],1)</f>
        <v>124</v>
      </c>
      <c r="V156" s="2">
        <v>183</v>
      </c>
      <c r="W156" s="123">
        <f>ROUNDUP(_xlfn.XLOOKUP(V156,TBL_FACTOR[Bill],TBL_FACTOR[x/Travel],,-1)*TBL_PD_RATES12[[#This Row],[BILL]],1)</f>
        <v>128.6</v>
      </c>
      <c r="X156" s="123">
        <f>ROUNDUP(((_xlfn.XLOOKUP(TBL_PD_RATES12[[#This Row],[BILL]],TBL_FACTOR[Bill],TBL_FACTOR[x/Travel],,-1))+_xlfn.XLOOKUP(TBL_PD_RATES12[[#Headers],[AHSA]], TBL_MSP[MSP],TBL_MSP[By/Travel]))*TBL_PD_RATES12[[#This Row],[BILL]],1)</f>
        <v>133.19999999999999</v>
      </c>
      <c r="Y156" s="123">
        <f>ROUNDUP(((_xlfn.XLOOKUP(TBL_PD_RATES12[[#This Row],[BILL]],TBL_FACTOR[Bill],TBL_FACTOR[x/Travel],,-1))+_xlfn.XLOOKUP(TBL_PD_RATES12[[#Headers],[CSU]], TBL_MSP[MSP],TBL_MSP[By/Travel]))*TBL_PD_RATES12[[#This Row],[BILL]],1)</f>
        <v>128.6</v>
      </c>
      <c r="Z156" s="123">
        <f>ROUNDUP(((_xlfn.XLOOKUP(TBL_PD_RATES12[[#This Row],[BILL]],TBL_FACTOR[Bill],TBL_FACTOR[x/Travel],,-1))+_xlfn.XLOOKUP(TBL_PD_RATES12[[#Headers],[MS]], TBL_MSP[MSP],TBL_MSP[By/Travel]))*TBL_PD_RATES12[[#This Row],[BILL]],1)</f>
        <v>128.6</v>
      </c>
      <c r="AA156" s="123">
        <f>ROUNDUP(((_xlfn.XLOOKUP(TBL_PD_RATES12[[#This Row],[BILL]],TBL_FACTOR[Bill],TBL_FACTOR[x/Travel],,-1))+_xlfn.XLOOKUP(TBL_PD_RATES12[[#Headers],[RS]], TBL_MSP[MSP],TBL_MSP[By/Travel]))*TBL_PD_RATES12[[#This Row],[BILL]],1)</f>
        <v>128.6</v>
      </c>
      <c r="AB156" s="123">
        <f>ROUNDUP(((_xlfn.XLOOKUP(TBL_PD_RATES12[[#This Row],[BILL]],TBL_FACTOR[Bill],TBL_FACTOR[x/Travel],,-1))+_xlfn.XLOOKUP(TBL_PD_RATES12[[#Headers],[RS]], TBL_MSP[MSP],TBL_MSP[By/Travel]))*TBL_PD_RATES12[[#This Row],[BILL]],1)</f>
        <v>128.6</v>
      </c>
    </row>
    <row r="157" spans="1:28" x14ac:dyDescent="0.2">
      <c r="A157" s="123">
        <v>238.75</v>
      </c>
      <c r="B157" s="2">
        <v>164</v>
      </c>
      <c r="C157" s="149">
        <v>0.68691099476439788</v>
      </c>
      <c r="D157" s="149">
        <f>TBL_FACTOR[[#This Row],[x/Local]]+0.025</f>
        <v>0.7119109947643979</v>
      </c>
      <c r="N157" s="2">
        <v>184</v>
      </c>
      <c r="O157" s="123">
        <f>ROUNDUP(_xlfn.XLOOKUP(N157,TBL_FACTOR[Bill],TBL_FACTOR[x/Local],,-1)*TBL_PD_RATES[[#This Row],[BILL]],1)</f>
        <v>124.69999999999999</v>
      </c>
      <c r="P157" s="123">
        <f>ROUNDUP(((_xlfn.XLOOKUP(TBL_PD_RATES[[#This Row],[BILL]],TBL_FACTOR[Bill],TBL_FACTOR[x/Local],,-1))+_xlfn.XLOOKUP(TBL_PD_RATES[[#Headers],[AHSA]], TBL_MSP[MSP],TBL_MSP[By/Local]))*TBL_PD_RATES[[#This Row],[BILL]],1)</f>
        <v>127.5</v>
      </c>
      <c r="Q157" s="123">
        <f>ROUNDUP(((_xlfn.XLOOKUP(TBL_PD_RATES[[#This Row],[BILL]],TBL_FACTOR[Bill],TBL_FACTOR[x/Local],,-1))+_xlfn.XLOOKUP(TBL_PD_RATES[[#Headers],[CSU]], TBL_MSP[MSP],TBL_MSP[By/Local]))*TBL_PD_RATES[[#This Row],[BILL]],1)</f>
        <v>124.69999999999999</v>
      </c>
      <c r="R157" s="123">
        <f>ROUNDUP(((_xlfn.XLOOKUP(TBL_PD_RATES[[#This Row],[BILL]],TBL_FACTOR[Bill],TBL_FACTOR[x/Local],,-1))+_xlfn.XLOOKUP(TBL_PD_RATES[[#Headers],[MS]], TBL_MSP[MSP],TBL_MSP[By/Local]))*TBL_PD_RATES[[#This Row],[BILL]],1)</f>
        <v>124.69999999999999</v>
      </c>
      <c r="S157" s="123">
        <f>ROUNDUP(((_xlfn.XLOOKUP(TBL_PD_RATES[[#This Row],[BILL]],TBL_FACTOR[Bill],TBL_FACTOR[x/Local],,-1))+_xlfn.XLOOKUP(TBL_PD_RATES[[#Headers],[RS]], TBL_MSP[MSP],TBL_MSP[By/Local]))*TBL_PD_RATES[[#This Row],[BILL]],1)</f>
        <v>124.69999999999999</v>
      </c>
      <c r="T157" s="123">
        <f>ROUNDUP(((_xlfn.XLOOKUP(TBL_PD_RATES[[#This Row],[BILL]],TBL_FACTOR[Bill],TBL_FACTOR[x/Local],,-1))+_xlfn.XLOOKUP(TBL_PD_RATES[[#Headers],[RS]], TBL_MSP[MSP],TBL_MSP[By/Local]))*TBL_PD_RATES[[#This Row],[BILL]],1)</f>
        <v>124.69999999999999</v>
      </c>
      <c r="V157" s="2">
        <v>184</v>
      </c>
      <c r="W157" s="123">
        <f>ROUNDUP(_xlfn.XLOOKUP(V157,TBL_FACTOR[Bill],TBL_FACTOR[x/Travel],,-1)*TBL_PD_RATES12[[#This Row],[BILL]],1)</f>
        <v>129.29999999999998</v>
      </c>
      <c r="X157" s="123">
        <f>ROUNDUP(((_xlfn.XLOOKUP(TBL_PD_RATES12[[#This Row],[BILL]],TBL_FACTOR[Bill],TBL_FACTOR[x/Travel],,-1))+_xlfn.XLOOKUP(TBL_PD_RATES12[[#Headers],[AHSA]], TBL_MSP[MSP],TBL_MSP[By/Travel]))*TBL_PD_RATES12[[#This Row],[BILL]],1)</f>
        <v>133.9</v>
      </c>
      <c r="Y157" s="123">
        <f>ROUNDUP(((_xlfn.XLOOKUP(TBL_PD_RATES12[[#This Row],[BILL]],TBL_FACTOR[Bill],TBL_FACTOR[x/Travel],,-1))+_xlfn.XLOOKUP(TBL_PD_RATES12[[#Headers],[CSU]], TBL_MSP[MSP],TBL_MSP[By/Travel]))*TBL_PD_RATES12[[#This Row],[BILL]],1)</f>
        <v>129.29999999999998</v>
      </c>
      <c r="Z157" s="123">
        <f>ROUNDUP(((_xlfn.XLOOKUP(TBL_PD_RATES12[[#This Row],[BILL]],TBL_FACTOR[Bill],TBL_FACTOR[x/Travel],,-1))+_xlfn.XLOOKUP(TBL_PD_RATES12[[#Headers],[MS]], TBL_MSP[MSP],TBL_MSP[By/Travel]))*TBL_PD_RATES12[[#This Row],[BILL]],1)</f>
        <v>129.29999999999998</v>
      </c>
      <c r="AA157" s="123">
        <f>ROUNDUP(((_xlfn.XLOOKUP(TBL_PD_RATES12[[#This Row],[BILL]],TBL_FACTOR[Bill],TBL_FACTOR[x/Travel],,-1))+_xlfn.XLOOKUP(TBL_PD_RATES12[[#Headers],[RS]], TBL_MSP[MSP],TBL_MSP[By/Travel]))*TBL_PD_RATES12[[#This Row],[BILL]],1)</f>
        <v>129.29999999999998</v>
      </c>
      <c r="AB157" s="123">
        <f>ROUNDUP(((_xlfn.XLOOKUP(TBL_PD_RATES12[[#This Row],[BILL]],TBL_FACTOR[Bill],TBL_FACTOR[x/Travel],,-1))+_xlfn.XLOOKUP(TBL_PD_RATES12[[#Headers],[RS]], TBL_MSP[MSP],TBL_MSP[By/Travel]))*TBL_PD_RATES12[[#This Row],[BILL]],1)</f>
        <v>129.29999999999998</v>
      </c>
    </row>
    <row r="158" spans="1:28" x14ac:dyDescent="0.2">
      <c r="A158" s="123">
        <v>240.10000000000002</v>
      </c>
      <c r="B158" s="2">
        <v>165</v>
      </c>
      <c r="C158" s="149">
        <v>0.6872136609745938</v>
      </c>
      <c r="D158" s="149">
        <f>TBL_FACTOR[[#This Row],[x/Local]]+0.025</f>
        <v>0.71221366097459382</v>
      </c>
      <c r="N158" s="2">
        <v>185</v>
      </c>
      <c r="O158" s="123">
        <f>ROUNDUP(_xlfn.XLOOKUP(N158,TBL_FACTOR[Bill],TBL_FACTOR[x/Local],,-1)*TBL_PD_RATES[[#This Row],[BILL]],1)</f>
        <v>125.5</v>
      </c>
      <c r="P158" s="123">
        <f>ROUNDUP(((_xlfn.XLOOKUP(TBL_PD_RATES[[#This Row],[BILL]],TBL_FACTOR[Bill],TBL_FACTOR[x/Local],,-1))+_xlfn.XLOOKUP(TBL_PD_RATES[[#Headers],[AHSA]], TBL_MSP[MSP],TBL_MSP[By/Local]))*TBL_PD_RATES[[#This Row],[BILL]],1)</f>
        <v>128.19999999999999</v>
      </c>
      <c r="Q158" s="123">
        <f>ROUNDUP(((_xlfn.XLOOKUP(TBL_PD_RATES[[#This Row],[BILL]],TBL_FACTOR[Bill],TBL_FACTOR[x/Local],,-1))+_xlfn.XLOOKUP(TBL_PD_RATES[[#Headers],[CSU]], TBL_MSP[MSP],TBL_MSP[By/Local]))*TBL_PD_RATES[[#This Row],[BILL]],1)</f>
        <v>125.5</v>
      </c>
      <c r="R158" s="123">
        <f>ROUNDUP(((_xlfn.XLOOKUP(TBL_PD_RATES[[#This Row],[BILL]],TBL_FACTOR[Bill],TBL_FACTOR[x/Local],,-1))+_xlfn.XLOOKUP(TBL_PD_RATES[[#Headers],[MS]], TBL_MSP[MSP],TBL_MSP[By/Local]))*TBL_PD_RATES[[#This Row],[BILL]],1)</f>
        <v>125.5</v>
      </c>
      <c r="S158" s="123">
        <f>ROUNDUP(((_xlfn.XLOOKUP(TBL_PD_RATES[[#This Row],[BILL]],TBL_FACTOR[Bill],TBL_FACTOR[x/Local],,-1))+_xlfn.XLOOKUP(TBL_PD_RATES[[#Headers],[RS]], TBL_MSP[MSP],TBL_MSP[By/Local]))*TBL_PD_RATES[[#This Row],[BILL]],1)</f>
        <v>125.5</v>
      </c>
      <c r="T158" s="123">
        <f>ROUNDUP(((_xlfn.XLOOKUP(TBL_PD_RATES[[#This Row],[BILL]],TBL_FACTOR[Bill],TBL_FACTOR[x/Local],,-1))+_xlfn.XLOOKUP(TBL_PD_RATES[[#Headers],[RS]], TBL_MSP[MSP],TBL_MSP[By/Local]))*TBL_PD_RATES[[#This Row],[BILL]],1)</f>
        <v>125.5</v>
      </c>
      <c r="V158" s="2">
        <v>185</v>
      </c>
      <c r="W158" s="123">
        <f>ROUNDUP(_xlfn.XLOOKUP(V158,TBL_FACTOR[Bill],TBL_FACTOR[x/Travel],,-1)*TBL_PD_RATES12[[#This Row],[BILL]],1)</f>
        <v>130.1</v>
      </c>
      <c r="X158" s="123">
        <f>ROUNDUP(((_xlfn.XLOOKUP(TBL_PD_RATES12[[#This Row],[BILL]],TBL_FACTOR[Bill],TBL_FACTOR[x/Travel],,-1))+_xlfn.XLOOKUP(TBL_PD_RATES12[[#Headers],[AHSA]], TBL_MSP[MSP],TBL_MSP[By/Travel]))*TBL_PD_RATES12[[#This Row],[BILL]],1)</f>
        <v>134.69999999999999</v>
      </c>
      <c r="Y158" s="123">
        <f>ROUNDUP(((_xlfn.XLOOKUP(TBL_PD_RATES12[[#This Row],[BILL]],TBL_FACTOR[Bill],TBL_FACTOR[x/Travel],,-1))+_xlfn.XLOOKUP(TBL_PD_RATES12[[#Headers],[CSU]], TBL_MSP[MSP],TBL_MSP[By/Travel]))*TBL_PD_RATES12[[#This Row],[BILL]],1)</f>
        <v>130.1</v>
      </c>
      <c r="Z158" s="123">
        <f>ROUNDUP(((_xlfn.XLOOKUP(TBL_PD_RATES12[[#This Row],[BILL]],TBL_FACTOR[Bill],TBL_FACTOR[x/Travel],,-1))+_xlfn.XLOOKUP(TBL_PD_RATES12[[#Headers],[MS]], TBL_MSP[MSP],TBL_MSP[By/Travel]))*TBL_PD_RATES12[[#This Row],[BILL]],1)</f>
        <v>130.1</v>
      </c>
      <c r="AA158" s="123">
        <f>ROUNDUP(((_xlfn.XLOOKUP(TBL_PD_RATES12[[#This Row],[BILL]],TBL_FACTOR[Bill],TBL_FACTOR[x/Travel],,-1))+_xlfn.XLOOKUP(TBL_PD_RATES12[[#Headers],[RS]], TBL_MSP[MSP],TBL_MSP[By/Travel]))*TBL_PD_RATES12[[#This Row],[BILL]],1)</f>
        <v>130.1</v>
      </c>
      <c r="AB158" s="123">
        <f>ROUNDUP(((_xlfn.XLOOKUP(TBL_PD_RATES12[[#This Row],[BILL]],TBL_FACTOR[Bill],TBL_FACTOR[x/Travel],,-1))+_xlfn.XLOOKUP(TBL_PD_RATES12[[#Headers],[RS]], TBL_MSP[MSP],TBL_MSP[By/Travel]))*TBL_PD_RATES12[[#This Row],[BILL]],1)</f>
        <v>130.1</v>
      </c>
    </row>
    <row r="159" spans="1:28" x14ac:dyDescent="0.2">
      <c r="A159" s="123">
        <v>241.5</v>
      </c>
      <c r="B159" s="2">
        <v>166</v>
      </c>
      <c r="C159" s="149">
        <v>0.68737060041407871</v>
      </c>
      <c r="D159" s="149">
        <f>TBL_FACTOR[[#This Row],[x/Local]]+0.025</f>
        <v>0.71237060041407874</v>
      </c>
      <c r="N159" s="2">
        <v>186</v>
      </c>
      <c r="O159" s="123">
        <f>ROUNDUP(_xlfn.XLOOKUP(N159,TBL_FACTOR[Bill],TBL_FACTOR[x/Local],,-1)*TBL_PD_RATES[[#This Row],[BILL]],1)</f>
        <v>126.19999999999999</v>
      </c>
      <c r="P159" s="123">
        <f>ROUNDUP(((_xlfn.XLOOKUP(TBL_PD_RATES[[#This Row],[BILL]],TBL_FACTOR[Bill],TBL_FACTOR[x/Local],,-1))+_xlfn.XLOOKUP(TBL_PD_RATES[[#Headers],[AHSA]], TBL_MSP[MSP],TBL_MSP[By/Local]))*TBL_PD_RATES[[#This Row],[BILL]],1)</f>
        <v>129</v>
      </c>
      <c r="Q159" s="123">
        <f>ROUNDUP(((_xlfn.XLOOKUP(TBL_PD_RATES[[#This Row],[BILL]],TBL_FACTOR[Bill],TBL_FACTOR[x/Local],,-1))+_xlfn.XLOOKUP(TBL_PD_RATES[[#Headers],[CSU]], TBL_MSP[MSP],TBL_MSP[By/Local]))*TBL_PD_RATES[[#This Row],[BILL]],1)</f>
        <v>126.19999999999999</v>
      </c>
      <c r="R159" s="123">
        <f>ROUNDUP(((_xlfn.XLOOKUP(TBL_PD_RATES[[#This Row],[BILL]],TBL_FACTOR[Bill],TBL_FACTOR[x/Local],,-1))+_xlfn.XLOOKUP(TBL_PD_RATES[[#Headers],[MS]], TBL_MSP[MSP],TBL_MSP[By/Local]))*TBL_PD_RATES[[#This Row],[BILL]],1)</f>
        <v>126.19999999999999</v>
      </c>
      <c r="S159" s="123">
        <f>ROUNDUP(((_xlfn.XLOOKUP(TBL_PD_RATES[[#This Row],[BILL]],TBL_FACTOR[Bill],TBL_FACTOR[x/Local],,-1))+_xlfn.XLOOKUP(TBL_PD_RATES[[#Headers],[RS]], TBL_MSP[MSP],TBL_MSP[By/Local]))*TBL_PD_RATES[[#This Row],[BILL]],1)</f>
        <v>126.19999999999999</v>
      </c>
      <c r="T159" s="123">
        <f>ROUNDUP(((_xlfn.XLOOKUP(TBL_PD_RATES[[#This Row],[BILL]],TBL_FACTOR[Bill],TBL_FACTOR[x/Local],,-1))+_xlfn.XLOOKUP(TBL_PD_RATES[[#Headers],[RS]], TBL_MSP[MSP],TBL_MSP[By/Local]))*TBL_PD_RATES[[#This Row],[BILL]],1)</f>
        <v>126.19999999999999</v>
      </c>
      <c r="V159" s="2">
        <v>186</v>
      </c>
      <c r="W159" s="123">
        <f>ROUNDUP(_xlfn.XLOOKUP(V159,TBL_FACTOR[Bill],TBL_FACTOR[x/Travel],,-1)*TBL_PD_RATES12[[#This Row],[BILL]],1)</f>
        <v>130.79999999999998</v>
      </c>
      <c r="X159" s="123">
        <f>ROUNDUP(((_xlfn.XLOOKUP(TBL_PD_RATES12[[#This Row],[BILL]],TBL_FACTOR[Bill],TBL_FACTOR[x/Travel],,-1))+_xlfn.XLOOKUP(TBL_PD_RATES12[[#Headers],[AHSA]], TBL_MSP[MSP],TBL_MSP[By/Travel]))*TBL_PD_RATES12[[#This Row],[BILL]],1)</f>
        <v>135.5</v>
      </c>
      <c r="Y159" s="123">
        <f>ROUNDUP(((_xlfn.XLOOKUP(TBL_PD_RATES12[[#This Row],[BILL]],TBL_FACTOR[Bill],TBL_FACTOR[x/Travel],,-1))+_xlfn.XLOOKUP(TBL_PD_RATES12[[#Headers],[CSU]], TBL_MSP[MSP],TBL_MSP[By/Travel]))*TBL_PD_RATES12[[#This Row],[BILL]],1)</f>
        <v>130.79999999999998</v>
      </c>
      <c r="Z159" s="123">
        <f>ROUNDUP(((_xlfn.XLOOKUP(TBL_PD_RATES12[[#This Row],[BILL]],TBL_FACTOR[Bill],TBL_FACTOR[x/Travel],,-1))+_xlfn.XLOOKUP(TBL_PD_RATES12[[#Headers],[MS]], TBL_MSP[MSP],TBL_MSP[By/Travel]))*TBL_PD_RATES12[[#This Row],[BILL]],1)</f>
        <v>130.79999999999998</v>
      </c>
      <c r="AA159" s="123">
        <f>ROUNDUP(((_xlfn.XLOOKUP(TBL_PD_RATES12[[#This Row],[BILL]],TBL_FACTOR[Bill],TBL_FACTOR[x/Travel],,-1))+_xlfn.XLOOKUP(TBL_PD_RATES12[[#Headers],[RS]], TBL_MSP[MSP],TBL_MSP[By/Travel]))*TBL_PD_RATES12[[#This Row],[BILL]],1)</f>
        <v>130.79999999999998</v>
      </c>
      <c r="AB159" s="123">
        <f>ROUNDUP(((_xlfn.XLOOKUP(TBL_PD_RATES12[[#This Row],[BILL]],TBL_FACTOR[Bill],TBL_FACTOR[x/Travel],,-1))+_xlfn.XLOOKUP(TBL_PD_RATES12[[#Headers],[RS]], TBL_MSP[MSP],TBL_MSP[By/Travel]))*TBL_PD_RATES12[[#This Row],[BILL]],1)</f>
        <v>130.79999999999998</v>
      </c>
    </row>
    <row r="160" spans="1:28" x14ac:dyDescent="0.2">
      <c r="A160" s="123">
        <v>242.9</v>
      </c>
      <c r="B160" s="2">
        <v>167</v>
      </c>
      <c r="C160" s="149">
        <v>0.6875257307533964</v>
      </c>
      <c r="D160" s="149">
        <f>TBL_FACTOR[[#This Row],[x/Local]]+0.025</f>
        <v>0.71252573075339642</v>
      </c>
      <c r="N160" s="2">
        <v>187</v>
      </c>
      <c r="O160" s="123">
        <f>ROUNDUP(_xlfn.XLOOKUP(N160,TBL_FACTOR[Bill],TBL_FACTOR[x/Local],,-1)*TBL_PD_RATES[[#This Row],[BILL]],1)</f>
        <v>126.89999999999999</v>
      </c>
      <c r="P160" s="123">
        <f>ROUNDUP(((_xlfn.XLOOKUP(TBL_PD_RATES[[#This Row],[BILL]],TBL_FACTOR[Bill],TBL_FACTOR[x/Local],,-1))+_xlfn.XLOOKUP(TBL_PD_RATES[[#Headers],[AHSA]], TBL_MSP[MSP],TBL_MSP[By/Local]))*TBL_PD_RATES[[#This Row],[BILL]],1)</f>
        <v>129.69999999999999</v>
      </c>
      <c r="Q160" s="123">
        <f>ROUNDUP(((_xlfn.XLOOKUP(TBL_PD_RATES[[#This Row],[BILL]],TBL_FACTOR[Bill],TBL_FACTOR[x/Local],,-1))+_xlfn.XLOOKUP(TBL_PD_RATES[[#Headers],[CSU]], TBL_MSP[MSP],TBL_MSP[By/Local]))*TBL_PD_RATES[[#This Row],[BILL]],1)</f>
        <v>126.89999999999999</v>
      </c>
      <c r="R160" s="123">
        <f>ROUNDUP(((_xlfn.XLOOKUP(TBL_PD_RATES[[#This Row],[BILL]],TBL_FACTOR[Bill],TBL_FACTOR[x/Local],,-1))+_xlfn.XLOOKUP(TBL_PD_RATES[[#Headers],[MS]], TBL_MSP[MSP],TBL_MSP[By/Local]))*TBL_PD_RATES[[#This Row],[BILL]],1)</f>
        <v>126.89999999999999</v>
      </c>
      <c r="S160" s="123">
        <f>ROUNDUP(((_xlfn.XLOOKUP(TBL_PD_RATES[[#This Row],[BILL]],TBL_FACTOR[Bill],TBL_FACTOR[x/Local],,-1))+_xlfn.XLOOKUP(TBL_PD_RATES[[#Headers],[RS]], TBL_MSP[MSP],TBL_MSP[By/Local]))*TBL_PD_RATES[[#This Row],[BILL]],1)</f>
        <v>126.89999999999999</v>
      </c>
      <c r="T160" s="123">
        <f>ROUNDUP(((_xlfn.XLOOKUP(TBL_PD_RATES[[#This Row],[BILL]],TBL_FACTOR[Bill],TBL_FACTOR[x/Local],,-1))+_xlfn.XLOOKUP(TBL_PD_RATES[[#Headers],[RS]], TBL_MSP[MSP],TBL_MSP[By/Local]))*TBL_PD_RATES[[#This Row],[BILL]],1)</f>
        <v>126.89999999999999</v>
      </c>
      <c r="V160" s="2">
        <v>187</v>
      </c>
      <c r="W160" s="123">
        <f>ROUNDUP(_xlfn.XLOOKUP(V160,TBL_FACTOR[Bill],TBL_FACTOR[x/Travel],,-1)*TBL_PD_RATES12[[#This Row],[BILL]],1)</f>
        <v>131.5</v>
      </c>
      <c r="X160" s="123">
        <f>ROUNDUP(((_xlfn.XLOOKUP(TBL_PD_RATES12[[#This Row],[BILL]],TBL_FACTOR[Bill],TBL_FACTOR[x/Travel],,-1))+_xlfn.XLOOKUP(TBL_PD_RATES12[[#Headers],[AHSA]], TBL_MSP[MSP],TBL_MSP[By/Travel]))*TBL_PD_RATES12[[#This Row],[BILL]],1)</f>
        <v>136.19999999999999</v>
      </c>
      <c r="Y160" s="123">
        <f>ROUNDUP(((_xlfn.XLOOKUP(TBL_PD_RATES12[[#This Row],[BILL]],TBL_FACTOR[Bill],TBL_FACTOR[x/Travel],,-1))+_xlfn.XLOOKUP(TBL_PD_RATES12[[#Headers],[CSU]], TBL_MSP[MSP],TBL_MSP[By/Travel]))*TBL_PD_RATES12[[#This Row],[BILL]],1)</f>
        <v>131.5</v>
      </c>
      <c r="Z160" s="123">
        <f>ROUNDUP(((_xlfn.XLOOKUP(TBL_PD_RATES12[[#This Row],[BILL]],TBL_FACTOR[Bill],TBL_FACTOR[x/Travel],,-1))+_xlfn.XLOOKUP(TBL_PD_RATES12[[#Headers],[MS]], TBL_MSP[MSP],TBL_MSP[By/Travel]))*TBL_PD_RATES12[[#This Row],[BILL]],1)</f>
        <v>131.5</v>
      </c>
      <c r="AA160" s="123">
        <f>ROUNDUP(((_xlfn.XLOOKUP(TBL_PD_RATES12[[#This Row],[BILL]],TBL_FACTOR[Bill],TBL_FACTOR[x/Travel],,-1))+_xlfn.XLOOKUP(TBL_PD_RATES12[[#Headers],[RS]], TBL_MSP[MSP],TBL_MSP[By/Travel]))*TBL_PD_RATES12[[#This Row],[BILL]],1)</f>
        <v>131.5</v>
      </c>
      <c r="AB160" s="123">
        <f>ROUNDUP(((_xlfn.XLOOKUP(TBL_PD_RATES12[[#This Row],[BILL]],TBL_FACTOR[Bill],TBL_FACTOR[x/Travel],,-1))+_xlfn.XLOOKUP(TBL_PD_RATES12[[#Headers],[RS]], TBL_MSP[MSP],TBL_MSP[By/Travel]))*TBL_PD_RATES12[[#This Row],[BILL]],1)</f>
        <v>131.5</v>
      </c>
    </row>
    <row r="161" spans="1:28" x14ac:dyDescent="0.2">
      <c r="A161" s="123">
        <v>244.3</v>
      </c>
      <c r="B161" s="2">
        <v>168</v>
      </c>
      <c r="C161" s="149">
        <v>0.68767908309455583</v>
      </c>
      <c r="D161" s="149">
        <f>TBL_FACTOR[[#This Row],[x/Local]]+0.025</f>
        <v>0.71267908309455585</v>
      </c>
      <c r="N161" s="2">
        <v>188</v>
      </c>
      <c r="O161" s="123">
        <f>ROUNDUP(_xlfn.XLOOKUP(N161,TBL_FACTOR[Bill],TBL_FACTOR[x/Local],,-1)*TBL_PD_RATES[[#This Row],[BILL]],1)</f>
        <v>127.6</v>
      </c>
      <c r="P161" s="123">
        <f>ROUNDUP(((_xlfn.XLOOKUP(TBL_PD_RATES[[#This Row],[BILL]],TBL_FACTOR[Bill],TBL_FACTOR[x/Local],,-1))+_xlfn.XLOOKUP(TBL_PD_RATES[[#Headers],[AHSA]], TBL_MSP[MSP],TBL_MSP[By/Local]))*TBL_PD_RATES[[#This Row],[BILL]],1)</f>
        <v>130.4</v>
      </c>
      <c r="Q161" s="123">
        <f>ROUNDUP(((_xlfn.XLOOKUP(TBL_PD_RATES[[#This Row],[BILL]],TBL_FACTOR[Bill],TBL_FACTOR[x/Local],,-1))+_xlfn.XLOOKUP(TBL_PD_RATES[[#Headers],[CSU]], TBL_MSP[MSP],TBL_MSP[By/Local]))*TBL_PD_RATES[[#This Row],[BILL]],1)</f>
        <v>127.6</v>
      </c>
      <c r="R161" s="123">
        <f>ROUNDUP(((_xlfn.XLOOKUP(TBL_PD_RATES[[#This Row],[BILL]],TBL_FACTOR[Bill],TBL_FACTOR[x/Local],,-1))+_xlfn.XLOOKUP(TBL_PD_RATES[[#Headers],[MS]], TBL_MSP[MSP],TBL_MSP[By/Local]))*TBL_PD_RATES[[#This Row],[BILL]],1)</f>
        <v>127.6</v>
      </c>
      <c r="S161" s="123">
        <f>ROUNDUP(((_xlfn.XLOOKUP(TBL_PD_RATES[[#This Row],[BILL]],TBL_FACTOR[Bill],TBL_FACTOR[x/Local],,-1))+_xlfn.XLOOKUP(TBL_PD_RATES[[#Headers],[RS]], TBL_MSP[MSP],TBL_MSP[By/Local]))*TBL_PD_RATES[[#This Row],[BILL]],1)</f>
        <v>127.6</v>
      </c>
      <c r="T161" s="123">
        <f>ROUNDUP(((_xlfn.XLOOKUP(TBL_PD_RATES[[#This Row],[BILL]],TBL_FACTOR[Bill],TBL_FACTOR[x/Local],,-1))+_xlfn.XLOOKUP(TBL_PD_RATES[[#Headers],[RS]], TBL_MSP[MSP],TBL_MSP[By/Local]))*TBL_PD_RATES[[#This Row],[BILL]],1)</f>
        <v>127.6</v>
      </c>
      <c r="V161" s="2">
        <v>188</v>
      </c>
      <c r="W161" s="123">
        <f>ROUNDUP(_xlfn.XLOOKUP(V161,TBL_FACTOR[Bill],TBL_FACTOR[x/Travel],,-1)*TBL_PD_RATES12[[#This Row],[BILL]],1)</f>
        <v>132.29999999999998</v>
      </c>
      <c r="X161" s="123">
        <f>ROUNDUP(((_xlfn.XLOOKUP(TBL_PD_RATES12[[#This Row],[BILL]],TBL_FACTOR[Bill],TBL_FACTOR[x/Travel],,-1))+_xlfn.XLOOKUP(TBL_PD_RATES12[[#Headers],[AHSA]], TBL_MSP[MSP],TBL_MSP[By/Travel]))*TBL_PD_RATES12[[#This Row],[BILL]],1)</f>
        <v>137</v>
      </c>
      <c r="Y161" s="123">
        <f>ROUNDUP(((_xlfn.XLOOKUP(TBL_PD_RATES12[[#This Row],[BILL]],TBL_FACTOR[Bill],TBL_FACTOR[x/Travel],,-1))+_xlfn.XLOOKUP(TBL_PD_RATES12[[#Headers],[CSU]], TBL_MSP[MSP],TBL_MSP[By/Travel]))*TBL_PD_RATES12[[#This Row],[BILL]],1)</f>
        <v>132.29999999999998</v>
      </c>
      <c r="Z161" s="123">
        <f>ROUNDUP(((_xlfn.XLOOKUP(TBL_PD_RATES12[[#This Row],[BILL]],TBL_FACTOR[Bill],TBL_FACTOR[x/Travel],,-1))+_xlfn.XLOOKUP(TBL_PD_RATES12[[#Headers],[MS]], TBL_MSP[MSP],TBL_MSP[By/Travel]))*TBL_PD_RATES12[[#This Row],[BILL]],1)</f>
        <v>132.29999999999998</v>
      </c>
      <c r="AA161" s="123">
        <f>ROUNDUP(((_xlfn.XLOOKUP(TBL_PD_RATES12[[#This Row],[BILL]],TBL_FACTOR[Bill],TBL_FACTOR[x/Travel],,-1))+_xlfn.XLOOKUP(TBL_PD_RATES12[[#Headers],[RS]], TBL_MSP[MSP],TBL_MSP[By/Travel]))*TBL_PD_RATES12[[#This Row],[BILL]],1)</f>
        <v>132.29999999999998</v>
      </c>
      <c r="AB161" s="123">
        <f>ROUNDUP(((_xlfn.XLOOKUP(TBL_PD_RATES12[[#This Row],[BILL]],TBL_FACTOR[Bill],TBL_FACTOR[x/Travel],,-1))+_xlfn.XLOOKUP(TBL_PD_RATES12[[#Headers],[RS]], TBL_MSP[MSP],TBL_MSP[By/Travel]))*TBL_PD_RATES12[[#This Row],[BILL]],1)</f>
        <v>132.29999999999998</v>
      </c>
    </row>
    <row r="162" spans="1:28" x14ac:dyDescent="0.2">
      <c r="A162" s="123">
        <v>245.70000000000002</v>
      </c>
      <c r="B162" s="2">
        <v>169</v>
      </c>
      <c r="C162" s="149">
        <v>0.68783068783068779</v>
      </c>
      <c r="D162" s="149">
        <f>TBL_FACTOR[[#This Row],[x/Local]]+0.025</f>
        <v>0.71283068783068781</v>
      </c>
      <c r="N162" s="2">
        <v>189</v>
      </c>
      <c r="O162" s="123">
        <f>ROUNDUP(_xlfn.XLOOKUP(N162,TBL_FACTOR[Bill],TBL_FACTOR[x/Local],,-1)*TBL_PD_RATES[[#This Row],[BILL]],1)</f>
        <v>128.29999999999998</v>
      </c>
      <c r="P162" s="123">
        <f>ROUNDUP(((_xlfn.XLOOKUP(TBL_PD_RATES[[#This Row],[BILL]],TBL_FACTOR[Bill],TBL_FACTOR[x/Local],,-1))+_xlfn.XLOOKUP(TBL_PD_RATES[[#Headers],[AHSA]], TBL_MSP[MSP],TBL_MSP[By/Local]))*TBL_PD_RATES[[#This Row],[BILL]],1)</f>
        <v>131.19999999999999</v>
      </c>
      <c r="Q162" s="123">
        <f>ROUNDUP(((_xlfn.XLOOKUP(TBL_PD_RATES[[#This Row],[BILL]],TBL_FACTOR[Bill],TBL_FACTOR[x/Local],,-1))+_xlfn.XLOOKUP(TBL_PD_RATES[[#Headers],[CSU]], TBL_MSP[MSP],TBL_MSP[By/Local]))*TBL_PD_RATES[[#This Row],[BILL]],1)</f>
        <v>128.29999999999998</v>
      </c>
      <c r="R162" s="123">
        <f>ROUNDUP(((_xlfn.XLOOKUP(TBL_PD_RATES[[#This Row],[BILL]],TBL_FACTOR[Bill],TBL_FACTOR[x/Local],,-1))+_xlfn.XLOOKUP(TBL_PD_RATES[[#Headers],[MS]], TBL_MSP[MSP],TBL_MSP[By/Local]))*TBL_PD_RATES[[#This Row],[BILL]],1)</f>
        <v>128.29999999999998</v>
      </c>
      <c r="S162" s="123">
        <f>ROUNDUP(((_xlfn.XLOOKUP(TBL_PD_RATES[[#This Row],[BILL]],TBL_FACTOR[Bill],TBL_FACTOR[x/Local],,-1))+_xlfn.XLOOKUP(TBL_PD_RATES[[#Headers],[RS]], TBL_MSP[MSP],TBL_MSP[By/Local]))*TBL_PD_RATES[[#This Row],[BILL]],1)</f>
        <v>128.29999999999998</v>
      </c>
      <c r="T162" s="123">
        <f>ROUNDUP(((_xlfn.XLOOKUP(TBL_PD_RATES[[#This Row],[BILL]],TBL_FACTOR[Bill],TBL_FACTOR[x/Local],,-1))+_xlfn.XLOOKUP(TBL_PD_RATES[[#Headers],[RS]], TBL_MSP[MSP],TBL_MSP[By/Local]))*TBL_PD_RATES[[#This Row],[BILL]],1)</f>
        <v>128.29999999999998</v>
      </c>
      <c r="V162" s="2">
        <v>189</v>
      </c>
      <c r="W162" s="123">
        <f>ROUNDUP(_xlfn.XLOOKUP(V162,TBL_FACTOR[Bill],TBL_FACTOR[x/Travel],,-1)*TBL_PD_RATES12[[#This Row],[BILL]],1)</f>
        <v>133</v>
      </c>
      <c r="X162" s="123">
        <f>ROUNDUP(((_xlfn.XLOOKUP(TBL_PD_RATES12[[#This Row],[BILL]],TBL_FACTOR[Bill],TBL_FACTOR[x/Travel],,-1))+_xlfn.XLOOKUP(TBL_PD_RATES12[[#Headers],[AHSA]], TBL_MSP[MSP],TBL_MSP[By/Travel]))*TBL_PD_RATES12[[#This Row],[BILL]],1)</f>
        <v>137.79999999999998</v>
      </c>
      <c r="Y162" s="123">
        <f>ROUNDUP(((_xlfn.XLOOKUP(TBL_PD_RATES12[[#This Row],[BILL]],TBL_FACTOR[Bill],TBL_FACTOR[x/Travel],,-1))+_xlfn.XLOOKUP(TBL_PD_RATES12[[#Headers],[CSU]], TBL_MSP[MSP],TBL_MSP[By/Travel]))*TBL_PD_RATES12[[#This Row],[BILL]],1)</f>
        <v>133</v>
      </c>
      <c r="Z162" s="123">
        <f>ROUNDUP(((_xlfn.XLOOKUP(TBL_PD_RATES12[[#This Row],[BILL]],TBL_FACTOR[Bill],TBL_FACTOR[x/Travel],,-1))+_xlfn.XLOOKUP(TBL_PD_RATES12[[#Headers],[MS]], TBL_MSP[MSP],TBL_MSP[By/Travel]))*TBL_PD_RATES12[[#This Row],[BILL]],1)</f>
        <v>133</v>
      </c>
      <c r="AA162" s="123">
        <f>ROUNDUP(((_xlfn.XLOOKUP(TBL_PD_RATES12[[#This Row],[BILL]],TBL_FACTOR[Bill],TBL_FACTOR[x/Travel],,-1))+_xlfn.XLOOKUP(TBL_PD_RATES12[[#Headers],[RS]], TBL_MSP[MSP],TBL_MSP[By/Travel]))*TBL_PD_RATES12[[#This Row],[BILL]],1)</f>
        <v>133</v>
      </c>
      <c r="AB162" s="123">
        <f>ROUNDUP(((_xlfn.XLOOKUP(TBL_PD_RATES12[[#This Row],[BILL]],TBL_FACTOR[Bill],TBL_FACTOR[x/Travel],,-1))+_xlfn.XLOOKUP(TBL_PD_RATES12[[#Headers],[RS]], TBL_MSP[MSP],TBL_MSP[By/Travel]))*TBL_PD_RATES12[[#This Row],[BILL]],1)</f>
        <v>133</v>
      </c>
    </row>
    <row r="163" spans="1:28" x14ac:dyDescent="0.2">
      <c r="A163" s="123">
        <v>247.10000000000002</v>
      </c>
      <c r="B163" s="2">
        <v>170</v>
      </c>
      <c r="C163" s="149">
        <v>0.68798057466612694</v>
      </c>
      <c r="D163" s="149">
        <f>TBL_FACTOR[[#This Row],[x/Local]]+0.025</f>
        <v>0.71298057466612696</v>
      </c>
      <c r="N163" s="2">
        <v>190</v>
      </c>
      <c r="O163" s="123">
        <f>ROUNDUP(_xlfn.XLOOKUP(N163,TBL_FACTOR[Bill],TBL_FACTOR[x/Local],,-1)*TBL_PD_RATES[[#This Row],[BILL]],1)</f>
        <v>129</v>
      </c>
      <c r="P163" s="123">
        <f>ROUNDUP(((_xlfn.XLOOKUP(TBL_PD_RATES[[#This Row],[BILL]],TBL_FACTOR[Bill],TBL_FACTOR[x/Local],,-1))+_xlfn.XLOOKUP(TBL_PD_RATES[[#Headers],[AHSA]], TBL_MSP[MSP],TBL_MSP[By/Local]))*TBL_PD_RATES[[#This Row],[BILL]],1)</f>
        <v>131.9</v>
      </c>
      <c r="Q163" s="123">
        <f>ROUNDUP(((_xlfn.XLOOKUP(TBL_PD_RATES[[#This Row],[BILL]],TBL_FACTOR[Bill],TBL_FACTOR[x/Local],,-1))+_xlfn.XLOOKUP(TBL_PD_RATES[[#Headers],[CSU]], TBL_MSP[MSP],TBL_MSP[By/Local]))*TBL_PD_RATES[[#This Row],[BILL]],1)</f>
        <v>129</v>
      </c>
      <c r="R163" s="123">
        <f>ROUNDUP(((_xlfn.XLOOKUP(TBL_PD_RATES[[#This Row],[BILL]],TBL_FACTOR[Bill],TBL_FACTOR[x/Local],,-1))+_xlfn.XLOOKUP(TBL_PD_RATES[[#Headers],[MS]], TBL_MSP[MSP],TBL_MSP[By/Local]))*TBL_PD_RATES[[#This Row],[BILL]],1)</f>
        <v>129</v>
      </c>
      <c r="S163" s="123">
        <f>ROUNDUP(((_xlfn.XLOOKUP(TBL_PD_RATES[[#This Row],[BILL]],TBL_FACTOR[Bill],TBL_FACTOR[x/Local],,-1))+_xlfn.XLOOKUP(TBL_PD_RATES[[#Headers],[RS]], TBL_MSP[MSP],TBL_MSP[By/Local]))*TBL_PD_RATES[[#This Row],[BILL]],1)</f>
        <v>129</v>
      </c>
      <c r="T163" s="123">
        <f>ROUNDUP(((_xlfn.XLOOKUP(TBL_PD_RATES[[#This Row],[BILL]],TBL_FACTOR[Bill],TBL_FACTOR[x/Local],,-1))+_xlfn.XLOOKUP(TBL_PD_RATES[[#Headers],[RS]], TBL_MSP[MSP],TBL_MSP[By/Local]))*TBL_PD_RATES[[#This Row],[BILL]],1)</f>
        <v>129</v>
      </c>
      <c r="V163" s="2">
        <v>190</v>
      </c>
      <c r="W163" s="123">
        <f>ROUNDUP(_xlfn.XLOOKUP(V163,TBL_FACTOR[Bill],TBL_FACTOR[x/Travel],,-1)*TBL_PD_RATES12[[#This Row],[BILL]],1)</f>
        <v>133.79999999999998</v>
      </c>
      <c r="X163" s="123">
        <f>ROUNDUP(((_xlfn.XLOOKUP(TBL_PD_RATES12[[#This Row],[BILL]],TBL_FACTOR[Bill],TBL_FACTOR[x/Travel],,-1))+_xlfn.XLOOKUP(TBL_PD_RATES12[[#Headers],[AHSA]], TBL_MSP[MSP],TBL_MSP[By/Travel]))*TBL_PD_RATES12[[#This Row],[BILL]],1)</f>
        <v>138.5</v>
      </c>
      <c r="Y163" s="123">
        <f>ROUNDUP(((_xlfn.XLOOKUP(TBL_PD_RATES12[[#This Row],[BILL]],TBL_FACTOR[Bill],TBL_FACTOR[x/Travel],,-1))+_xlfn.XLOOKUP(TBL_PD_RATES12[[#Headers],[CSU]], TBL_MSP[MSP],TBL_MSP[By/Travel]))*TBL_PD_RATES12[[#This Row],[BILL]],1)</f>
        <v>133.79999999999998</v>
      </c>
      <c r="Z163" s="123">
        <f>ROUNDUP(((_xlfn.XLOOKUP(TBL_PD_RATES12[[#This Row],[BILL]],TBL_FACTOR[Bill],TBL_FACTOR[x/Travel],,-1))+_xlfn.XLOOKUP(TBL_PD_RATES12[[#Headers],[MS]], TBL_MSP[MSP],TBL_MSP[By/Travel]))*TBL_PD_RATES12[[#This Row],[BILL]],1)</f>
        <v>133.79999999999998</v>
      </c>
      <c r="AA163" s="123">
        <f>ROUNDUP(((_xlfn.XLOOKUP(TBL_PD_RATES12[[#This Row],[BILL]],TBL_FACTOR[Bill],TBL_FACTOR[x/Travel],,-1))+_xlfn.XLOOKUP(TBL_PD_RATES12[[#Headers],[RS]], TBL_MSP[MSP],TBL_MSP[By/Travel]))*TBL_PD_RATES12[[#This Row],[BILL]],1)</f>
        <v>133.79999999999998</v>
      </c>
      <c r="AB163" s="123">
        <f>ROUNDUP(((_xlfn.XLOOKUP(TBL_PD_RATES12[[#This Row],[BILL]],TBL_FACTOR[Bill],TBL_FACTOR[x/Travel],,-1))+_xlfn.XLOOKUP(TBL_PD_RATES12[[#Headers],[RS]], TBL_MSP[MSP],TBL_MSP[By/Travel]))*TBL_PD_RATES12[[#This Row],[BILL]],1)</f>
        <v>133.79999999999998</v>
      </c>
    </row>
    <row r="164" spans="1:28" x14ac:dyDescent="0.2">
      <c r="A164" s="123">
        <v>248.45000000000002</v>
      </c>
      <c r="B164" s="2">
        <v>171</v>
      </c>
      <c r="C164" s="149">
        <v>0.68826725699335878</v>
      </c>
      <c r="D164" s="149">
        <f>TBL_FACTOR[[#This Row],[x/Local]]+0.025</f>
        <v>0.7132672569933588</v>
      </c>
      <c r="N164" s="2">
        <v>191</v>
      </c>
      <c r="O164" s="123">
        <f>ROUNDUP(_xlfn.XLOOKUP(N164,TBL_FACTOR[Bill],TBL_FACTOR[x/Local],,-1)*TBL_PD_RATES[[#This Row],[BILL]],1)</f>
        <v>129.69999999999999</v>
      </c>
      <c r="P164" s="123">
        <f>ROUNDUP(((_xlfn.XLOOKUP(TBL_PD_RATES[[#This Row],[BILL]],TBL_FACTOR[Bill],TBL_FACTOR[x/Local],,-1))+_xlfn.XLOOKUP(TBL_PD_RATES[[#Headers],[AHSA]], TBL_MSP[MSP],TBL_MSP[By/Local]))*TBL_PD_RATES[[#This Row],[BILL]],1)</f>
        <v>132.6</v>
      </c>
      <c r="Q164" s="123">
        <f>ROUNDUP(((_xlfn.XLOOKUP(TBL_PD_RATES[[#This Row],[BILL]],TBL_FACTOR[Bill],TBL_FACTOR[x/Local],,-1))+_xlfn.XLOOKUP(TBL_PD_RATES[[#Headers],[CSU]], TBL_MSP[MSP],TBL_MSP[By/Local]))*TBL_PD_RATES[[#This Row],[BILL]],1)</f>
        <v>129.69999999999999</v>
      </c>
      <c r="R164" s="123">
        <f>ROUNDUP(((_xlfn.XLOOKUP(TBL_PD_RATES[[#This Row],[BILL]],TBL_FACTOR[Bill],TBL_FACTOR[x/Local],,-1))+_xlfn.XLOOKUP(TBL_PD_RATES[[#Headers],[MS]], TBL_MSP[MSP],TBL_MSP[By/Local]))*TBL_PD_RATES[[#This Row],[BILL]],1)</f>
        <v>129.69999999999999</v>
      </c>
      <c r="S164" s="123">
        <f>ROUNDUP(((_xlfn.XLOOKUP(TBL_PD_RATES[[#This Row],[BILL]],TBL_FACTOR[Bill],TBL_FACTOR[x/Local],,-1))+_xlfn.XLOOKUP(TBL_PD_RATES[[#Headers],[RS]], TBL_MSP[MSP],TBL_MSP[By/Local]))*TBL_PD_RATES[[#This Row],[BILL]],1)</f>
        <v>129.69999999999999</v>
      </c>
      <c r="T164" s="123">
        <f>ROUNDUP(((_xlfn.XLOOKUP(TBL_PD_RATES[[#This Row],[BILL]],TBL_FACTOR[Bill],TBL_FACTOR[x/Local],,-1))+_xlfn.XLOOKUP(TBL_PD_RATES[[#Headers],[RS]], TBL_MSP[MSP],TBL_MSP[By/Local]))*TBL_PD_RATES[[#This Row],[BILL]],1)</f>
        <v>129.69999999999999</v>
      </c>
      <c r="V164" s="2">
        <v>191</v>
      </c>
      <c r="W164" s="123">
        <f>ROUNDUP(_xlfn.XLOOKUP(V164,TBL_FACTOR[Bill],TBL_FACTOR[x/Travel],,-1)*TBL_PD_RATES12[[#This Row],[BILL]],1)</f>
        <v>134.5</v>
      </c>
      <c r="X164" s="123">
        <f>ROUNDUP(((_xlfn.XLOOKUP(TBL_PD_RATES12[[#This Row],[BILL]],TBL_FACTOR[Bill],TBL_FACTOR[x/Travel],,-1))+_xlfn.XLOOKUP(TBL_PD_RATES12[[#Headers],[AHSA]], TBL_MSP[MSP],TBL_MSP[By/Travel]))*TBL_PD_RATES12[[#This Row],[BILL]],1)</f>
        <v>139.29999999999998</v>
      </c>
      <c r="Y164" s="123">
        <f>ROUNDUP(((_xlfn.XLOOKUP(TBL_PD_RATES12[[#This Row],[BILL]],TBL_FACTOR[Bill],TBL_FACTOR[x/Travel],,-1))+_xlfn.XLOOKUP(TBL_PD_RATES12[[#Headers],[CSU]], TBL_MSP[MSP],TBL_MSP[By/Travel]))*TBL_PD_RATES12[[#This Row],[BILL]],1)</f>
        <v>134.5</v>
      </c>
      <c r="Z164" s="123">
        <f>ROUNDUP(((_xlfn.XLOOKUP(TBL_PD_RATES12[[#This Row],[BILL]],TBL_FACTOR[Bill],TBL_FACTOR[x/Travel],,-1))+_xlfn.XLOOKUP(TBL_PD_RATES12[[#Headers],[MS]], TBL_MSP[MSP],TBL_MSP[By/Travel]))*TBL_PD_RATES12[[#This Row],[BILL]],1)</f>
        <v>134.5</v>
      </c>
      <c r="AA164" s="123">
        <f>ROUNDUP(((_xlfn.XLOOKUP(TBL_PD_RATES12[[#This Row],[BILL]],TBL_FACTOR[Bill],TBL_FACTOR[x/Travel],,-1))+_xlfn.XLOOKUP(TBL_PD_RATES12[[#Headers],[RS]], TBL_MSP[MSP],TBL_MSP[By/Travel]))*TBL_PD_RATES12[[#This Row],[BILL]],1)</f>
        <v>134.5</v>
      </c>
      <c r="AB164" s="123">
        <f>ROUNDUP(((_xlfn.XLOOKUP(TBL_PD_RATES12[[#This Row],[BILL]],TBL_FACTOR[Bill],TBL_FACTOR[x/Travel],,-1))+_xlfn.XLOOKUP(TBL_PD_RATES12[[#Headers],[RS]], TBL_MSP[MSP],TBL_MSP[By/Travel]))*TBL_PD_RATES12[[#This Row],[BILL]],1)</f>
        <v>134.5</v>
      </c>
    </row>
    <row r="165" spans="1:28" x14ac:dyDescent="0.2">
      <c r="A165" s="123">
        <v>249.85000000000002</v>
      </c>
      <c r="B165" s="2">
        <v>172</v>
      </c>
      <c r="C165" s="149">
        <v>0.68841304782869717</v>
      </c>
      <c r="D165" s="149">
        <f>TBL_FACTOR[[#This Row],[x/Local]]+0.025</f>
        <v>0.71341304782869719</v>
      </c>
      <c r="N165" s="2">
        <v>192</v>
      </c>
      <c r="O165" s="123">
        <f>ROUNDUP(_xlfn.XLOOKUP(N165,TBL_FACTOR[Bill],TBL_FACTOR[x/Local],,-1)*TBL_PD_RATES[[#This Row],[BILL]],1)</f>
        <v>130.5</v>
      </c>
      <c r="P165" s="123">
        <f>ROUNDUP(((_xlfn.XLOOKUP(TBL_PD_RATES[[#This Row],[BILL]],TBL_FACTOR[Bill],TBL_FACTOR[x/Local],,-1))+_xlfn.XLOOKUP(TBL_PD_RATES[[#Headers],[AHSA]], TBL_MSP[MSP],TBL_MSP[By/Local]))*TBL_PD_RATES[[#This Row],[BILL]],1)</f>
        <v>133.4</v>
      </c>
      <c r="Q165" s="123">
        <f>ROUNDUP(((_xlfn.XLOOKUP(TBL_PD_RATES[[#This Row],[BILL]],TBL_FACTOR[Bill],TBL_FACTOR[x/Local],,-1))+_xlfn.XLOOKUP(TBL_PD_RATES[[#Headers],[CSU]], TBL_MSP[MSP],TBL_MSP[By/Local]))*TBL_PD_RATES[[#This Row],[BILL]],1)</f>
        <v>130.5</v>
      </c>
      <c r="R165" s="123">
        <f>ROUNDUP(((_xlfn.XLOOKUP(TBL_PD_RATES[[#This Row],[BILL]],TBL_FACTOR[Bill],TBL_FACTOR[x/Local],,-1))+_xlfn.XLOOKUP(TBL_PD_RATES[[#Headers],[MS]], TBL_MSP[MSP],TBL_MSP[By/Local]))*TBL_PD_RATES[[#This Row],[BILL]],1)</f>
        <v>130.5</v>
      </c>
      <c r="S165" s="123">
        <f>ROUNDUP(((_xlfn.XLOOKUP(TBL_PD_RATES[[#This Row],[BILL]],TBL_FACTOR[Bill],TBL_FACTOR[x/Local],,-1))+_xlfn.XLOOKUP(TBL_PD_RATES[[#Headers],[RS]], TBL_MSP[MSP],TBL_MSP[By/Local]))*TBL_PD_RATES[[#This Row],[BILL]],1)</f>
        <v>130.5</v>
      </c>
      <c r="T165" s="123">
        <f>ROUNDUP(((_xlfn.XLOOKUP(TBL_PD_RATES[[#This Row],[BILL]],TBL_FACTOR[Bill],TBL_FACTOR[x/Local],,-1))+_xlfn.XLOOKUP(TBL_PD_RATES[[#Headers],[RS]], TBL_MSP[MSP],TBL_MSP[By/Local]))*TBL_PD_RATES[[#This Row],[BILL]],1)</f>
        <v>130.5</v>
      </c>
      <c r="V165" s="2">
        <v>192</v>
      </c>
      <c r="W165" s="123">
        <f>ROUNDUP(_xlfn.XLOOKUP(V165,TBL_FACTOR[Bill],TBL_FACTOR[x/Travel],,-1)*TBL_PD_RATES12[[#This Row],[BILL]],1)</f>
        <v>135.29999999999998</v>
      </c>
      <c r="X165" s="123">
        <f>ROUNDUP(((_xlfn.XLOOKUP(TBL_PD_RATES12[[#This Row],[BILL]],TBL_FACTOR[Bill],TBL_FACTOR[x/Travel],,-1))+_xlfn.XLOOKUP(TBL_PD_RATES12[[#Headers],[AHSA]], TBL_MSP[MSP],TBL_MSP[By/Travel]))*TBL_PD_RATES12[[#This Row],[BILL]],1)</f>
        <v>140.1</v>
      </c>
      <c r="Y165" s="123">
        <f>ROUNDUP(((_xlfn.XLOOKUP(TBL_PD_RATES12[[#This Row],[BILL]],TBL_FACTOR[Bill],TBL_FACTOR[x/Travel],,-1))+_xlfn.XLOOKUP(TBL_PD_RATES12[[#Headers],[CSU]], TBL_MSP[MSP],TBL_MSP[By/Travel]))*TBL_PD_RATES12[[#This Row],[BILL]],1)</f>
        <v>135.29999999999998</v>
      </c>
      <c r="Z165" s="123">
        <f>ROUNDUP(((_xlfn.XLOOKUP(TBL_PD_RATES12[[#This Row],[BILL]],TBL_FACTOR[Bill],TBL_FACTOR[x/Travel],,-1))+_xlfn.XLOOKUP(TBL_PD_RATES12[[#Headers],[MS]], TBL_MSP[MSP],TBL_MSP[By/Travel]))*TBL_PD_RATES12[[#This Row],[BILL]],1)</f>
        <v>135.29999999999998</v>
      </c>
      <c r="AA165" s="123">
        <f>ROUNDUP(((_xlfn.XLOOKUP(TBL_PD_RATES12[[#This Row],[BILL]],TBL_FACTOR[Bill],TBL_FACTOR[x/Travel],,-1))+_xlfn.XLOOKUP(TBL_PD_RATES12[[#Headers],[RS]], TBL_MSP[MSP],TBL_MSP[By/Travel]))*TBL_PD_RATES12[[#This Row],[BILL]],1)</f>
        <v>135.29999999999998</v>
      </c>
      <c r="AB165" s="123">
        <f>ROUNDUP(((_xlfn.XLOOKUP(TBL_PD_RATES12[[#This Row],[BILL]],TBL_FACTOR[Bill],TBL_FACTOR[x/Travel],,-1))+_xlfn.XLOOKUP(TBL_PD_RATES12[[#Headers],[RS]], TBL_MSP[MSP],TBL_MSP[By/Travel]))*TBL_PD_RATES12[[#This Row],[BILL]],1)</f>
        <v>135.29999999999998</v>
      </c>
    </row>
    <row r="166" spans="1:28" x14ac:dyDescent="0.2">
      <c r="A166" s="123">
        <v>251.25</v>
      </c>
      <c r="B166" s="2">
        <v>173</v>
      </c>
      <c r="C166" s="149">
        <v>0.68855721393034819</v>
      </c>
      <c r="D166" s="149">
        <f>TBL_FACTOR[[#This Row],[x/Local]]+0.025</f>
        <v>0.71355721393034821</v>
      </c>
      <c r="N166" s="2">
        <v>193</v>
      </c>
      <c r="O166" s="123">
        <f>ROUNDUP(_xlfn.XLOOKUP(N166,TBL_FACTOR[Bill],TBL_FACTOR[x/Local],,-1)*TBL_PD_RATES[[#This Row],[BILL]],1)</f>
        <v>131.19999999999999</v>
      </c>
      <c r="P166" s="123">
        <f>ROUNDUP(((_xlfn.XLOOKUP(TBL_PD_RATES[[#This Row],[BILL]],TBL_FACTOR[Bill],TBL_FACTOR[x/Local],,-1))+_xlfn.XLOOKUP(TBL_PD_RATES[[#Headers],[AHSA]], TBL_MSP[MSP],TBL_MSP[By/Local]))*TBL_PD_RATES[[#This Row],[BILL]],1)</f>
        <v>134.1</v>
      </c>
      <c r="Q166" s="123">
        <f>ROUNDUP(((_xlfn.XLOOKUP(TBL_PD_RATES[[#This Row],[BILL]],TBL_FACTOR[Bill],TBL_FACTOR[x/Local],,-1))+_xlfn.XLOOKUP(TBL_PD_RATES[[#Headers],[CSU]], TBL_MSP[MSP],TBL_MSP[By/Local]))*TBL_PD_RATES[[#This Row],[BILL]],1)</f>
        <v>131.19999999999999</v>
      </c>
      <c r="R166" s="123">
        <f>ROUNDUP(((_xlfn.XLOOKUP(TBL_PD_RATES[[#This Row],[BILL]],TBL_FACTOR[Bill],TBL_FACTOR[x/Local],,-1))+_xlfn.XLOOKUP(TBL_PD_RATES[[#Headers],[MS]], TBL_MSP[MSP],TBL_MSP[By/Local]))*TBL_PD_RATES[[#This Row],[BILL]],1)</f>
        <v>131.19999999999999</v>
      </c>
      <c r="S166" s="123">
        <f>ROUNDUP(((_xlfn.XLOOKUP(TBL_PD_RATES[[#This Row],[BILL]],TBL_FACTOR[Bill],TBL_FACTOR[x/Local],,-1))+_xlfn.XLOOKUP(TBL_PD_RATES[[#Headers],[RS]], TBL_MSP[MSP],TBL_MSP[By/Local]))*TBL_PD_RATES[[#This Row],[BILL]],1)</f>
        <v>131.19999999999999</v>
      </c>
      <c r="T166" s="123">
        <f>ROUNDUP(((_xlfn.XLOOKUP(TBL_PD_RATES[[#This Row],[BILL]],TBL_FACTOR[Bill],TBL_FACTOR[x/Local],,-1))+_xlfn.XLOOKUP(TBL_PD_RATES[[#Headers],[RS]], TBL_MSP[MSP],TBL_MSP[By/Local]))*TBL_PD_RATES[[#This Row],[BILL]],1)</f>
        <v>131.19999999999999</v>
      </c>
      <c r="V166" s="2">
        <v>193</v>
      </c>
      <c r="W166" s="123">
        <f>ROUNDUP(_xlfn.XLOOKUP(V166,TBL_FACTOR[Bill],TBL_FACTOR[x/Travel],,-1)*TBL_PD_RATES12[[#This Row],[BILL]],1)</f>
        <v>136</v>
      </c>
      <c r="X166" s="123">
        <f>ROUNDUP(((_xlfn.XLOOKUP(TBL_PD_RATES12[[#This Row],[BILL]],TBL_FACTOR[Bill],TBL_FACTOR[x/Travel],,-1))+_xlfn.XLOOKUP(TBL_PD_RATES12[[#Headers],[AHSA]], TBL_MSP[MSP],TBL_MSP[By/Travel]))*TBL_PD_RATES12[[#This Row],[BILL]],1)</f>
        <v>140.9</v>
      </c>
      <c r="Y166" s="123">
        <f>ROUNDUP(((_xlfn.XLOOKUP(TBL_PD_RATES12[[#This Row],[BILL]],TBL_FACTOR[Bill],TBL_FACTOR[x/Travel],,-1))+_xlfn.XLOOKUP(TBL_PD_RATES12[[#Headers],[CSU]], TBL_MSP[MSP],TBL_MSP[By/Travel]))*TBL_PD_RATES12[[#This Row],[BILL]],1)</f>
        <v>136</v>
      </c>
      <c r="Z166" s="123">
        <f>ROUNDUP(((_xlfn.XLOOKUP(TBL_PD_RATES12[[#This Row],[BILL]],TBL_FACTOR[Bill],TBL_FACTOR[x/Travel],,-1))+_xlfn.XLOOKUP(TBL_PD_RATES12[[#Headers],[MS]], TBL_MSP[MSP],TBL_MSP[By/Travel]))*TBL_PD_RATES12[[#This Row],[BILL]],1)</f>
        <v>136</v>
      </c>
      <c r="AA166" s="123">
        <f>ROUNDUP(((_xlfn.XLOOKUP(TBL_PD_RATES12[[#This Row],[BILL]],TBL_FACTOR[Bill],TBL_FACTOR[x/Travel],,-1))+_xlfn.XLOOKUP(TBL_PD_RATES12[[#Headers],[RS]], TBL_MSP[MSP],TBL_MSP[By/Travel]))*TBL_PD_RATES12[[#This Row],[BILL]],1)</f>
        <v>136</v>
      </c>
      <c r="AB166" s="123">
        <f>ROUNDUP(((_xlfn.XLOOKUP(TBL_PD_RATES12[[#This Row],[BILL]],TBL_FACTOR[Bill],TBL_FACTOR[x/Travel],,-1))+_xlfn.XLOOKUP(TBL_PD_RATES12[[#Headers],[RS]], TBL_MSP[MSP],TBL_MSP[By/Travel]))*TBL_PD_RATES12[[#This Row],[BILL]],1)</f>
        <v>136</v>
      </c>
    </row>
    <row r="167" spans="1:28" x14ac:dyDescent="0.2">
      <c r="A167" s="123">
        <v>252.65</v>
      </c>
      <c r="B167" s="2">
        <v>174</v>
      </c>
      <c r="C167" s="149">
        <v>0.68869978230754003</v>
      </c>
      <c r="D167" s="149">
        <f>TBL_FACTOR[[#This Row],[x/Local]]+0.025</f>
        <v>0.71369978230754005</v>
      </c>
      <c r="N167" s="2">
        <v>194</v>
      </c>
      <c r="O167" s="123">
        <f>ROUNDUP(_xlfn.XLOOKUP(N167,TBL_FACTOR[Bill],TBL_FACTOR[x/Local],,-1)*TBL_PD_RATES[[#This Row],[BILL]],1)</f>
        <v>131.9</v>
      </c>
      <c r="P167" s="123">
        <f>ROUNDUP(((_xlfn.XLOOKUP(TBL_PD_RATES[[#This Row],[BILL]],TBL_FACTOR[Bill],TBL_FACTOR[x/Local],,-1))+_xlfn.XLOOKUP(TBL_PD_RATES[[#Headers],[AHSA]], TBL_MSP[MSP],TBL_MSP[By/Local]))*TBL_PD_RATES[[#This Row],[BILL]],1)</f>
        <v>134.79999999999998</v>
      </c>
      <c r="Q167" s="123">
        <f>ROUNDUP(((_xlfn.XLOOKUP(TBL_PD_RATES[[#This Row],[BILL]],TBL_FACTOR[Bill],TBL_FACTOR[x/Local],,-1))+_xlfn.XLOOKUP(TBL_PD_RATES[[#Headers],[CSU]], TBL_MSP[MSP],TBL_MSP[By/Local]))*TBL_PD_RATES[[#This Row],[BILL]],1)</f>
        <v>131.9</v>
      </c>
      <c r="R167" s="123">
        <f>ROUNDUP(((_xlfn.XLOOKUP(TBL_PD_RATES[[#This Row],[BILL]],TBL_FACTOR[Bill],TBL_FACTOR[x/Local],,-1))+_xlfn.XLOOKUP(TBL_PD_RATES[[#Headers],[MS]], TBL_MSP[MSP],TBL_MSP[By/Local]))*TBL_PD_RATES[[#This Row],[BILL]],1)</f>
        <v>131.9</v>
      </c>
      <c r="S167" s="123">
        <f>ROUNDUP(((_xlfn.XLOOKUP(TBL_PD_RATES[[#This Row],[BILL]],TBL_FACTOR[Bill],TBL_FACTOR[x/Local],,-1))+_xlfn.XLOOKUP(TBL_PD_RATES[[#Headers],[RS]], TBL_MSP[MSP],TBL_MSP[By/Local]))*TBL_PD_RATES[[#This Row],[BILL]],1)</f>
        <v>131.9</v>
      </c>
      <c r="T167" s="123">
        <f>ROUNDUP(((_xlfn.XLOOKUP(TBL_PD_RATES[[#This Row],[BILL]],TBL_FACTOR[Bill],TBL_FACTOR[x/Local],,-1))+_xlfn.XLOOKUP(TBL_PD_RATES[[#Headers],[RS]], TBL_MSP[MSP],TBL_MSP[By/Local]))*TBL_PD_RATES[[#This Row],[BILL]],1)</f>
        <v>131.9</v>
      </c>
      <c r="V167" s="2">
        <v>194</v>
      </c>
      <c r="W167" s="123">
        <f>ROUNDUP(_xlfn.XLOOKUP(V167,TBL_FACTOR[Bill],TBL_FACTOR[x/Travel],,-1)*TBL_PD_RATES12[[#This Row],[BILL]],1)</f>
        <v>136.69999999999999</v>
      </c>
      <c r="X167" s="123">
        <f>ROUNDUP(((_xlfn.XLOOKUP(TBL_PD_RATES12[[#This Row],[BILL]],TBL_FACTOR[Bill],TBL_FACTOR[x/Travel],,-1))+_xlfn.XLOOKUP(TBL_PD_RATES12[[#Headers],[AHSA]], TBL_MSP[MSP],TBL_MSP[By/Travel]))*TBL_PD_RATES12[[#This Row],[BILL]],1)</f>
        <v>141.6</v>
      </c>
      <c r="Y167" s="123">
        <f>ROUNDUP(((_xlfn.XLOOKUP(TBL_PD_RATES12[[#This Row],[BILL]],TBL_FACTOR[Bill],TBL_FACTOR[x/Travel],,-1))+_xlfn.XLOOKUP(TBL_PD_RATES12[[#Headers],[CSU]], TBL_MSP[MSP],TBL_MSP[By/Travel]))*TBL_PD_RATES12[[#This Row],[BILL]],1)</f>
        <v>136.69999999999999</v>
      </c>
      <c r="Z167" s="123">
        <f>ROUNDUP(((_xlfn.XLOOKUP(TBL_PD_RATES12[[#This Row],[BILL]],TBL_FACTOR[Bill],TBL_FACTOR[x/Travel],,-1))+_xlfn.XLOOKUP(TBL_PD_RATES12[[#Headers],[MS]], TBL_MSP[MSP],TBL_MSP[By/Travel]))*TBL_PD_RATES12[[#This Row],[BILL]],1)</f>
        <v>136.69999999999999</v>
      </c>
      <c r="AA167" s="123">
        <f>ROUNDUP(((_xlfn.XLOOKUP(TBL_PD_RATES12[[#This Row],[BILL]],TBL_FACTOR[Bill],TBL_FACTOR[x/Travel],,-1))+_xlfn.XLOOKUP(TBL_PD_RATES12[[#Headers],[RS]], TBL_MSP[MSP],TBL_MSP[By/Travel]))*TBL_PD_RATES12[[#This Row],[BILL]],1)</f>
        <v>136.69999999999999</v>
      </c>
      <c r="AB167" s="123">
        <f>ROUNDUP(((_xlfn.XLOOKUP(TBL_PD_RATES12[[#This Row],[BILL]],TBL_FACTOR[Bill],TBL_FACTOR[x/Travel],,-1))+_xlfn.XLOOKUP(TBL_PD_RATES12[[#Headers],[RS]], TBL_MSP[MSP],TBL_MSP[By/Travel]))*TBL_PD_RATES12[[#This Row],[BILL]],1)</f>
        <v>136.69999999999999</v>
      </c>
    </row>
    <row r="168" spans="1:28" x14ac:dyDescent="0.2">
      <c r="A168" s="123">
        <v>254.05</v>
      </c>
      <c r="B168" s="2">
        <v>175</v>
      </c>
      <c r="C168" s="149">
        <v>0.6888407793741389</v>
      </c>
      <c r="D168" s="149">
        <f>TBL_FACTOR[[#This Row],[x/Local]]+0.025</f>
        <v>0.71384077937413892</v>
      </c>
      <c r="N168" s="2">
        <v>195</v>
      </c>
      <c r="O168" s="123">
        <f>ROUNDUP(_xlfn.XLOOKUP(N168,TBL_FACTOR[Bill],TBL_FACTOR[x/Local],,-1)*TBL_PD_RATES[[#This Row],[BILL]],1)</f>
        <v>132.6</v>
      </c>
      <c r="P168" s="123">
        <f>ROUNDUP(((_xlfn.XLOOKUP(TBL_PD_RATES[[#This Row],[BILL]],TBL_FACTOR[Bill],TBL_FACTOR[x/Local],,-1))+_xlfn.XLOOKUP(TBL_PD_RATES[[#Headers],[AHSA]], TBL_MSP[MSP],TBL_MSP[By/Local]))*TBL_PD_RATES[[#This Row],[BILL]],1)</f>
        <v>135.6</v>
      </c>
      <c r="Q168" s="123">
        <f>ROUNDUP(((_xlfn.XLOOKUP(TBL_PD_RATES[[#This Row],[BILL]],TBL_FACTOR[Bill],TBL_FACTOR[x/Local],,-1))+_xlfn.XLOOKUP(TBL_PD_RATES[[#Headers],[CSU]], TBL_MSP[MSP],TBL_MSP[By/Local]))*TBL_PD_RATES[[#This Row],[BILL]],1)</f>
        <v>132.6</v>
      </c>
      <c r="R168" s="123">
        <f>ROUNDUP(((_xlfn.XLOOKUP(TBL_PD_RATES[[#This Row],[BILL]],TBL_FACTOR[Bill],TBL_FACTOR[x/Local],,-1))+_xlfn.XLOOKUP(TBL_PD_RATES[[#Headers],[MS]], TBL_MSP[MSP],TBL_MSP[By/Local]))*TBL_PD_RATES[[#This Row],[BILL]],1)</f>
        <v>132.6</v>
      </c>
      <c r="S168" s="123">
        <f>ROUNDUP(((_xlfn.XLOOKUP(TBL_PD_RATES[[#This Row],[BILL]],TBL_FACTOR[Bill],TBL_FACTOR[x/Local],,-1))+_xlfn.XLOOKUP(TBL_PD_RATES[[#Headers],[RS]], TBL_MSP[MSP],TBL_MSP[By/Local]))*TBL_PD_RATES[[#This Row],[BILL]],1)</f>
        <v>132.6</v>
      </c>
      <c r="T168" s="123">
        <f>ROUNDUP(((_xlfn.XLOOKUP(TBL_PD_RATES[[#This Row],[BILL]],TBL_FACTOR[Bill],TBL_FACTOR[x/Local],,-1))+_xlfn.XLOOKUP(TBL_PD_RATES[[#Headers],[RS]], TBL_MSP[MSP],TBL_MSP[By/Local]))*TBL_PD_RATES[[#This Row],[BILL]],1)</f>
        <v>132.6</v>
      </c>
      <c r="V168" s="2">
        <v>195</v>
      </c>
      <c r="W168" s="123">
        <f>ROUNDUP(_xlfn.XLOOKUP(V168,TBL_FACTOR[Bill],TBL_FACTOR[x/Travel],,-1)*TBL_PD_RATES12[[#This Row],[BILL]],1)</f>
        <v>137.5</v>
      </c>
      <c r="X168" s="123">
        <f>ROUNDUP(((_xlfn.XLOOKUP(TBL_PD_RATES12[[#This Row],[BILL]],TBL_FACTOR[Bill],TBL_FACTOR[x/Travel],,-1))+_xlfn.XLOOKUP(TBL_PD_RATES12[[#Headers],[AHSA]], TBL_MSP[MSP],TBL_MSP[By/Travel]))*TBL_PD_RATES12[[#This Row],[BILL]],1)</f>
        <v>142.4</v>
      </c>
      <c r="Y168" s="123">
        <f>ROUNDUP(((_xlfn.XLOOKUP(TBL_PD_RATES12[[#This Row],[BILL]],TBL_FACTOR[Bill],TBL_FACTOR[x/Travel],,-1))+_xlfn.XLOOKUP(TBL_PD_RATES12[[#Headers],[CSU]], TBL_MSP[MSP],TBL_MSP[By/Travel]))*TBL_PD_RATES12[[#This Row],[BILL]],1)</f>
        <v>137.5</v>
      </c>
      <c r="Z168" s="123">
        <f>ROUNDUP(((_xlfn.XLOOKUP(TBL_PD_RATES12[[#This Row],[BILL]],TBL_FACTOR[Bill],TBL_FACTOR[x/Travel],,-1))+_xlfn.XLOOKUP(TBL_PD_RATES12[[#Headers],[MS]], TBL_MSP[MSP],TBL_MSP[By/Travel]))*TBL_PD_RATES12[[#This Row],[BILL]],1)</f>
        <v>137.5</v>
      </c>
      <c r="AA168" s="123">
        <f>ROUNDUP(((_xlfn.XLOOKUP(TBL_PD_RATES12[[#This Row],[BILL]],TBL_FACTOR[Bill],TBL_FACTOR[x/Travel],,-1))+_xlfn.XLOOKUP(TBL_PD_RATES12[[#Headers],[RS]], TBL_MSP[MSP],TBL_MSP[By/Travel]))*TBL_PD_RATES12[[#This Row],[BILL]],1)</f>
        <v>137.5</v>
      </c>
      <c r="AB168" s="123">
        <f>ROUNDUP(((_xlfn.XLOOKUP(TBL_PD_RATES12[[#This Row],[BILL]],TBL_FACTOR[Bill],TBL_FACTOR[x/Travel],,-1))+_xlfn.XLOOKUP(TBL_PD_RATES12[[#Headers],[RS]], TBL_MSP[MSP],TBL_MSP[By/Travel]))*TBL_PD_RATES12[[#This Row],[BILL]],1)</f>
        <v>137.5</v>
      </c>
    </row>
    <row r="169" spans="1:28" x14ac:dyDescent="0.2">
      <c r="A169" s="123">
        <v>255.45000000000002</v>
      </c>
      <c r="B169" s="2">
        <v>176</v>
      </c>
      <c r="C169" s="149">
        <v>0.68898023096496375</v>
      </c>
      <c r="D169" s="149">
        <f>TBL_FACTOR[[#This Row],[x/Local]]+0.025</f>
        <v>0.71398023096496377</v>
      </c>
      <c r="N169" s="2">
        <v>196</v>
      </c>
      <c r="O169" s="123">
        <f>ROUNDUP(_xlfn.XLOOKUP(N169,TBL_FACTOR[Bill],TBL_FACTOR[x/Local],,-1)*TBL_PD_RATES[[#This Row],[BILL]],1)</f>
        <v>133.4</v>
      </c>
      <c r="P169" s="123">
        <f>ROUNDUP(((_xlfn.XLOOKUP(TBL_PD_RATES[[#This Row],[BILL]],TBL_FACTOR[Bill],TBL_FACTOR[x/Local],,-1))+_xlfn.XLOOKUP(TBL_PD_RATES[[#Headers],[AHSA]], TBL_MSP[MSP],TBL_MSP[By/Local]))*TBL_PD_RATES[[#This Row],[BILL]],1)</f>
        <v>136.29999999999998</v>
      </c>
      <c r="Q169" s="123">
        <f>ROUNDUP(((_xlfn.XLOOKUP(TBL_PD_RATES[[#This Row],[BILL]],TBL_FACTOR[Bill],TBL_FACTOR[x/Local],,-1))+_xlfn.XLOOKUP(TBL_PD_RATES[[#Headers],[CSU]], TBL_MSP[MSP],TBL_MSP[By/Local]))*TBL_PD_RATES[[#This Row],[BILL]],1)</f>
        <v>133.4</v>
      </c>
      <c r="R169" s="123">
        <f>ROUNDUP(((_xlfn.XLOOKUP(TBL_PD_RATES[[#This Row],[BILL]],TBL_FACTOR[Bill],TBL_FACTOR[x/Local],,-1))+_xlfn.XLOOKUP(TBL_PD_RATES[[#Headers],[MS]], TBL_MSP[MSP],TBL_MSP[By/Local]))*TBL_PD_RATES[[#This Row],[BILL]],1)</f>
        <v>133.4</v>
      </c>
      <c r="S169" s="123">
        <f>ROUNDUP(((_xlfn.XLOOKUP(TBL_PD_RATES[[#This Row],[BILL]],TBL_FACTOR[Bill],TBL_FACTOR[x/Local],,-1))+_xlfn.XLOOKUP(TBL_PD_RATES[[#Headers],[RS]], TBL_MSP[MSP],TBL_MSP[By/Local]))*TBL_PD_RATES[[#This Row],[BILL]],1)</f>
        <v>133.4</v>
      </c>
      <c r="T169" s="123">
        <f>ROUNDUP(((_xlfn.XLOOKUP(TBL_PD_RATES[[#This Row],[BILL]],TBL_FACTOR[Bill],TBL_FACTOR[x/Local],,-1))+_xlfn.XLOOKUP(TBL_PD_RATES[[#Headers],[RS]], TBL_MSP[MSP],TBL_MSP[By/Local]))*TBL_PD_RATES[[#This Row],[BILL]],1)</f>
        <v>133.4</v>
      </c>
      <c r="V169" s="2">
        <v>196</v>
      </c>
      <c r="W169" s="123">
        <f>ROUNDUP(_xlfn.XLOOKUP(V169,TBL_FACTOR[Bill],TBL_FACTOR[x/Travel],,-1)*TBL_PD_RATES12[[#This Row],[BILL]],1)</f>
        <v>138.29999999999998</v>
      </c>
      <c r="X169" s="123">
        <f>ROUNDUP(((_xlfn.XLOOKUP(TBL_PD_RATES12[[#This Row],[BILL]],TBL_FACTOR[Bill],TBL_FACTOR[x/Travel],,-1))+_xlfn.XLOOKUP(TBL_PD_RATES12[[#Headers],[AHSA]], TBL_MSP[MSP],TBL_MSP[By/Travel]))*TBL_PD_RATES12[[#This Row],[BILL]],1)</f>
        <v>143.19999999999999</v>
      </c>
      <c r="Y169" s="123">
        <f>ROUNDUP(((_xlfn.XLOOKUP(TBL_PD_RATES12[[#This Row],[BILL]],TBL_FACTOR[Bill],TBL_FACTOR[x/Travel],,-1))+_xlfn.XLOOKUP(TBL_PD_RATES12[[#Headers],[CSU]], TBL_MSP[MSP],TBL_MSP[By/Travel]))*TBL_PD_RATES12[[#This Row],[BILL]],1)</f>
        <v>138.29999999999998</v>
      </c>
      <c r="Z169" s="123">
        <f>ROUNDUP(((_xlfn.XLOOKUP(TBL_PD_RATES12[[#This Row],[BILL]],TBL_FACTOR[Bill],TBL_FACTOR[x/Travel],,-1))+_xlfn.XLOOKUP(TBL_PD_RATES12[[#Headers],[MS]], TBL_MSP[MSP],TBL_MSP[By/Travel]))*TBL_PD_RATES12[[#This Row],[BILL]],1)</f>
        <v>138.29999999999998</v>
      </c>
      <c r="AA169" s="123">
        <f>ROUNDUP(((_xlfn.XLOOKUP(TBL_PD_RATES12[[#This Row],[BILL]],TBL_FACTOR[Bill],TBL_FACTOR[x/Travel],,-1))+_xlfn.XLOOKUP(TBL_PD_RATES12[[#Headers],[RS]], TBL_MSP[MSP],TBL_MSP[By/Travel]))*TBL_PD_RATES12[[#This Row],[BILL]],1)</f>
        <v>138.29999999999998</v>
      </c>
      <c r="AB169" s="123">
        <f>ROUNDUP(((_xlfn.XLOOKUP(TBL_PD_RATES12[[#This Row],[BILL]],TBL_FACTOR[Bill],TBL_FACTOR[x/Travel],,-1))+_xlfn.XLOOKUP(TBL_PD_RATES12[[#Headers],[RS]], TBL_MSP[MSP],TBL_MSP[By/Travel]))*TBL_PD_RATES12[[#This Row],[BILL]],1)</f>
        <v>138.29999999999998</v>
      </c>
    </row>
    <row r="170" spans="1:28" x14ac:dyDescent="0.2">
      <c r="A170" s="123">
        <v>256.85000000000002</v>
      </c>
      <c r="B170" s="2">
        <v>177</v>
      </c>
      <c r="C170" s="149">
        <v>0.68911816235156698</v>
      </c>
      <c r="D170" s="149">
        <f>TBL_FACTOR[[#This Row],[x/Local]]+0.025</f>
        <v>0.714118162351567</v>
      </c>
      <c r="N170" s="2">
        <v>197</v>
      </c>
      <c r="O170" s="123">
        <f>ROUNDUP(_xlfn.XLOOKUP(N170,TBL_FACTOR[Bill],TBL_FACTOR[x/Local],,-1)*TBL_PD_RATES[[#This Row],[BILL]],1)</f>
        <v>134.1</v>
      </c>
      <c r="P170" s="123">
        <f>ROUNDUP(((_xlfn.XLOOKUP(TBL_PD_RATES[[#This Row],[BILL]],TBL_FACTOR[Bill],TBL_FACTOR[x/Local],,-1))+_xlfn.XLOOKUP(TBL_PD_RATES[[#Headers],[AHSA]], TBL_MSP[MSP],TBL_MSP[By/Local]))*TBL_PD_RATES[[#This Row],[BILL]],1)</f>
        <v>137</v>
      </c>
      <c r="Q170" s="123">
        <f>ROUNDUP(((_xlfn.XLOOKUP(TBL_PD_RATES[[#This Row],[BILL]],TBL_FACTOR[Bill],TBL_FACTOR[x/Local],,-1))+_xlfn.XLOOKUP(TBL_PD_RATES[[#Headers],[CSU]], TBL_MSP[MSP],TBL_MSP[By/Local]))*TBL_PD_RATES[[#This Row],[BILL]],1)</f>
        <v>134.1</v>
      </c>
      <c r="R170" s="123">
        <f>ROUNDUP(((_xlfn.XLOOKUP(TBL_PD_RATES[[#This Row],[BILL]],TBL_FACTOR[Bill],TBL_FACTOR[x/Local],,-1))+_xlfn.XLOOKUP(TBL_PD_RATES[[#Headers],[MS]], TBL_MSP[MSP],TBL_MSP[By/Local]))*TBL_PD_RATES[[#This Row],[BILL]],1)</f>
        <v>134.1</v>
      </c>
      <c r="S170" s="123">
        <f>ROUNDUP(((_xlfn.XLOOKUP(TBL_PD_RATES[[#This Row],[BILL]],TBL_FACTOR[Bill],TBL_FACTOR[x/Local],,-1))+_xlfn.XLOOKUP(TBL_PD_RATES[[#Headers],[RS]], TBL_MSP[MSP],TBL_MSP[By/Local]))*TBL_PD_RATES[[#This Row],[BILL]],1)</f>
        <v>134.1</v>
      </c>
      <c r="T170" s="123">
        <f>ROUNDUP(((_xlfn.XLOOKUP(TBL_PD_RATES[[#This Row],[BILL]],TBL_FACTOR[Bill],TBL_FACTOR[x/Local],,-1))+_xlfn.XLOOKUP(TBL_PD_RATES[[#Headers],[RS]], TBL_MSP[MSP],TBL_MSP[By/Local]))*TBL_PD_RATES[[#This Row],[BILL]],1)</f>
        <v>134.1</v>
      </c>
      <c r="V170" s="2">
        <v>197</v>
      </c>
      <c r="W170" s="123">
        <f>ROUNDUP(_xlfn.XLOOKUP(V170,TBL_FACTOR[Bill],TBL_FACTOR[x/Travel],,-1)*TBL_PD_RATES12[[#This Row],[BILL]],1)</f>
        <v>139</v>
      </c>
      <c r="X170" s="123">
        <f>ROUNDUP(((_xlfn.XLOOKUP(TBL_PD_RATES12[[#This Row],[BILL]],TBL_FACTOR[Bill],TBL_FACTOR[x/Travel],,-1))+_xlfn.XLOOKUP(TBL_PD_RATES12[[#Headers],[AHSA]], TBL_MSP[MSP],TBL_MSP[By/Travel]))*TBL_PD_RATES12[[#This Row],[BILL]],1)</f>
        <v>143.9</v>
      </c>
      <c r="Y170" s="123">
        <f>ROUNDUP(((_xlfn.XLOOKUP(TBL_PD_RATES12[[#This Row],[BILL]],TBL_FACTOR[Bill],TBL_FACTOR[x/Travel],,-1))+_xlfn.XLOOKUP(TBL_PD_RATES12[[#Headers],[CSU]], TBL_MSP[MSP],TBL_MSP[By/Travel]))*TBL_PD_RATES12[[#This Row],[BILL]],1)</f>
        <v>139</v>
      </c>
      <c r="Z170" s="123">
        <f>ROUNDUP(((_xlfn.XLOOKUP(TBL_PD_RATES12[[#This Row],[BILL]],TBL_FACTOR[Bill],TBL_FACTOR[x/Travel],,-1))+_xlfn.XLOOKUP(TBL_PD_RATES12[[#Headers],[MS]], TBL_MSP[MSP],TBL_MSP[By/Travel]))*TBL_PD_RATES12[[#This Row],[BILL]],1)</f>
        <v>139</v>
      </c>
      <c r="AA170" s="123">
        <f>ROUNDUP(((_xlfn.XLOOKUP(TBL_PD_RATES12[[#This Row],[BILL]],TBL_FACTOR[Bill],TBL_FACTOR[x/Travel],,-1))+_xlfn.XLOOKUP(TBL_PD_RATES12[[#Headers],[RS]], TBL_MSP[MSP],TBL_MSP[By/Travel]))*TBL_PD_RATES12[[#This Row],[BILL]],1)</f>
        <v>139</v>
      </c>
      <c r="AB170" s="123">
        <f>ROUNDUP(((_xlfn.XLOOKUP(TBL_PD_RATES12[[#This Row],[BILL]],TBL_FACTOR[Bill],TBL_FACTOR[x/Travel],,-1))+_xlfn.XLOOKUP(TBL_PD_RATES12[[#Headers],[RS]], TBL_MSP[MSP],TBL_MSP[By/Travel]))*TBL_PD_RATES12[[#This Row],[BILL]],1)</f>
        <v>139</v>
      </c>
    </row>
    <row r="171" spans="1:28" x14ac:dyDescent="0.2">
      <c r="A171" s="123">
        <v>258.2</v>
      </c>
      <c r="B171" s="2">
        <v>178</v>
      </c>
      <c r="C171" s="149">
        <v>0.68938807126258717</v>
      </c>
      <c r="D171" s="149">
        <f>TBL_FACTOR[[#This Row],[x/Local]]+0.025</f>
        <v>0.71438807126258719</v>
      </c>
      <c r="N171" s="2">
        <v>198</v>
      </c>
      <c r="O171" s="123">
        <f>ROUNDUP(_xlfn.XLOOKUP(N171,TBL_FACTOR[Bill],TBL_FACTOR[x/Local],,-1)*TBL_PD_RATES[[#This Row],[BILL]],1)</f>
        <v>134.79999999999998</v>
      </c>
      <c r="P171" s="123">
        <f>ROUNDUP(((_xlfn.XLOOKUP(TBL_PD_RATES[[#This Row],[BILL]],TBL_FACTOR[Bill],TBL_FACTOR[x/Local],,-1))+_xlfn.XLOOKUP(TBL_PD_RATES[[#Headers],[AHSA]], TBL_MSP[MSP],TBL_MSP[By/Local]))*TBL_PD_RATES[[#This Row],[BILL]],1)</f>
        <v>137.69999999999999</v>
      </c>
      <c r="Q171" s="123">
        <f>ROUNDUP(((_xlfn.XLOOKUP(TBL_PD_RATES[[#This Row],[BILL]],TBL_FACTOR[Bill],TBL_FACTOR[x/Local],,-1))+_xlfn.XLOOKUP(TBL_PD_RATES[[#Headers],[CSU]], TBL_MSP[MSP],TBL_MSP[By/Local]))*TBL_PD_RATES[[#This Row],[BILL]],1)</f>
        <v>134.79999999999998</v>
      </c>
      <c r="R171" s="123">
        <f>ROUNDUP(((_xlfn.XLOOKUP(TBL_PD_RATES[[#This Row],[BILL]],TBL_FACTOR[Bill],TBL_FACTOR[x/Local],,-1))+_xlfn.XLOOKUP(TBL_PD_RATES[[#Headers],[MS]], TBL_MSP[MSP],TBL_MSP[By/Local]))*TBL_PD_RATES[[#This Row],[BILL]],1)</f>
        <v>134.79999999999998</v>
      </c>
      <c r="S171" s="123">
        <f>ROUNDUP(((_xlfn.XLOOKUP(TBL_PD_RATES[[#This Row],[BILL]],TBL_FACTOR[Bill],TBL_FACTOR[x/Local],,-1))+_xlfn.XLOOKUP(TBL_PD_RATES[[#Headers],[RS]], TBL_MSP[MSP],TBL_MSP[By/Local]))*TBL_PD_RATES[[#This Row],[BILL]],1)</f>
        <v>134.79999999999998</v>
      </c>
      <c r="T171" s="123">
        <f>ROUNDUP(((_xlfn.XLOOKUP(TBL_PD_RATES[[#This Row],[BILL]],TBL_FACTOR[Bill],TBL_FACTOR[x/Local],,-1))+_xlfn.XLOOKUP(TBL_PD_RATES[[#Headers],[RS]], TBL_MSP[MSP],TBL_MSP[By/Local]))*TBL_PD_RATES[[#This Row],[BILL]],1)</f>
        <v>134.79999999999998</v>
      </c>
      <c r="V171" s="2">
        <v>198</v>
      </c>
      <c r="W171" s="123">
        <f>ROUNDUP(_xlfn.XLOOKUP(V171,TBL_FACTOR[Bill],TBL_FACTOR[x/Travel],,-1)*TBL_PD_RATES12[[#This Row],[BILL]],1)</f>
        <v>139.69999999999999</v>
      </c>
      <c r="X171" s="123">
        <f>ROUNDUP(((_xlfn.XLOOKUP(TBL_PD_RATES12[[#This Row],[BILL]],TBL_FACTOR[Bill],TBL_FACTOR[x/Travel],,-1))+_xlfn.XLOOKUP(TBL_PD_RATES12[[#Headers],[AHSA]], TBL_MSP[MSP],TBL_MSP[By/Travel]))*TBL_PD_RATES12[[#This Row],[BILL]],1)</f>
        <v>144.69999999999999</v>
      </c>
      <c r="Y171" s="123">
        <f>ROUNDUP(((_xlfn.XLOOKUP(TBL_PD_RATES12[[#This Row],[BILL]],TBL_FACTOR[Bill],TBL_FACTOR[x/Travel],,-1))+_xlfn.XLOOKUP(TBL_PD_RATES12[[#Headers],[CSU]], TBL_MSP[MSP],TBL_MSP[By/Travel]))*TBL_PD_RATES12[[#This Row],[BILL]],1)</f>
        <v>139.69999999999999</v>
      </c>
      <c r="Z171" s="123">
        <f>ROUNDUP(((_xlfn.XLOOKUP(TBL_PD_RATES12[[#This Row],[BILL]],TBL_FACTOR[Bill],TBL_FACTOR[x/Travel],,-1))+_xlfn.XLOOKUP(TBL_PD_RATES12[[#Headers],[MS]], TBL_MSP[MSP],TBL_MSP[By/Travel]))*TBL_PD_RATES12[[#This Row],[BILL]],1)</f>
        <v>139.69999999999999</v>
      </c>
      <c r="AA171" s="123">
        <f>ROUNDUP(((_xlfn.XLOOKUP(TBL_PD_RATES12[[#This Row],[BILL]],TBL_FACTOR[Bill],TBL_FACTOR[x/Travel],,-1))+_xlfn.XLOOKUP(TBL_PD_RATES12[[#Headers],[RS]], TBL_MSP[MSP],TBL_MSP[By/Travel]))*TBL_PD_RATES12[[#This Row],[BILL]],1)</f>
        <v>139.69999999999999</v>
      </c>
      <c r="AB171" s="123">
        <f>ROUNDUP(((_xlfn.XLOOKUP(TBL_PD_RATES12[[#This Row],[BILL]],TBL_FACTOR[Bill],TBL_FACTOR[x/Travel],,-1))+_xlfn.XLOOKUP(TBL_PD_RATES12[[#Headers],[RS]], TBL_MSP[MSP],TBL_MSP[By/Travel]))*TBL_PD_RATES12[[#This Row],[BILL]],1)</f>
        <v>139.69999999999999</v>
      </c>
    </row>
    <row r="172" spans="1:28" x14ac:dyDescent="0.2">
      <c r="A172" s="123">
        <v>259.60000000000002</v>
      </c>
      <c r="B172" s="2">
        <v>179</v>
      </c>
      <c r="C172" s="149">
        <v>0.68952234206471497</v>
      </c>
      <c r="D172" s="149">
        <f>TBL_FACTOR[[#This Row],[x/Local]]+0.025</f>
        <v>0.71452234206471499</v>
      </c>
      <c r="N172" s="2">
        <v>199</v>
      </c>
      <c r="O172" s="123">
        <f>ROUNDUP(_xlfn.XLOOKUP(N172,TBL_FACTOR[Bill],TBL_FACTOR[x/Local],,-1)*TBL_PD_RATES[[#This Row],[BILL]],1)</f>
        <v>135.5</v>
      </c>
      <c r="P172" s="123">
        <f>ROUNDUP(((_xlfn.XLOOKUP(TBL_PD_RATES[[#This Row],[BILL]],TBL_FACTOR[Bill],TBL_FACTOR[x/Local],,-1))+_xlfn.XLOOKUP(TBL_PD_RATES[[#Headers],[AHSA]], TBL_MSP[MSP],TBL_MSP[By/Local]))*TBL_PD_RATES[[#This Row],[BILL]],1)</f>
        <v>138.5</v>
      </c>
      <c r="Q172" s="123">
        <f>ROUNDUP(((_xlfn.XLOOKUP(TBL_PD_RATES[[#This Row],[BILL]],TBL_FACTOR[Bill],TBL_FACTOR[x/Local],,-1))+_xlfn.XLOOKUP(TBL_PD_RATES[[#Headers],[CSU]], TBL_MSP[MSP],TBL_MSP[By/Local]))*TBL_PD_RATES[[#This Row],[BILL]],1)</f>
        <v>135.5</v>
      </c>
      <c r="R172" s="123">
        <f>ROUNDUP(((_xlfn.XLOOKUP(TBL_PD_RATES[[#This Row],[BILL]],TBL_FACTOR[Bill],TBL_FACTOR[x/Local],,-1))+_xlfn.XLOOKUP(TBL_PD_RATES[[#Headers],[MS]], TBL_MSP[MSP],TBL_MSP[By/Local]))*TBL_PD_RATES[[#This Row],[BILL]],1)</f>
        <v>135.5</v>
      </c>
      <c r="S172" s="123">
        <f>ROUNDUP(((_xlfn.XLOOKUP(TBL_PD_RATES[[#This Row],[BILL]],TBL_FACTOR[Bill],TBL_FACTOR[x/Local],,-1))+_xlfn.XLOOKUP(TBL_PD_RATES[[#Headers],[RS]], TBL_MSP[MSP],TBL_MSP[By/Local]))*TBL_PD_RATES[[#This Row],[BILL]],1)</f>
        <v>135.5</v>
      </c>
      <c r="T172" s="123">
        <f>ROUNDUP(((_xlfn.XLOOKUP(TBL_PD_RATES[[#This Row],[BILL]],TBL_FACTOR[Bill],TBL_FACTOR[x/Local],,-1))+_xlfn.XLOOKUP(TBL_PD_RATES[[#Headers],[RS]], TBL_MSP[MSP],TBL_MSP[By/Local]))*TBL_PD_RATES[[#This Row],[BILL]],1)</f>
        <v>135.5</v>
      </c>
      <c r="V172" s="2">
        <v>199</v>
      </c>
      <c r="W172" s="123">
        <f>ROUNDUP(_xlfn.XLOOKUP(V172,TBL_FACTOR[Bill],TBL_FACTOR[x/Travel],,-1)*TBL_PD_RATES12[[#This Row],[BILL]],1)</f>
        <v>140.5</v>
      </c>
      <c r="X172" s="123">
        <f>ROUNDUP(((_xlfn.XLOOKUP(TBL_PD_RATES12[[#This Row],[BILL]],TBL_FACTOR[Bill],TBL_FACTOR[x/Travel],,-1))+_xlfn.XLOOKUP(TBL_PD_RATES12[[#Headers],[AHSA]], TBL_MSP[MSP],TBL_MSP[By/Travel]))*TBL_PD_RATES12[[#This Row],[BILL]],1)</f>
        <v>145.4</v>
      </c>
      <c r="Y172" s="123">
        <f>ROUNDUP(((_xlfn.XLOOKUP(TBL_PD_RATES12[[#This Row],[BILL]],TBL_FACTOR[Bill],TBL_FACTOR[x/Travel],,-1))+_xlfn.XLOOKUP(TBL_PD_RATES12[[#Headers],[CSU]], TBL_MSP[MSP],TBL_MSP[By/Travel]))*TBL_PD_RATES12[[#This Row],[BILL]],1)</f>
        <v>140.5</v>
      </c>
      <c r="Z172" s="123">
        <f>ROUNDUP(((_xlfn.XLOOKUP(TBL_PD_RATES12[[#This Row],[BILL]],TBL_FACTOR[Bill],TBL_FACTOR[x/Travel],,-1))+_xlfn.XLOOKUP(TBL_PD_RATES12[[#Headers],[MS]], TBL_MSP[MSP],TBL_MSP[By/Travel]))*TBL_PD_RATES12[[#This Row],[BILL]],1)</f>
        <v>140.5</v>
      </c>
      <c r="AA172" s="123">
        <f>ROUNDUP(((_xlfn.XLOOKUP(TBL_PD_RATES12[[#This Row],[BILL]],TBL_FACTOR[Bill],TBL_FACTOR[x/Travel],,-1))+_xlfn.XLOOKUP(TBL_PD_RATES12[[#Headers],[RS]], TBL_MSP[MSP],TBL_MSP[By/Travel]))*TBL_PD_RATES12[[#This Row],[BILL]],1)</f>
        <v>140.5</v>
      </c>
      <c r="AB172" s="123">
        <f>ROUNDUP(((_xlfn.XLOOKUP(TBL_PD_RATES12[[#This Row],[BILL]],TBL_FACTOR[Bill],TBL_FACTOR[x/Travel],,-1))+_xlfn.XLOOKUP(TBL_PD_RATES12[[#Headers],[RS]], TBL_MSP[MSP],TBL_MSP[By/Travel]))*TBL_PD_RATES12[[#This Row],[BILL]],1)</f>
        <v>140.5</v>
      </c>
    </row>
    <row r="173" spans="1:28" x14ac:dyDescent="0.2">
      <c r="A173" s="123">
        <v>261</v>
      </c>
      <c r="B173" s="2">
        <v>180</v>
      </c>
      <c r="C173" s="149">
        <v>0.68965517241379315</v>
      </c>
      <c r="D173" s="149">
        <f>TBL_FACTOR[[#This Row],[x/Local]]+0.025</f>
        <v>0.71465517241379317</v>
      </c>
      <c r="N173" s="2">
        <v>200</v>
      </c>
      <c r="O173" s="123">
        <f>ROUNDUP(_xlfn.XLOOKUP(N173,TBL_FACTOR[Bill],TBL_FACTOR[x/Local],,-1)*TBL_PD_RATES[[#This Row],[BILL]],1)</f>
        <v>136.19999999999999</v>
      </c>
      <c r="P173" s="123">
        <f>ROUNDUP(((_xlfn.XLOOKUP(TBL_PD_RATES[[#This Row],[BILL]],TBL_FACTOR[Bill],TBL_FACTOR[x/Local],,-1))+_xlfn.XLOOKUP(TBL_PD_RATES[[#Headers],[AHSA]], TBL_MSP[MSP],TBL_MSP[By/Local]))*TBL_PD_RATES[[#This Row],[BILL]],1)</f>
        <v>139.19999999999999</v>
      </c>
      <c r="Q173" s="123">
        <f>ROUNDUP(((_xlfn.XLOOKUP(TBL_PD_RATES[[#This Row],[BILL]],TBL_FACTOR[Bill],TBL_FACTOR[x/Local],,-1))+_xlfn.XLOOKUP(TBL_PD_RATES[[#Headers],[CSU]], TBL_MSP[MSP],TBL_MSP[By/Local]))*TBL_PD_RATES[[#This Row],[BILL]],1)</f>
        <v>136.19999999999999</v>
      </c>
      <c r="R173" s="123">
        <f>ROUNDUP(((_xlfn.XLOOKUP(TBL_PD_RATES[[#This Row],[BILL]],TBL_FACTOR[Bill],TBL_FACTOR[x/Local],,-1))+_xlfn.XLOOKUP(TBL_PD_RATES[[#Headers],[MS]], TBL_MSP[MSP],TBL_MSP[By/Local]))*TBL_PD_RATES[[#This Row],[BILL]],1)</f>
        <v>136.19999999999999</v>
      </c>
      <c r="S173" s="123">
        <f>ROUNDUP(((_xlfn.XLOOKUP(TBL_PD_RATES[[#This Row],[BILL]],TBL_FACTOR[Bill],TBL_FACTOR[x/Local],,-1))+_xlfn.XLOOKUP(TBL_PD_RATES[[#Headers],[RS]], TBL_MSP[MSP],TBL_MSP[By/Local]))*TBL_PD_RATES[[#This Row],[BILL]],1)</f>
        <v>136.19999999999999</v>
      </c>
      <c r="T173" s="123">
        <f>ROUNDUP(((_xlfn.XLOOKUP(TBL_PD_RATES[[#This Row],[BILL]],TBL_FACTOR[Bill],TBL_FACTOR[x/Local],,-1))+_xlfn.XLOOKUP(TBL_PD_RATES[[#Headers],[RS]], TBL_MSP[MSP],TBL_MSP[By/Local]))*TBL_PD_RATES[[#This Row],[BILL]],1)</f>
        <v>136.19999999999999</v>
      </c>
      <c r="V173" s="2">
        <v>200</v>
      </c>
      <c r="W173" s="123">
        <f>ROUNDUP(_xlfn.XLOOKUP(V173,TBL_FACTOR[Bill],TBL_FACTOR[x/Travel],,-1)*TBL_PD_RATES12[[#This Row],[BILL]],1)</f>
        <v>141.19999999999999</v>
      </c>
      <c r="X173" s="123">
        <f>ROUNDUP(((_xlfn.XLOOKUP(TBL_PD_RATES12[[#This Row],[BILL]],TBL_FACTOR[Bill],TBL_FACTOR[x/Travel],,-1))+_xlfn.XLOOKUP(TBL_PD_RATES12[[#Headers],[AHSA]], TBL_MSP[MSP],TBL_MSP[By/Travel]))*TBL_PD_RATES12[[#This Row],[BILL]],1)</f>
        <v>146.19999999999999</v>
      </c>
      <c r="Y173" s="123">
        <f>ROUNDUP(((_xlfn.XLOOKUP(TBL_PD_RATES12[[#This Row],[BILL]],TBL_FACTOR[Bill],TBL_FACTOR[x/Travel],,-1))+_xlfn.XLOOKUP(TBL_PD_RATES12[[#Headers],[CSU]], TBL_MSP[MSP],TBL_MSP[By/Travel]))*TBL_PD_RATES12[[#This Row],[BILL]],1)</f>
        <v>141.19999999999999</v>
      </c>
      <c r="Z173" s="123">
        <f>ROUNDUP(((_xlfn.XLOOKUP(TBL_PD_RATES12[[#This Row],[BILL]],TBL_FACTOR[Bill],TBL_FACTOR[x/Travel],,-1))+_xlfn.XLOOKUP(TBL_PD_RATES12[[#Headers],[MS]], TBL_MSP[MSP],TBL_MSP[By/Travel]))*TBL_PD_RATES12[[#This Row],[BILL]],1)</f>
        <v>141.19999999999999</v>
      </c>
      <c r="AA173" s="123">
        <f>ROUNDUP(((_xlfn.XLOOKUP(TBL_PD_RATES12[[#This Row],[BILL]],TBL_FACTOR[Bill],TBL_FACTOR[x/Travel],,-1))+_xlfn.XLOOKUP(TBL_PD_RATES12[[#Headers],[RS]], TBL_MSP[MSP],TBL_MSP[By/Travel]))*TBL_PD_RATES12[[#This Row],[BILL]],1)</f>
        <v>141.19999999999999</v>
      </c>
      <c r="AB173" s="123">
        <f>ROUNDUP(((_xlfn.XLOOKUP(TBL_PD_RATES12[[#This Row],[BILL]],TBL_FACTOR[Bill],TBL_FACTOR[x/Travel],,-1))+_xlfn.XLOOKUP(TBL_PD_RATES12[[#Headers],[RS]], TBL_MSP[MSP],TBL_MSP[By/Travel]))*TBL_PD_RATES12[[#This Row],[BILL]],1)</f>
        <v>141.19999999999999</v>
      </c>
    </row>
    <row r="174" spans="1:28" x14ac:dyDescent="0.2">
      <c r="A174" s="123">
        <v>262.40000000000003</v>
      </c>
      <c r="B174" s="2">
        <v>181</v>
      </c>
      <c r="C174" s="149">
        <v>0.68978658536585358</v>
      </c>
      <c r="D174" s="149">
        <f>TBL_FACTOR[[#This Row],[x/Local]]+0.025</f>
        <v>0.7147865853658536</v>
      </c>
      <c r="N174" s="2">
        <v>201</v>
      </c>
      <c r="O174" s="123">
        <f>ROUNDUP(_xlfn.XLOOKUP(N174,TBL_FACTOR[Bill],TBL_FACTOR[x/Local],,-1)*TBL_PD_RATES[[#This Row],[BILL]],1)</f>
        <v>136.9</v>
      </c>
      <c r="P174" s="123">
        <f>ROUNDUP(((_xlfn.XLOOKUP(TBL_PD_RATES[[#This Row],[BILL]],TBL_FACTOR[Bill],TBL_FACTOR[x/Local],,-1))+_xlfn.XLOOKUP(TBL_PD_RATES[[#Headers],[AHSA]], TBL_MSP[MSP],TBL_MSP[By/Local]))*TBL_PD_RATES[[#This Row],[BILL]],1)</f>
        <v>139.9</v>
      </c>
      <c r="Q174" s="123">
        <f>ROUNDUP(((_xlfn.XLOOKUP(TBL_PD_RATES[[#This Row],[BILL]],TBL_FACTOR[Bill],TBL_FACTOR[x/Local],,-1))+_xlfn.XLOOKUP(TBL_PD_RATES[[#Headers],[CSU]], TBL_MSP[MSP],TBL_MSP[By/Local]))*TBL_PD_RATES[[#This Row],[BILL]],1)</f>
        <v>136.9</v>
      </c>
      <c r="R174" s="123">
        <f>ROUNDUP(((_xlfn.XLOOKUP(TBL_PD_RATES[[#This Row],[BILL]],TBL_FACTOR[Bill],TBL_FACTOR[x/Local],,-1))+_xlfn.XLOOKUP(TBL_PD_RATES[[#Headers],[MS]], TBL_MSP[MSP],TBL_MSP[By/Local]))*TBL_PD_RATES[[#This Row],[BILL]],1)</f>
        <v>136.9</v>
      </c>
      <c r="S174" s="123">
        <f>ROUNDUP(((_xlfn.XLOOKUP(TBL_PD_RATES[[#This Row],[BILL]],TBL_FACTOR[Bill],TBL_FACTOR[x/Local],,-1))+_xlfn.XLOOKUP(TBL_PD_RATES[[#Headers],[RS]], TBL_MSP[MSP],TBL_MSP[By/Local]))*TBL_PD_RATES[[#This Row],[BILL]],1)</f>
        <v>136.9</v>
      </c>
      <c r="T174" s="123">
        <f>ROUNDUP(((_xlfn.XLOOKUP(TBL_PD_RATES[[#This Row],[BILL]],TBL_FACTOR[Bill],TBL_FACTOR[x/Local],,-1))+_xlfn.XLOOKUP(TBL_PD_RATES[[#Headers],[RS]], TBL_MSP[MSP],TBL_MSP[By/Local]))*TBL_PD_RATES[[#This Row],[BILL]],1)</f>
        <v>136.9</v>
      </c>
      <c r="V174" s="2">
        <v>201</v>
      </c>
      <c r="W174" s="123">
        <f>ROUNDUP(_xlfn.XLOOKUP(V174,TBL_FACTOR[Bill],TBL_FACTOR[x/Travel],,-1)*TBL_PD_RATES12[[#This Row],[BILL]],1)</f>
        <v>141.9</v>
      </c>
      <c r="X174" s="123">
        <f>ROUNDUP(((_xlfn.XLOOKUP(TBL_PD_RATES12[[#This Row],[BILL]],TBL_FACTOR[Bill],TBL_FACTOR[x/Travel],,-1))+_xlfn.XLOOKUP(TBL_PD_RATES12[[#Headers],[AHSA]], TBL_MSP[MSP],TBL_MSP[By/Travel]))*TBL_PD_RATES12[[#This Row],[BILL]],1)</f>
        <v>147</v>
      </c>
      <c r="Y174" s="123">
        <f>ROUNDUP(((_xlfn.XLOOKUP(TBL_PD_RATES12[[#This Row],[BILL]],TBL_FACTOR[Bill],TBL_FACTOR[x/Travel],,-1))+_xlfn.XLOOKUP(TBL_PD_RATES12[[#Headers],[CSU]], TBL_MSP[MSP],TBL_MSP[By/Travel]))*TBL_PD_RATES12[[#This Row],[BILL]],1)</f>
        <v>141.9</v>
      </c>
      <c r="Z174" s="123">
        <f>ROUNDUP(((_xlfn.XLOOKUP(TBL_PD_RATES12[[#This Row],[BILL]],TBL_FACTOR[Bill],TBL_FACTOR[x/Travel],,-1))+_xlfn.XLOOKUP(TBL_PD_RATES12[[#Headers],[MS]], TBL_MSP[MSP],TBL_MSP[By/Travel]))*TBL_PD_RATES12[[#This Row],[BILL]],1)</f>
        <v>141.9</v>
      </c>
      <c r="AA174" s="123">
        <f>ROUNDUP(((_xlfn.XLOOKUP(TBL_PD_RATES12[[#This Row],[BILL]],TBL_FACTOR[Bill],TBL_FACTOR[x/Travel],,-1))+_xlfn.XLOOKUP(TBL_PD_RATES12[[#Headers],[RS]], TBL_MSP[MSP],TBL_MSP[By/Travel]))*TBL_PD_RATES12[[#This Row],[BILL]],1)</f>
        <v>141.9</v>
      </c>
      <c r="AB174" s="123">
        <f>ROUNDUP(((_xlfn.XLOOKUP(TBL_PD_RATES12[[#This Row],[BILL]],TBL_FACTOR[Bill],TBL_FACTOR[x/Travel],,-1))+_xlfn.XLOOKUP(TBL_PD_RATES12[[#Headers],[RS]], TBL_MSP[MSP],TBL_MSP[By/Travel]))*TBL_PD_RATES12[[#This Row],[BILL]],1)</f>
        <v>141.9</v>
      </c>
    </row>
    <row r="175" spans="1:28" x14ac:dyDescent="0.2">
      <c r="A175" s="123">
        <v>263.8</v>
      </c>
      <c r="B175" s="2">
        <v>182</v>
      </c>
      <c r="C175" s="149">
        <v>0.68991660348749051</v>
      </c>
      <c r="D175" s="149">
        <f>TBL_FACTOR[[#This Row],[x/Local]]+0.025</f>
        <v>0.71491660348749053</v>
      </c>
      <c r="N175" s="2">
        <v>202</v>
      </c>
      <c r="O175" s="123">
        <f>ROUNDUP(_xlfn.XLOOKUP(N175,TBL_FACTOR[Bill],TBL_FACTOR[x/Local],,-1)*TBL_PD_RATES[[#This Row],[BILL]],1)</f>
        <v>137.69999999999999</v>
      </c>
      <c r="P175" s="123">
        <f>ROUNDUP(((_xlfn.XLOOKUP(TBL_PD_RATES[[#This Row],[BILL]],TBL_FACTOR[Bill],TBL_FACTOR[x/Local],,-1))+_xlfn.XLOOKUP(TBL_PD_RATES[[#Headers],[AHSA]], TBL_MSP[MSP],TBL_MSP[By/Local]))*TBL_PD_RATES[[#This Row],[BILL]],1)</f>
        <v>140.69999999999999</v>
      </c>
      <c r="Q175" s="123">
        <f>ROUNDUP(((_xlfn.XLOOKUP(TBL_PD_RATES[[#This Row],[BILL]],TBL_FACTOR[Bill],TBL_FACTOR[x/Local],,-1))+_xlfn.XLOOKUP(TBL_PD_RATES[[#Headers],[CSU]], TBL_MSP[MSP],TBL_MSP[By/Local]))*TBL_PD_RATES[[#This Row],[BILL]],1)</f>
        <v>137.69999999999999</v>
      </c>
      <c r="R175" s="123">
        <f>ROUNDUP(((_xlfn.XLOOKUP(TBL_PD_RATES[[#This Row],[BILL]],TBL_FACTOR[Bill],TBL_FACTOR[x/Local],,-1))+_xlfn.XLOOKUP(TBL_PD_RATES[[#Headers],[MS]], TBL_MSP[MSP],TBL_MSP[By/Local]))*TBL_PD_RATES[[#This Row],[BILL]],1)</f>
        <v>137.69999999999999</v>
      </c>
      <c r="S175" s="123">
        <f>ROUNDUP(((_xlfn.XLOOKUP(TBL_PD_RATES[[#This Row],[BILL]],TBL_FACTOR[Bill],TBL_FACTOR[x/Local],,-1))+_xlfn.XLOOKUP(TBL_PD_RATES[[#Headers],[RS]], TBL_MSP[MSP],TBL_MSP[By/Local]))*TBL_PD_RATES[[#This Row],[BILL]],1)</f>
        <v>137.69999999999999</v>
      </c>
      <c r="T175" s="123">
        <f>ROUNDUP(((_xlfn.XLOOKUP(TBL_PD_RATES[[#This Row],[BILL]],TBL_FACTOR[Bill],TBL_FACTOR[x/Local],,-1))+_xlfn.XLOOKUP(TBL_PD_RATES[[#Headers],[RS]], TBL_MSP[MSP],TBL_MSP[By/Local]))*TBL_PD_RATES[[#This Row],[BILL]],1)</f>
        <v>137.69999999999999</v>
      </c>
      <c r="V175" s="2">
        <v>202</v>
      </c>
      <c r="W175" s="123">
        <f>ROUNDUP(_xlfn.XLOOKUP(V175,TBL_FACTOR[Bill],TBL_FACTOR[x/Travel],,-1)*TBL_PD_RATES12[[#This Row],[BILL]],1)</f>
        <v>142.69999999999999</v>
      </c>
      <c r="X175" s="123">
        <f>ROUNDUP(((_xlfn.XLOOKUP(TBL_PD_RATES12[[#This Row],[BILL]],TBL_FACTOR[Bill],TBL_FACTOR[x/Travel],,-1))+_xlfn.XLOOKUP(TBL_PD_RATES12[[#Headers],[AHSA]], TBL_MSP[MSP],TBL_MSP[By/Travel]))*TBL_PD_RATES12[[#This Row],[BILL]],1)</f>
        <v>147.79999999999998</v>
      </c>
      <c r="Y175" s="123">
        <f>ROUNDUP(((_xlfn.XLOOKUP(TBL_PD_RATES12[[#This Row],[BILL]],TBL_FACTOR[Bill],TBL_FACTOR[x/Travel],,-1))+_xlfn.XLOOKUP(TBL_PD_RATES12[[#Headers],[CSU]], TBL_MSP[MSP],TBL_MSP[By/Travel]))*TBL_PD_RATES12[[#This Row],[BILL]],1)</f>
        <v>142.69999999999999</v>
      </c>
      <c r="Z175" s="123">
        <f>ROUNDUP(((_xlfn.XLOOKUP(TBL_PD_RATES12[[#This Row],[BILL]],TBL_FACTOR[Bill],TBL_FACTOR[x/Travel],,-1))+_xlfn.XLOOKUP(TBL_PD_RATES12[[#Headers],[MS]], TBL_MSP[MSP],TBL_MSP[By/Travel]))*TBL_PD_RATES12[[#This Row],[BILL]],1)</f>
        <v>142.69999999999999</v>
      </c>
      <c r="AA175" s="123">
        <f>ROUNDUP(((_xlfn.XLOOKUP(TBL_PD_RATES12[[#This Row],[BILL]],TBL_FACTOR[Bill],TBL_FACTOR[x/Travel],,-1))+_xlfn.XLOOKUP(TBL_PD_RATES12[[#Headers],[RS]], TBL_MSP[MSP],TBL_MSP[By/Travel]))*TBL_PD_RATES12[[#This Row],[BILL]],1)</f>
        <v>142.69999999999999</v>
      </c>
      <c r="AB175" s="123">
        <f>ROUNDUP(((_xlfn.XLOOKUP(TBL_PD_RATES12[[#This Row],[BILL]],TBL_FACTOR[Bill],TBL_FACTOR[x/Travel],,-1))+_xlfn.XLOOKUP(TBL_PD_RATES12[[#Headers],[RS]], TBL_MSP[MSP],TBL_MSP[By/Travel]))*TBL_PD_RATES12[[#This Row],[BILL]],1)</f>
        <v>142.69999999999999</v>
      </c>
    </row>
    <row r="176" spans="1:28" x14ac:dyDescent="0.2">
      <c r="A176" s="123">
        <v>265.2</v>
      </c>
      <c r="B176" s="2">
        <v>183</v>
      </c>
      <c r="C176" s="149">
        <v>0.69004524886877827</v>
      </c>
      <c r="D176" s="149">
        <f>TBL_FACTOR[[#This Row],[x/Local]]+0.025</f>
        <v>0.71504524886877829</v>
      </c>
      <c r="N176" s="2">
        <v>203</v>
      </c>
      <c r="O176" s="123">
        <f>ROUNDUP(_xlfn.XLOOKUP(N176,TBL_FACTOR[Bill],TBL_FACTOR[x/Local],,-1)*TBL_PD_RATES[[#This Row],[BILL]],1)</f>
        <v>138.4</v>
      </c>
      <c r="P176" s="123">
        <f>ROUNDUP(((_xlfn.XLOOKUP(TBL_PD_RATES[[#This Row],[BILL]],TBL_FACTOR[Bill],TBL_FACTOR[x/Local],,-1))+_xlfn.XLOOKUP(TBL_PD_RATES[[#Headers],[AHSA]], TBL_MSP[MSP],TBL_MSP[By/Local]))*TBL_PD_RATES[[#This Row],[BILL]],1)</f>
        <v>141.4</v>
      </c>
      <c r="Q176" s="123">
        <f>ROUNDUP(((_xlfn.XLOOKUP(TBL_PD_RATES[[#This Row],[BILL]],TBL_FACTOR[Bill],TBL_FACTOR[x/Local],,-1))+_xlfn.XLOOKUP(TBL_PD_RATES[[#Headers],[CSU]], TBL_MSP[MSP],TBL_MSP[By/Local]))*TBL_PD_RATES[[#This Row],[BILL]],1)</f>
        <v>138.4</v>
      </c>
      <c r="R176" s="123">
        <f>ROUNDUP(((_xlfn.XLOOKUP(TBL_PD_RATES[[#This Row],[BILL]],TBL_FACTOR[Bill],TBL_FACTOR[x/Local],,-1))+_xlfn.XLOOKUP(TBL_PD_RATES[[#Headers],[MS]], TBL_MSP[MSP],TBL_MSP[By/Local]))*TBL_PD_RATES[[#This Row],[BILL]],1)</f>
        <v>138.4</v>
      </c>
      <c r="S176" s="123">
        <f>ROUNDUP(((_xlfn.XLOOKUP(TBL_PD_RATES[[#This Row],[BILL]],TBL_FACTOR[Bill],TBL_FACTOR[x/Local],,-1))+_xlfn.XLOOKUP(TBL_PD_RATES[[#Headers],[RS]], TBL_MSP[MSP],TBL_MSP[By/Local]))*TBL_PD_RATES[[#This Row],[BILL]],1)</f>
        <v>138.4</v>
      </c>
      <c r="T176" s="123">
        <f>ROUNDUP(((_xlfn.XLOOKUP(TBL_PD_RATES[[#This Row],[BILL]],TBL_FACTOR[Bill],TBL_FACTOR[x/Local],,-1))+_xlfn.XLOOKUP(TBL_PD_RATES[[#Headers],[RS]], TBL_MSP[MSP],TBL_MSP[By/Local]))*TBL_PD_RATES[[#This Row],[BILL]],1)</f>
        <v>138.4</v>
      </c>
      <c r="V176" s="2">
        <v>203</v>
      </c>
      <c r="W176" s="123">
        <f>ROUNDUP(_xlfn.XLOOKUP(V176,TBL_FACTOR[Bill],TBL_FACTOR[x/Travel],,-1)*TBL_PD_RATES12[[#This Row],[BILL]],1)</f>
        <v>143.5</v>
      </c>
      <c r="X176" s="123">
        <f>ROUNDUP(((_xlfn.XLOOKUP(TBL_PD_RATES12[[#This Row],[BILL]],TBL_FACTOR[Bill],TBL_FACTOR[x/Travel],,-1))+_xlfn.XLOOKUP(TBL_PD_RATES12[[#Headers],[AHSA]], TBL_MSP[MSP],TBL_MSP[By/Travel]))*TBL_PD_RATES12[[#This Row],[BILL]],1)</f>
        <v>148.5</v>
      </c>
      <c r="Y176" s="123">
        <f>ROUNDUP(((_xlfn.XLOOKUP(TBL_PD_RATES12[[#This Row],[BILL]],TBL_FACTOR[Bill],TBL_FACTOR[x/Travel],,-1))+_xlfn.XLOOKUP(TBL_PD_RATES12[[#Headers],[CSU]], TBL_MSP[MSP],TBL_MSP[By/Travel]))*TBL_PD_RATES12[[#This Row],[BILL]],1)</f>
        <v>143.5</v>
      </c>
      <c r="Z176" s="123">
        <f>ROUNDUP(((_xlfn.XLOOKUP(TBL_PD_RATES12[[#This Row],[BILL]],TBL_FACTOR[Bill],TBL_FACTOR[x/Travel],,-1))+_xlfn.XLOOKUP(TBL_PD_RATES12[[#Headers],[MS]], TBL_MSP[MSP],TBL_MSP[By/Travel]))*TBL_PD_RATES12[[#This Row],[BILL]],1)</f>
        <v>143.5</v>
      </c>
      <c r="AA176" s="123">
        <f>ROUNDUP(((_xlfn.XLOOKUP(TBL_PD_RATES12[[#This Row],[BILL]],TBL_FACTOR[Bill],TBL_FACTOR[x/Travel],,-1))+_xlfn.XLOOKUP(TBL_PD_RATES12[[#Headers],[RS]], TBL_MSP[MSP],TBL_MSP[By/Travel]))*TBL_PD_RATES12[[#This Row],[BILL]],1)</f>
        <v>143.5</v>
      </c>
      <c r="AB176" s="123">
        <f>ROUNDUP(((_xlfn.XLOOKUP(TBL_PD_RATES12[[#This Row],[BILL]],TBL_FACTOR[Bill],TBL_FACTOR[x/Travel],,-1))+_xlfn.XLOOKUP(TBL_PD_RATES12[[#Headers],[RS]], TBL_MSP[MSP],TBL_MSP[By/Travel]))*TBL_PD_RATES12[[#This Row],[BILL]],1)</f>
        <v>143.5</v>
      </c>
    </row>
    <row r="177" spans="1:16339" x14ac:dyDescent="0.2">
      <c r="A177" s="123">
        <v>266.60000000000002</v>
      </c>
      <c r="B177" s="2">
        <v>184</v>
      </c>
      <c r="C177" s="149">
        <v>0.69017254313578391</v>
      </c>
      <c r="D177" s="149">
        <f>TBL_FACTOR[[#This Row],[x/Local]]+0.025</f>
        <v>0.71517254313578393</v>
      </c>
      <c r="N177" s="2">
        <v>204</v>
      </c>
      <c r="O177" s="123">
        <f>ROUNDUP(_xlfn.XLOOKUP(N177,TBL_FACTOR[Bill],TBL_FACTOR[x/Local],,-1)*TBL_PD_RATES[[#This Row],[BILL]],1)</f>
        <v>139.1</v>
      </c>
      <c r="P177" s="123">
        <f>ROUNDUP(((_xlfn.XLOOKUP(TBL_PD_RATES[[#This Row],[BILL]],TBL_FACTOR[Bill],TBL_FACTOR[x/Local],,-1))+_xlfn.XLOOKUP(TBL_PD_RATES[[#Headers],[AHSA]], TBL_MSP[MSP],TBL_MSP[By/Local]))*TBL_PD_RATES[[#This Row],[BILL]],1)</f>
        <v>142.19999999999999</v>
      </c>
      <c r="Q177" s="123">
        <f>ROUNDUP(((_xlfn.XLOOKUP(TBL_PD_RATES[[#This Row],[BILL]],TBL_FACTOR[Bill],TBL_FACTOR[x/Local],,-1))+_xlfn.XLOOKUP(TBL_PD_RATES[[#Headers],[CSU]], TBL_MSP[MSP],TBL_MSP[By/Local]))*TBL_PD_RATES[[#This Row],[BILL]],1)</f>
        <v>139.1</v>
      </c>
      <c r="R177" s="123">
        <f>ROUNDUP(((_xlfn.XLOOKUP(TBL_PD_RATES[[#This Row],[BILL]],TBL_FACTOR[Bill],TBL_FACTOR[x/Local],,-1))+_xlfn.XLOOKUP(TBL_PD_RATES[[#Headers],[MS]], TBL_MSP[MSP],TBL_MSP[By/Local]))*TBL_PD_RATES[[#This Row],[BILL]],1)</f>
        <v>139.1</v>
      </c>
      <c r="S177" s="123">
        <f>ROUNDUP(((_xlfn.XLOOKUP(TBL_PD_RATES[[#This Row],[BILL]],TBL_FACTOR[Bill],TBL_FACTOR[x/Local],,-1))+_xlfn.XLOOKUP(TBL_PD_RATES[[#Headers],[RS]], TBL_MSP[MSP],TBL_MSP[By/Local]))*TBL_PD_RATES[[#This Row],[BILL]],1)</f>
        <v>139.1</v>
      </c>
      <c r="T177" s="123">
        <f>ROUNDUP(((_xlfn.XLOOKUP(TBL_PD_RATES[[#This Row],[BILL]],TBL_FACTOR[Bill],TBL_FACTOR[x/Local],,-1))+_xlfn.XLOOKUP(TBL_PD_RATES[[#Headers],[RS]], TBL_MSP[MSP],TBL_MSP[By/Local]))*TBL_PD_RATES[[#This Row],[BILL]],1)</f>
        <v>139.1</v>
      </c>
      <c r="V177" s="2">
        <v>204</v>
      </c>
      <c r="W177" s="123">
        <f>ROUNDUP(_xlfn.XLOOKUP(V177,TBL_FACTOR[Bill],TBL_FACTOR[x/Travel],,-1)*TBL_PD_RATES12[[#This Row],[BILL]],1)</f>
        <v>144.19999999999999</v>
      </c>
      <c r="X177" s="123">
        <f>ROUNDUP(((_xlfn.XLOOKUP(TBL_PD_RATES12[[#This Row],[BILL]],TBL_FACTOR[Bill],TBL_FACTOR[x/Travel],,-1))+_xlfn.XLOOKUP(TBL_PD_RATES12[[#Headers],[AHSA]], TBL_MSP[MSP],TBL_MSP[By/Travel]))*TBL_PD_RATES12[[#This Row],[BILL]],1)</f>
        <v>149.29999999999998</v>
      </c>
      <c r="Y177" s="123">
        <f>ROUNDUP(((_xlfn.XLOOKUP(TBL_PD_RATES12[[#This Row],[BILL]],TBL_FACTOR[Bill],TBL_FACTOR[x/Travel],,-1))+_xlfn.XLOOKUP(TBL_PD_RATES12[[#Headers],[CSU]], TBL_MSP[MSP],TBL_MSP[By/Travel]))*TBL_PD_RATES12[[#This Row],[BILL]],1)</f>
        <v>144.19999999999999</v>
      </c>
      <c r="Z177" s="123">
        <f>ROUNDUP(((_xlfn.XLOOKUP(TBL_PD_RATES12[[#This Row],[BILL]],TBL_FACTOR[Bill],TBL_FACTOR[x/Travel],,-1))+_xlfn.XLOOKUP(TBL_PD_RATES12[[#Headers],[MS]], TBL_MSP[MSP],TBL_MSP[By/Travel]))*TBL_PD_RATES12[[#This Row],[BILL]],1)</f>
        <v>144.19999999999999</v>
      </c>
      <c r="AA177" s="123">
        <f>ROUNDUP(((_xlfn.XLOOKUP(TBL_PD_RATES12[[#This Row],[BILL]],TBL_FACTOR[Bill],TBL_FACTOR[x/Travel],,-1))+_xlfn.XLOOKUP(TBL_PD_RATES12[[#Headers],[RS]], TBL_MSP[MSP],TBL_MSP[By/Travel]))*TBL_PD_RATES12[[#This Row],[BILL]],1)</f>
        <v>144.19999999999999</v>
      </c>
      <c r="AB177" s="123">
        <f>ROUNDUP(((_xlfn.XLOOKUP(TBL_PD_RATES12[[#This Row],[BILL]],TBL_FACTOR[Bill],TBL_FACTOR[x/Travel],,-1))+_xlfn.XLOOKUP(TBL_PD_RATES12[[#Headers],[RS]], TBL_MSP[MSP],TBL_MSP[By/Travel]))*TBL_PD_RATES12[[#This Row],[BILL]],1)</f>
        <v>144.19999999999999</v>
      </c>
    </row>
    <row r="178" spans="1:16339" x14ac:dyDescent="0.2">
      <c r="A178" s="123">
        <v>267.95</v>
      </c>
      <c r="B178" s="2">
        <v>185</v>
      </c>
      <c r="C178" s="149">
        <v>0.69042731852957639</v>
      </c>
      <c r="D178" s="149">
        <f>TBL_FACTOR[[#This Row],[x/Local]]+0.025</f>
        <v>0.71542731852957642</v>
      </c>
      <c r="N178" s="2">
        <v>205</v>
      </c>
      <c r="O178" s="123">
        <f>ROUNDUP(_xlfn.XLOOKUP(N178,TBL_FACTOR[Bill],TBL_FACTOR[x/Local],,-1)*TBL_PD_RATES[[#This Row],[BILL]],1)</f>
        <v>139.79999999999998</v>
      </c>
      <c r="P178" s="123">
        <f>ROUNDUP(((_xlfn.XLOOKUP(TBL_PD_RATES[[#This Row],[BILL]],TBL_FACTOR[Bill],TBL_FACTOR[x/Local],,-1))+_xlfn.XLOOKUP(TBL_PD_RATES[[#Headers],[AHSA]], TBL_MSP[MSP],TBL_MSP[By/Local]))*TBL_PD_RATES[[#This Row],[BILL]],1)</f>
        <v>142.9</v>
      </c>
      <c r="Q178" s="123">
        <f>ROUNDUP(((_xlfn.XLOOKUP(TBL_PD_RATES[[#This Row],[BILL]],TBL_FACTOR[Bill],TBL_FACTOR[x/Local],,-1))+_xlfn.XLOOKUP(TBL_PD_RATES[[#Headers],[CSU]], TBL_MSP[MSP],TBL_MSP[By/Local]))*TBL_PD_RATES[[#This Row],[BILL]],1)</f>
        <v>139.79999999999998</v>
      </c>
      <c r="R178" s="123">
        <f>ROUNDUP(((_xlfn.XLOOKUP(TBL_PD_RATES[[#This Row],[BILL]],TBL_FACTOR[Bill],TBL_FACTOR[x/Local],,-1))+_xlfn.XLOOKUP(TBL_PD_RATES[[#Headers],[MS]], TBL_MSP[MSP],TBL_MSP[By/Local]))*TBL_PD_RATES[[#This Row],[BILL]],1)</f>
        <v>139.79999999999998</v>
      </c>
      <c r="S178" s="123">
        <f>ROUNDUP(((_xlfn.XLOOKUP(TBL_PD_RATES[[#This Row],[BILL]],TBL_FACTOR[Bill],TBL_FACTOR[x/Local],,-1))+_xlfn.XLOOKUP(TBL_PD_RATES[[#Headers],[RS]], TBL_MSP[MSP],TBL_MSP[By/Local]))*TBL_PD_RATES[[#This Row],[BILL]],1)</f>
        <v>139.79999999999998</v>
      </c>
      <c r="T178" s="123">
        <f>ROUNDUP(((_xlfn.XLOOKUP(TBL_PD_RATES[[#This Row],[BILL]],TBL_FACTOR[Bill],TBL_FACTOR[x/Local],,-1))+_xlfn.XLOOKUP(TBL_PD_RATES[[#Headers],[RS]], TBL_MSP[MSP],TBL_MSP[By/Local]))*TBL_PD_RATES[[#This Row],[BILL]],1)</f>
        <v>139.79999999999998</v>
      </c>
      <c r="V178" s="2">
        <v>205</v>
      </c>
      <c r="W178" s="123">
        <f>ROUNDUP(_xlfn.XLOOKUP(V178,TBL_FACTOR[Bill],TBL_FACTOR[x/Travel],,-1)*TBL_PD_RATES12[[#This Row],[BILL]],1)</f>
        <v>144.9</v>
      </c>
      <c r="X178" s="123">
        <f>ROUNDUP(((_xlfn.XLOOKUP(TBL_PD_RATES12[[#This Row],[BILL]],TBL_FACTOR[Bill],TBL_FACTOR[x/Travel],,-1))+_xlfn.XLOOKUP(TBL_PD_RATES12[[#Headers],[AHSA]], TBL_MSP[MSP],TBL_MSP[By/Travel]))*TBL_PD_RATES12[[#This Row],[BILL]],1)</f>
        <v>150</v>
      </c>
      <c r="Y178" s="123">
        <f>ROUNDUP(((_xlfn.XLOOKUP(TBL_PD_RATES12[[#This Row],[BILL]],TBL_FACTOR[Bill],TBL_FACTOR[x/Travel],,-1))+_xlfn.XLOOKUP(TBL_PD_RATES12[[#Headers],[CSU]], TBL_MSP[MSP],TBL_MSP[By/Travel]))*TBL_PD_RATES12[[#This Row],[BILL]],1)</f>
        <v>144.9</v>
      </c>
      <c r="Z178" s="123">
        <f>ROUNDUP(((_xlfn.XLOOKUP(TBL_PD_RATES12[[#This Row],[BILL]],TBL_FACTOR[Bill],TBL_FACTOR[x/Travel],,-1))+_xlfn.XLOOKUP(TBL_PD_RATES12[[#Headers],[MS]], TBL_MSP[MSP],TBL_MSP[By/Travel]))*TBL_PD_RATES12[[#This Row],[BILL]],1)</f>
        <v>144.9</v>
      </c>
      <c r="AA178" s="123">
        <f>ROUNDUP(((_xlfn.XLOOKUP(TBL_PD_RATES12[[#This Row],[BILL]],TBL_FACTOR[Bill],TBL_FACTOR[x/Travel],,-1))+_xlfn.XLOOKUP(TBL_PD_RATES12[[#Headers],[RS]], TBL_MSP[MSP],TBL_MSP[By/Travel]))*TBL_PD_RATES12[[#This Row],[BILL]],1)</f>
        <v>144.9</v>
      </c>
      <c r="AB178" s="123">
        <f>ROUNDUP(((_xlfn.XLOOKUP(TBL_PD_RATES12[[#This Row],[BILL]],TBL_FACTOR[Bill],TBL_FACTOR[x/Travel],,-1))+_xlfn.XLOOKUP(TBL_PD_RATES12[[#Headers],[RS]], TBL_MSP[MSP],TBL_MSP[By/Travel]))*TBL_PD_RATES12[[#This Row],[BILL]],1)</f>
        <v>144.9</v>
      </c>
    </row>
    <row r="179" spans="1:16339" x14ac:dyDescent="0.2">
      <c r="A179" s="123">
        <v>269.35000000000002</v>
      </c>
      <c r="B179" s="2">
        <v>186</v>
      </c>
      <c r="C179" s="149">
        <v>0.69055132726935209</v>
      </c>
      <c r="D179" s="149">
        <f>TBL_FACTOR[[#This Row],[x/Local]]+0.025</f>
        <v>0.71555132726935211</v>
      </c>
      <c r="N179" s="2">
        <v>206</v>
      </c>
      <c r="O179" s="123">
        <f>ROUNDUP(_xlfn.XLOOKUP(N179,TBL_FACTOR[Bill],TBL_FACTOR[x/Local],,-1)*TBL_PD_RATES[[#This Row],[BILL]],1)</f>
        <v>140.5</v>
      </c>
      <c r="P179" s="123">
        <f>ROUNDUP(((_xlfn.XLOOKUP(TBL_PD_RATES[[#This Row],[BILL]],TBL_FACTOR[Bill],TBL_FACTOR[x/Local],,-1))+_xlfn.XLOOKUP(TBL_PD_RATES[[#Headers],[AHSA]], TBL_MSP[MSP],TBL_MSP[By/Local]))*TBL_PD_RATES[[#This Row],[BILL]],1)</f>
        <v>143.6</v>
      </c>
      <c r="Q179" s="123">
        <f>ROUNDUP(((_xlfn.XLOOKUP(TBL_PD_RATES[[#This Row],[BILL]],TBL_FACTOR[Bill],TBL_FACTOR[x/Local],,-1))+_xlfn.XLOOKUP(TBL_PD_RATES[[#Headers],[CSU]], TBL_MSP[MSP],TBL_MSP[By/Local]))*TBL_PD_RATES[[#This Row],[BILL]],1)</f>
        <v>140.5</v>
      </c>
      <c r="R179" s="123">
        <f>ROUNDUP(((_xlfn.XLOOKUP(TBL_PD_RATES[[#This Row],[BILL]],TBL_FACTOR[Bill],TBL_FACTOR[x/Local],,-1))+_xlfn.XLOOKUP(TBL_PD_RATES[[#Headers],[MS]], TBL_MSP[MSP],TBL_MSP[By/Local]))*TBL_PD_RATES[[#This Row],[BILL]],1)</f>
        <v>140.5</v>
      </c>
      <c r="S179" s="123">
        <f>ROUNDUP(((_xlfn.XLOOKUP(TBL_PD_RATES[[#This Row],[BILL]],TBL_FACTOR[Bill],TBL_FACTOR[x/Local],,-1))+_xlfn.XLOOKUP(TBL_PD_RATES[[#Headers],[RS]], TBL_MSP[MSP],TBL_MSP[By/Local]))*TBL_PD_RATES[[#This Row],[BILL]],1)</f>
        <v>140.5</v>
      </c>
      <c r="T179" s="123">
        <f>ROUNDUP(((_xlfn.XLOOKUP(TBL_PD_RATES[[#This Row],[BILL]],TBL_FACTOR[Bill],TBL_FACTOR[x/Local],,-1))+_xlfn.XLOOKUP(TBL_PD_RATES[[#Headers],[RS]], TBL_MSP[MSP],TBL_MSP[By/Local]))*TBL_PD_RATES[[#This Row],[BILL]],1)</f>
        <v>140.5</v>
      </c>
      <c r="V179" s="2">
        <v>206</v>
      </c>
      <c r="W179" s="123">
        <f>ROUNDUP(_xlfn.XLOOKUP(V179,TBL_FACTOR[Bill],TBL_FACTOR[x/Travel],,-1)*TBL_PD_RATES12[[#This Row],[BILL]],1)</f>
        <v>145.69999999999999</v>
      </c>
      <c r="X179" s="123">
        <f>ROUNDUP(((_xlfn.XLOOKUP(TBL_PD_RATES12[[#This Row],[BILL]],TBL_FACTOR[Bill],TBL_FACTOR[x/Travel],,-1))+_xlfn.XLOOKUP(TBL_PD_RATES12[[#Headers],[AHSA]], TBL_MSP[MSP],TBL_MSP[By/Travel]))*TBL_PD_RATES12[[#This Row],[BILL]],1)</f>
        <v>150.79999999999998</v>
      </c>
      <c r="Y179" s="123">
        <f>ROUNDUP(((_xlfn.XLOOKUP(TBL_PD_RATES12[[#This Row],[BILL]],TBL_FACTOR[Bill],TBL_FACTOR[x/Travel],,-1))+_xlfn.XLOOKUP(TBL_PD_RATES12[[#Headers],[CSU]], TBL_MSP[MSP],TBL_MSP[By/Travel]))*TBL_PD_RATES12[[#This Row],[BILL]],1)</f>
        <v>145.69999999999999</v>
      </c>
      <c r="Z179" s="123">
        <f>ROUNDUP(((_xlfn.XLOOKUP(TBL_PD_RATES12[[#This Row],[BILL]],TBL_FACTOR[Bill],TBL_FACTOR[x/Travel],,-1))+_xlfn.XLOOKUP(TBL_PD_RATES12[[#Headers],[MS]], TBL_MSP[MSP],TBL_MSP[By/Travel]))*TBL_PD_RATES12[[#This Row],[BILL]],1)</f>
        <v>145.69999999999999</v>
      </c>
      <c r="AA179" s="123">
        <f>ROUNDUP(((_xlfn.XLOOKUP(TBL_PD_RATES12[[#This Row],[BILL]],TBL_FACTOR[Bill],TBL_FACTOR[x/Travel],,-1))+_xlfn.XLOOKUP(TBL_PD_RATES12[[#Headers],[RS]], TBL_MSP[MSP],TBL_MSP[By/Travel]))*TBL_PD_RATES12[[#This Row],[BILL]],1)</f>
        <v>145.69999999999999</v>
      </c>
      <c r="AB179" s="123">
        <f>ROUNDUP(((_xlfn.XLOOKUP(TBL_PD_RATES12[[#This Row],[BILL]],TBL_FACTOR[Bill],TBL_FACTOR[x/Travel],,-1))+_xlfn.XLOOKUP(TBL_PD_RATES12[[#Headers],[RS]], TBL_MSP[MSP],TBL_MSP[By/Travel]))*TBL_PD_RATES12[[#This Row],[BILL]],1)</f>
        <v>145.69999999999999</v>
      </c>
    </row>
    <row r="180" spans="1:16339" x14ac:dyDescent="0.2">
      <c r="A180" s="123">
        <v>270.75</v>
      </c>
      <c r="B180" s="2">
        <v>187</v>
      </c>
      <c r="C180" s="149">
        <v>0.69067405355494005</v>
      </c>
      <c r="D180" s="149">
        <f>TBL_FACTOR[[#This Row],[x/Local]]+0.025</f>
        <v>0.71567405355494007</v>
      </c>
      <c r="N180" s="2">
        <v>207</v>
      </c>
      <c r="O180" s="123">
        <f>ROUNDUP(_xlfn.XLOOKUP(N180,TBL_FACTOR[Bill],TBL_FACTOR[x/Local],,-1)*TBL_PD_RATES[[#This Row],[BILL]],1)</f>
        <v>141.29999999999998</v>
      </c>
      <c r="P180" s="123">
        <f>ROUNDUP(((_xlfn.XLOOKUP(TBL_PD_RATES[[#This Row],[BILL]],TBL_FACTOR[Bill],TBL_FACTOR[x/Local],,-1))+_xlfn.XLOOKUP(TBL_PD_RATES[[#Headers],[AHSA]], TBL_MSP[MSP],TBL_MSP[By/Local]))*TBL_PD_RATES[[#This Row],[BILL]],1)</f>
        <v>144.4</v>
      </c>
      <c r="Q180" s="123">
        <f>ROUNDUP(((_xlfn.XLOOKUP(TBL_PD_RATES[[#This Row],[BILL]],TBL_FACTOR[Bill],TBL_FACTOR[x/Local],,-1))+_xlfn.XLOOKUP(TBL_PD_RATES[[#Headers],[CSU]], TBL_MSP[MSP],TBL_MSP[By/Local]))*TBL_PD_RATES[[#This Row],[BILL]],1)</f>
        <v>141.29999999999998</v>
      </c>
      <c r="R180" s="123">
        <f>ROUNDUP(((_xlfn.XLOOKUP(TBL_PD_RATES[[#This Row],[BILL]],TBL_FACTOR[Bill],TBL_FACTOR[x/Local],,-1))+_xlfn.XLOOKUP(TBL_PD_RATES[[#Headers],[MS]], TBL_MSP[MSP],TBL_MSP[By/Local]))*TBL_PD_RATES[[#This Row],[BILL]],1)</f>
        <v>141.29999999999998</v>
      </c>
      <c r="S180" s="123">
        <f>ROUNDUP(((_xlfn.XLOOKUP(TBL_PD_RATES[[#This Row],[BILL]],TBL_FACTOR[Bill],TBL_FACTOR[x/Local],,-1))+_xlfn.XLOOKUP(TBL_PD_RATES[[#Headers],[RS]], TBL_MSP[MSP],TBL_MSP[By/Local]))*TBL_PD_RATES[[#This Row],[BILL]],1)</f>
        <v>141.29999999999998</v>
      </c>
      <c r="T180" s="123">
        <f>ROUNDUP(((_xlfn.XLOOKUP(TBL_PD_RATES[[#This Row],[BILL]],TBL_FACTOR[Bill],TBL_FACTOR[x/Local],,-1))+_xlfn.XLOOKUP(TBL_PD_RATES[[#Headers],[RS]], TBL_MSP[MSP],TBL_MSP[By/Local]))*TBL_PD_RATES[[#This Row],[BILL]],1)</f>
        <v>141.29999999999998</v>
      </c>
      <c r="V180" s="2">
        <v>207</v>
      </c>
      <c r="W180" s="123">
        <f>ROUNDUP(_xlfn.XLOOKUP(V180,TBL_FACTOR[Bill],TBL_FACTOR[x/Travel],,-1)*TBL_PD_RATES12[[#This Row],[BILL]],1)</f>
        <v>146.4</v>
      </c>
      <c r="X180" s="123">
        <f>ROUNDUP(((_xlfn.XLOOKUP(TBL_PD_RATES12[[#This Row],[BILL]],TBL_FACTOR[Bill],TBL_FACTOR[x/Travel],,-1))+_xlfn.XLOOKUP(TBL_PD_RATES12[[#Headers],[AHSA]], TBL_MSP[MSP],TBL_MSP[By/Travel]))*TBL_PD_RATES12[[#This Row],[BILL]],1)</f>
        <v>151.6</v>
      </c>
      <c r="Y180" s="123">
        <f>ROUNDUP(((_xlfn.XLOOKUP(TBL_PD_RATES12[[#This Row],[BILL]],TBL_FACTOR[Bill],TBL_FACTOR[x/Travel],,-1))+_xlfn.XLOOKUP(TBL_PD_RATES12[[#Headers],[CSU]], TBL_MSP[MSP],TBL_MSP[By/Travel]))*TBL_PD_RATES12[[#This Row],[BILL]],1)</f>
        <v>146.4</v>
      </c>
      <c r="Z180" s="123">
        <f>ROUNDUP(((_xlfn.XLOOKUP(TBL_PD_RATES12[[#This Row],[BILL]],TBL_FACTOR[Bill],TBL_FACTOR[x/Travel],,-1))+_xlfn.XLOOKUP(TBL_PD_RATES12[[#Headers],[MS]], TBL_MSP[MSP],TBL_MSP[By/Travel]))*TBL_PD_RATES12[[#This Row],[BILL]],1)</f>
        <v>146.4</v>
      </c>
      <c r="AA180" s="123">
        <f>ROUNDUP(((_xlfn.XLOOKUP(TBL_PD_RATES12[[#This Row],[BILL]],TBL_FACTOR[Bill],TBL_FACTOR[x/Travel],,-1))+_xlfn.XLOOKUP(TBL_PD_RATES12[[#Headers],[RS]], TBL_MSP[MSP],TBL_MSP[By/Travel]))*TBL_PD_RATES12[[#This Row],[BILL]],1)</f>
        <v>146.4</v>
      </c>
      <c r="AB180" s="123">
        <f>ROUNDUP(((_xlfn.XLOOKUP(TBL_PD_RATES12[[#This Row],[BILL]],TBL_FACTOR[Bill],TBL_FACTOR[x/Travel],,-1))+_xlfn.XLOOKUP(TBL_PD_RATES12[[#Headers],[RS]], TBL_MSP[MSP],TBL_MSP[By/Travel]))*TBL_PD_RATES12[[#This Row],[BILL]],1)</f>
        <v>146.4</v>
      </c>
    </row>
    <row r="181" spans="1:16339" x14ac:dyDescent="0.2">
      <c r="A181" s="123">
        <v>272.15000000000003</v>
      </c>
      <c r="B181" s="2">
        <v>188</v>
      </c>
      <c r="C181" s="149">
        <v>0.69079551717802667</v>
      </c>
      <c r="D181" s="149">
        <f>TBL_FACTOR[[#This Row],[x/Local]]+0.025</f>
        <v>0.7157955171780267</v>
      </c>
      <c r="N181" s="2">
        <v>208</v>
      </c>
      <c r="O181" s="123">
        <f>ROUNDUP(_xlfn.XLOOKUP(N181,TBL_FACTOR[Bill],TBL_FACTOR[x/Local],,-1)*TBL_PD_RATES[[#This Row],[BILL]],1)</f>
        <v>141.9</v>
      </c>
      <c r="P181" s="123">
        <f>ROUNDUP(((_xlfn.XLOOKUP(TBL_PD_RATES[[#This Row],[BILL]],TBL_FACTOR[Bill],TBL_FACTOR[x/Local],,-1))+_xlfn.XLOOKUP(TBL_PD_RATES[[#Headers],[AHSA]], TBL_MSP[MSP],TBL_MSP[By/Local]))*TBL_PD_RATES[[#This Row],[BILL]],1)</f>
        <v>145.1</v>
      </c>
      <c r="Q181" s="123">
        <f>ROUNDUP(((_xlfn.XLOOKUP(TBL_PD_RATES[[#This Row],[BILL]],TBL_FACTOR[Bill],TBL_FACTOR[x/Local],,-1))+_xlfn.XLOOKUP(TBL_PD_RATES[[#Headers],[CSU]], TBL_MSP[MSP],TBL_MSP[By/Local]))*TBL_PD_RATES[[#This Row],[BILL]],1)</f>
        <v>141.9</v>
      </c>
      <c r="R181" s="123">
        <f>ROUNDUP(((_xlfn.XLOOKUP(TBL_PD_RATES[[#This Row],[BILL]],TBL_FACTOR[Bill],TBL_FACTOR[x/Local],,-1))+_xlfn.XLOOKUP(TBL_PD_RATES[[#Headers],[MS]], TBL_MSP[MSP],TBL_MSP[By/Local]))*TBL_PD_RATES[[#This Row],[BILL]],1)</f>
        <v>141.9</v>
      </c>
      <c r="S181" s="123">
        <f>ROUNDUP(((_xlfn.XLOOKUP(TBL_PD_RATES[[#This Row],[BILL]],TBL_FACTOR[Bill],TBL_FACTOR[x/Local],,-1))+_xlfn.XLOOKUP(TBL_PD_RATES[[#Headers],[RS]], TBL_MSP[MSP],TBL_MSP[By/Local]))*TBL_PD_RATES[[#This Row],[BILL]],1)</f>
        <v>141.9</v>
      </c>
      <c r="T181" s="123">
        <f>ROUNDUP(((_xlfn.XLOOKUP(TBL_PD_RATES[[#This Row],[BILL]],TBL_FACTOR[Bill],TBL_FACTOR[x/Local],,-1))+_xlfn.XLOOKUP(TBL_PD_RATES[[#Headers],[RS]], TBL_MSP[MSP],TBL_MSP[By/Local]))*TBL_PD_RATES[[#This Row],[BILL]],1)</f>
        <v>141.9</v>
      </c>
      <c r="V181" s="2">
        <v>208</v>
      </c>
      <c r="W181" s="123">
        <f>ROUNDUP(_xlfn.XLOOKUP(V181,TBL_FACTOR[Bill],TBL_FACTOR[x/Travel],,-1)*TBL_PD_RATES12[[#This Row],[BILL]],1)</f>
        <v>147.1</v>
      </c>
      <c r="X181" s="123">
        <f>ROUNDUP(((_xlfn.XLOOKUP(TBL_PD_RATES12[[#This Row],[BILL]],TBL_FACTOR[Bill],TBL_FACTOR[x/Travel],,-1))+_xlfn.XLOOKUP(TBL_PD_RATES12[[#Headers],[AHSA]], TBL_MSP[MSP],TBL_MSP[By/Travel]))*TBL_PD_RATES12[[#This Row],[BILL]],1)</f>
        <v>152.29999999999998</v>
      </c>
      <c r="Y181" s="123">
        <f>ROUNDUP(((_xlfn.XLOOKUP(TBL_PD_RATES12[[#This Row],[BILL]],TBL_FACTOR[Bill],TBL_FACTOR[x/Travel],,-1))+_xlfn.XLOOKUP(TBL_PD_RATES12[[#Headers],[CSU]], TBL_MSP[MSP],TBL_MSP[By/Travel]))*TBL_PD_RATES12[[#This Row],[BILL]],1)</f>
        <v>147.1</v>
      </c>
      <c r="Z181" s="123">
        <f>ROUNDUP(((_xlfn.XLOOKUP(TBL_PD_RATES12[[#This Row],[BILL]],TBL_FACTOR[Bill],TBL_FACTOR[x/Travel],,-1))+_xlfn.XLOOKUP(TBL_PD_RATES12[[#Headers],[MS]], TBL_MSP[MSP],TBL_MSP[By/Travel]))*TBL_PD_RATES12[[#This Row],[BILL]],1)</f>
        <v>147.1</v>
      </c>
      <c r="AA181" s="123">
        <f>ROUNDUP(((_xlfn.XLOOKUP(TBL_PD_RATES12[[#This Row],[BILL]],TBL_FACTOR[Bill],TBL_FACTOR[x/Travel],,-1))+_xlfn.XLOOKUP(TBL_PD_RATES12[[#Headers],[RS]], TBL_MSP[MSP],TBL_MSP[By/Travel]))*TBL_PD_RATES12[[#This Row],[BILL]],1)</f>
        <v>147.1</v>
      </c>
      <c r="AB181" s="123">
        <f>ROUNDUP(((_xlfn.XLOOKUP(TBL_PD_RATES12[[#This Row],[BILL]],TBL_FACTOR[Bill],TBL_FACTOR[x/Travel],,-1))+_xlfn.XLOOKUP(TBL_PD_RATES12[[#Headers],[RS]], TBL_MSP[MSP],TBL_MSP[By/Travel]))*TBL_PD_RATES12[[#This Row],[BILL]],1)</f>
        <v>147.1</v>
      </c>
    </row>
    <row r="182" spans="1:16339" x14ac:dyDescent="0.2">
      <c r="A182" s="123">
        <v>273.55</v>
      </c>
      <c r="B182" s="2">
        <v>189</v>
      </c>
      <c r="C182" s="149">
        <v>0.69091573752513247</v>
      </c>
      <c r="D182" s="149">
        <f>TBL_FACTOR[[#This Row],[x/Local]]+0.025</f>
        <v>0.71591573752513249</v>
      </c>
      <c r="N182" s="2">
        <v>209</v>
      </c>
      <c r="O182" s="123">
        <f>ROUNDUP(_xlfn.XLOOKUP(N182,TBL_FACTOR[Bill],TBL_FACTOR[x/Local],,-1)*TBL_PD_RATES[[#This Row],[BILL]],1)</f>
        <v>142.69999999999999</v>
      </c>
      <c r="P182" s="123">
        <f>ROUNDUP(((_xlfn.XLOOKUP(TBL_PD_RATES[[#This Row],[BILL]],TBL_FACTOR[Bill],TBL_FACTOR[x/Local],,-1))+_xlfn.XLOOKUP(TBL_PD_RATES[[#Headers],[AHSA]], TBL_MSP[MSP],TBL_MSP[By/Local]))*TBL_PD_RATES[[#This Row],[BILL]],1)</f>
        <v>145.79999999999998</v>
      </c>
      <c r="Q182" s="123">
        <f>ROUNDUP(((_xlfn.XLOOKUP(TBL_PD_RATES[[#This Row],[BILL]],TBL_FACTOR[Bill],TBL_FACTOR[x/Local],,-1))+_xlfn.XLOOKUP(TBL_PD_RATES[[#Headers],[CSU]], TBL_MSP[MSP],TBL_MSP[By/Local]))*TBL_PD_RATES[[#This Row],[BILL]],1)</f>
        <v>142.69999999999999</v>
      </c>
      <c r="R182" s="123">
        <f>ROUNDUP(((_xlfn.XLOOKUP(TBL_PD_RATES[[#This Row],[BILL]],TBL_FACTOR[Bill],TBL_FACTOR[x/Local],,-1))+_xlfn.XLOOKUP(TBL_PD_RATES[[#Headers],[MS]], TBL_MSP[MSP],TBL_MSP[By/Local]))*TBL_PD_RATES[[#This Row],[BILL]],1)</f>
        <v>142.69999999999999</v>
      </c>
      <c r="S182" s="123">
        <f>ROUNDUP(((_xlfn.XLOOKUP(TBL_PD_RATES[[#This Row],[BILL]],TBL_FACTOR[Bill],TBL_FACTOR[x/Local],,-1))+_xlfn.XLOOKUP(TBL_PD_RATES[[#Headers],[RS]], TBL_MSP[MSP],TBL_MSP[By/Local]))*TBL_PD_RATES[[#This Row],[BILL]],1)</f>
        <v>142.69999999999999</v>
      </c>
      <c r="T182" s="123">
        <f>ROUNDUP(((_xlfn.XLOOKUP(TBL_PD_RATES[[#This Row],[BILL]],TBL_FACTOR[Bill],TBL_FACTOR[x/Local],,-1))+_xlfn.XLOOKUP(TBL_PD_RATES[[#Headers],[RS]], TBL_MSP[MSP],TBL_MSP[By/Local]))*TBL_PD_RATES[[#This Row],[BILL]],1)</f>
        <v>142.69999999999999</v>
      </c>
      <c r="V182" s="2">
        <v>209</v>
      </c>
      <c r="W182" s="123">
        <f>ROUNDUP(_xlfn.XLOOKUP(V182,TBL_FACTOR[Bill],TBL_FACTOR[x/Travel],,-1)*TBL_PD_RATES12[[#This Row],[BILL]],1)</f>
        <v>147.9</v>
      </c>
      <c r="X182" s="123">
        <f>ROUNDUP(((_xlfn.XLOOKUP(TBL_PD_RATES12[[#This Row],[BILL]],TBL_FACTOR[Bill],TBL_FACTOR[x/Travel],,-1))+_xlfn.XLOOKUP(TBL_PD_RATES12[[#Headers],[AHSA]], TBL_MSP[MSP],TBL_MSP[By/Travel]))*TBL_PD_RATES12[[#This Row],[BILL]],1)</f>
        <v>153.1</v>
      </c>
      <c r="Y182" s="123">
        <f>ROUNDUP(((_xlfn.XLOOKUP(TBL_PD_RATES12[[#This Row],[BILL]],TBL_FACTOR[Bill],TBL_FACTOR[x/Travel],,-1))+_xlfn.XLOOKUP(TBL_PD_RATES12[[#Headers],[CSU]], TBL_MSP[MSP],TBL_MSP[By/Travel]))*TBL_PD_RATES12[[#This Row],[BILL]],1)</f>
        <v>147.9</v>
      </c>
      <c r="Z182" s="123">
        <f>ROUNDUP(((_xlfn.XLOOKUP(TBL_PD_RATES12[[#This Row],[BILL]],TBL_FACTOR[Bill],TBL_FACTOR[x/Travel],,-1))+_xlfn.XLOOKUP(TBL_PD_RATES12[[#Headers],[MS]], TBL_MSP[MSP],TBL_MSP[By/Travel]))*TBL_PD_RATES12[[#This Row],[BILL]],1)</f>
        <v>147.9</v>
      </c>
      <c r="AA182" s="123">
        <f>ROUNDUP(((_xlfn.XLOOKUP(TBL_PD_RATES12[[#This Row],[BILL]],TBL_FACTOR[Bill],TBL_FACTOR[x/Travel],,-1))+_xlfn.XLOOKUP(TBL_PD_RATES12[[#Headers],[RS]], TBL_MSP[MSP],TBL_MSP[By/Travel]))*TBL_PD_RATES12[[#This Row],[BILL]],1)</f>
        <v>147.9</v>
      </c>
      <c r="AB182" s="123">
        <f>ROUNDUP(((_xlfn.XLOOKUP(TBL_PD_RATES12[[#This Row],[BILL]],TBL_FACTOR[Bill],TBL_FACTOR[x/Travel],,-1))+_xlfn.XLOOKUP(TBL_PD_RATES12[[#Headers],[RS]], TBL_MSP[MSP],TBL_MSP[By/Travel]))*TBL_PD_RATES12[[#This Row],[BILL]],1)</f>
        <v>147.9</v>
      </c>
    </row>
    <row r="183" spans="1:16339" x14ac:dyDescent="0.2">
      <c r="A183" s="123">
        <v>274.95</v>
      </c>
      <c r="B183" s="2">
        <v>190</v>
      </c>
      <c r="C183" s="149">
        <v>0.69103473358792511</v>
      </c>
      <c r="D183" s="149">
        <f>TBL_FACTOR[[#This Row],[x/Local]]+0.025</f>
        <v>0.71603473358792513</v>
      </c>
      <c r="N183" s="2">
        <v>210</v>
      </c>
      <c r="O183" s="123">
        <f>ROUNDUP(_xlfn.XLOOKUP(N183,TBL_FACTOR[Bill],TBL_FACTOR[x/Local],,-1)*TBL_PD_RATES[[#This Row],[BILL]],1)</f>
        <v>143.4</v>
      </c>
      <c r="P183" s="123">
        <f>ROUNDUP(((_xlfn.XLOOKUP(TBL_PD_RATES[[#This Row],[BILL]],TBL_FACTOR[Bill],TBL_FACTOR[x/Local],,-1))+_xlfn.XLOOKUP(TBL_PD_RATES[[#Headers],[AHSA]], TBL_MSP[MSP],TBL_MSP[By/Local]))*TBL_PD_RATES[[#This Row],[BILL]],1)</f>
        <v>146.5</v>
      </c>
      <c r="Q183" s="123">
        <f>ROUNDUP(((_xlfn.XLOOKUP(TBL_PD_RATES[[#This Row],[BILL]],TBL_FACTOR[Bill],TBL_FACTOR[x/Local],,-1))+_xlfn.XLOOKUP(TBL_PD_RATES[[#Headers],[CSU]], TBL_MSP[MSP],TBL_MSP[By/Local]))*TBL_PD_RATES[[#This Row],[BILL]],1)</f>
        <v>143.4</v>
      </c>
      <c r="R183" s="123">
        <f>ROUNDUP(((_xlfn.XLOOKUP(TBL_PD_RATES[[#This Row],[BILL]],TBL_FACTOR[Bill],TBL_FACTOR[x/Local],,-1))+_xlfn.XLOOKUP(TBL_PD_RATES[[#Headers],[MS]], TBL_MSP[MSP],TBL_MSP[By/Local]))*TBL_PD_RATES[[#This Row],[BILL]],1)</f>
        <v>143.4</v>
      </c>
      <c r="S183" s="123">
        <f>ROUNDUP(((_xlfn.XLOOKUP(TBL_PD_RATES[[#This Row],[BILL]],TBL_FACTOR[Bill],TBL_FACTOR[x/Local],,-1))+_xlfn.XLOOKUP(TBL_PD_RATES[[#Headers],[RS]], TBL_MSP[MSP],TBL_MSP[By/Local]))*TBL_PD_RATES[[#This Row],[BILL]],1)</f>
        <v>143.4</v>
      </c>
      <c r="T183" s="123">
        <f>ROUNDUP(((_xlfn.XLOOKUP(TBL_PD_RATES[[#This Row],[BILL]],TBL_FACTOR[Bill],TBL_FACTOR[x/Local],,-1))+_xlfn.XLOOKUP(TBL_PD_RATES[[#Headers],[RS]], TBL_MSP[MSP],TBL_MSP[By/Local]))*TBL_PD_RATES[[#This Row],[BILL]],1)</f>
        <v>143.4</v>
      </c>
      <c r="V183" s="2">
        <v>210</v>
      </c>
      <c r="W183" s="123">
        <f>ROUNDUP(_xlfn.XLOOKUP(V183,TBL_FACTOR[Bill],TBL_FACTOR[x/Travel],,-1)*TBL_PD_RATES12[[#This Row],[BILL]],1)</f>
        <v>148.6</v>
      </c>
      <c r="X183" s="123">
        <f>ROUNDUP(((_xlfn.XLOOKUP(TBL_PD_RATES12[[#This Row],[BILL]],TBL_FACTOR[Bill],TBL_FACTOR[x/Travel],,-1))+_xlfn.XLOOKUP(TBL_PD_RATES12[[#Headers],[AHSA]], TBL_MSP[MSP],TBL_MSP[By/Travel]))*TBL_PD_RATES12[[#This Row],[BILL]],1)</f>
        <v>153.9</v>
      </c>
      <c r="Y183" s="123">
        <f>ROUNDUP(((_xlfn.XLOOKUP(TBL_PD_RATES12[[#This Row],[BILL]],TBL_FACTOR[Bill],TBL_FACTOR[x/Travel],,-1))+_xlfn.XLOOKUP(TBL_PD_RATES12[[#Headers],[CSU]], TBL_MSP[MSP],TBL_MSP[By/Travel]))*TBL_PD_RATES12[[#This Row],[BILL]],1)</f>
        <v>148.6</v>
      </c>
      <c r="Z183" s="123">
        <f>ROUNDUP(((_xlfn.XLOOKUP(TBL_PD_RATES12[[#This Row],[BILL]],TBL_FACTOR[Bill],TBL_FACTOR[x/Travel],,-1))+_xlfn.XLOOKUP(TBL_PD_RATES12[[#Headers],[MS]], TBL_MSP[MSP],TBL_MSP[By/Travel]))*TBL_PD_RATES12[[#This Row],[BILL]],1)</f>
        <v>148.6</v>
      </c>
      <c r="AA183" s="123">
        <f>ROUNDUP(((_xlfn.XLOOKUP(TBL_PD_RATES12[[#This Row],[BILL]],TBL_FACTOR[Bill],TBL_FACTOR[x/Travel],,-1))+_xlfn.XLOOKUP(TBL_PD_RATES12[[#Headers],[RS]], TBL_MSP[MSP],TBL_MSP[By/Travel]))*TBL_PD_RATES12[[#This Row],[BILL]],1)</f>
        <v>148.6</v>
      </c>
      <c r="AB183" s="123">
        <f>ROUNDUP(((_xlfn.XLOOKUP(TBL_PD_RATES12[[#This Row],[BILL]],TBL_FACTOR[Bill],TBL_FACTOR[x/Travel],,-1))+_xlfn.XLOOKUP(TBL_PD_RATES12[[#Headers],[RS]], TBL_MSP[MSP],TBL_MSP[By/Travel]))*TBL_PD_RATES12[[#This Row],[BILL]],1)</f>
        <v>148.6</v>
      </c>
    </row>
    <row r="184" spans="1:16339" x14ac:dyDescent="0.2">
      <c r="A184" s="123">
        <v>276.35000000000002</v>
      </c>
      <c r="B184" s="2">
        <v>191</v>
      </c>
      <c r="C184" s="149">
        <v>0.69115252397322235</v>
      </c>
      <c r="D184" s="149">
        <f>TBL_FACTOR[[#This Row],[x/Local]]+0.025</f>
        <v>0.71615252397322238</v>
      </c>
      <c r="N184" s="2">
        <v>211</v>
      </c>
      <c r="O184" s="123">
        <f>ROUNDUP(_xlfn.XLOOKUP(N184,TBL_FACTOR[Bill],TBL_FACTOR[x/Local],,-1)*TBL_PD_RATES[[#This Row],[BILL]],1)</f>
        <v>144.19999999999999</v>
      </c>
      <c r="P184" s="123">
        <f>ROUNDUP(((_xlfn.XLOOKUP(TBL_PD_RATES[[#This Row],[BILL]],TBL_FACTOR[Bill],TBL_FACTOR[x/Local],,-1))+_xlfn.XLOOKUP(TBL_PD_RATES[[#Headers],[AHSA]], TBL_MSP[MSP],TBL_MSP[By/Local]))*TBL_PD_RATES[[#This Row],[BILL]],1)</f>
        <v>147.29999999999998</v>
      </c>
      <c r="Q184" s="123">
        <f>ROUNDUP(((_xlfn.XLOOKUP(TBL_PD_RATES[[#This Row],[BILL]],TBL_FACTOR[Bill],TBL_FACTOR[x/Local],,-1))+_xlfn.XLOOKUP(TBL_PD_RATES[[#Headers],[CSU]], TBL_MSP[MSP],TBL_MSP[By/Local]))*TBL_PD_RATES[[#This Row],[BILL]],1)</f>
        <v>144.19999999999999</v>
      </c>
      <c r="R184" s="123">
        <f>ROUNDUP(((_xlfn.XLOOKUP(TBL_PD_RATES[[#This Row],[BILL]],TBL_FACTOR[Bill],TBL_FACTOR[x/Local],,-1))+_xlfn.XLOOKUP(TBL_PD_RATES[[#Headers],[MS]], TBL_MSP[MSP],TBL_MSP[By/Local]))*TBL_PD_RATES[[#This Row],[BILL]],1)</f>
        <v>144.19999999999999</v>
      </c>
      <c r="S184" s="123">
        <f>ROUNDUP(((_xlfn.XLOOKUP(TBL_PD_RATES[[#This Row],[BILL]],TBL_FACTOR[Bill],TBL_FACTOR[x/Local],,-1))+_xlfn.XLOOKUP(TBL_PD_RATES[[#Headers],[RS]], TBL_MSP[MSP],TBL_MSP[By/Local]))*TBL_PD_RATES[[#This Row],[BILL]],1)</f>
        <v>144.19999999999999</v>
      </c>
      <c r="T184" s="123">
        <f>ROUNDUP(((_xlfn.XLOOKUP(TBL_PD_RATES[[#This Row],[BILL]],TBL_FACTOR[Bill],TBL_FACTOR[x/Local],,-1))+_xlfn.XLOOKUP(TBL_PD_RATES[[#Headers],[RS]], TBL_MSP[MSP],TBL_MSP[By/Local]))*TBL_PD_RATES[[#This Row],[BILL]],1)</f>
        <v>144.19999999999999</v>
      </c>
      <c r="V184" s="2">
        <v>211</v>
      </c>
      <c r="W184" s="123">
        <f>ROUNDUP(_xlfn.XLOOKUP(V184,TBL_FACTOR[Bill],TBL_FACTOR[x/Travel],,-1)*TBL_PD_RATES12[[#This Row],[BILL]],1)</f>
        <v>149.4</v>
      </c>
      <c r="X184" s="123">
        <f>ROUNDUP(((_xlfn.XLOOKUP(TBL_PD_RATES12[[#This Row],[BILL]],TBL_FACTOR[Bill],TBL_FACTOR[x/Travel],,-1))+_xlfn.XLOOKUP(TBL_PD_RATES12[[#Headers],[AHSA]], TBL_MSP[MSP],TBL_MSP[By/Travel]))*TBL_PD_RATES12[[#This Row],[BILL]],1)</f>
        <v>154.69999999999999</v>
      </c>
      <c r="Y184" s="123">
        <f>ROUNDUP(((_xlfn.XLOOKUP(TBL_PD_RATES12[[#This Row],[BILL]],TBL_FACTOR[Bill],TBL_FACTOR[x/Travel],,-1))+_xlfn.XLOOKUP(TBL_PD_RATES12[[#Headers],[CSU]], TBL_MSP[MSP],TBL_MSP[By/Travel]))*TBL_PD_RATES12[[#This Row],[BILL]],1)</f>
        <v>149.4</v>
      </c>
      <c r="Z184" s="123">
        <f>ROUNDUP(((_xlfn.XLOOKUP(TBL_PD_RATES12[[#This Row],[BILL]],TBL_FACTOR[Bill],TBL_FACTOR[x/Travel],,-1))+_xlfn.XLOOKUP(TBL_PD_RATES12[[#Headers],[MS]], TBL_MSP[MSP],TBL_MSP[By/Travel]))*TBL_PD_RATES12[[#This Row],[BILL]],1)</f>
        <v>149.4</v>
      </c>
      <c r="AA184" s="123">
        <f>ROUNDUP(((_xlfn.XLOOKUP(TBL_PD_RATES12[[#This Row],[BILL]],TBL_FACTOR[Bill],TBL_FACTOR[x/Travel],,-1))+_xlfn.XLOOKUP(TBL_PD_RATES12[[#Headers],[RS]], TBL_MSP[MSP],TBL_MSP[By/Travel]))*TBL_PD_RATES12[[#This Row],[BILL]],1)</f>
        <v>149.4</v>
      </c>
      <c r="AB184" s="123">
        <f>ROUNDUP(((_xlfn.XLOOKUP(TBL_PD_RATES12[[#This Row],[BILL]],TBL_FACTOR[Bill],TBL_FACTOR[x/Travel],,-1))+_xlfn.XLOOKUP(TBL_PD_RATES12[[#Headers],[RS]], TBL_MSP[MSP],TBL_MSP[By/Travel]))*TBL_PD_RATES12[[#This Row],[BILL]],1)</f>
        <v>149.4</v>
      </c>
    </row>
    <row r="185" spans="1:16339" x14ac:dyDescent="0.2">
      <c r="A185" s="123">
        <v>277.7</v>
      </c>
      <c r="B185" s="2">
        <v>192</v>
      </c>
      <c r="C185" s="149">
        <v>0.69139359020525748</v>
      </c>
      <c r="D185" s="149">
        <f>TBL_FACTOR[[#This Row],[x/Local]]+0.025</f>
        <v>0.7163935902052575</v>
      </c>
      <c r="N185" s="2">
        <v>212</v>
      </c>
      <c r="O185" s="123">
        <f>ROUNDUP(_xlfn.XLOOKUP(N185,TBL_FACTOR[Bill],TBL_FACTOR[x/Local],,-1)*TBL_PD_RATES[[#This Row],[BILL]],1)</f>
        <v>144.79999999999998</v>
      </c>
      <c r="P185" s="123">
        <f>ROUNDUP(((_xlfn.XLOOKUP(TBL_PD_RATES[[#This Row],[BILL]],TBL_FACTOR[Bill],TBL_FACTOR[x/Local],,-1))+_xlfn.XLOOKUP(TBL_PD_RATES[[#Headers],[AHSA]], TBL_MSP[MSP],TBL_MSP[By/Local]))*TBL_PD_RATES[[#This Row],[BILL]],1)</f>
        <v>148</v>
      </c>
      <c r="Q185" s="123">
        <f>ROUNDUP(((_xlfn.XLOOKUP(TBL_PD_RATES[[#This Row],[BILL]],TBL_FACTOR[Bill],TBL_FACTOR[x/Local],,-1))+_xlfn.XLOOKUP(TBL_PD_RATES[[#Headers],[CSU]], TBL_MSP[MSP],TBL_MSP[By/Local]))*TBL_PD_RATES[[#This Row],[BILL]],1)</f>
        <v>144.79999999999998</v>
      </c>
      <c r="R185" s="123">
        <f>ROUNDUP(((_xlfn.XLOOKUP(TBL_PD_RATES[[#This Row],[BILL]],TBL_FACTOR[Bill],TBL_FACTOR[x/Local],,-1))+_xlfn.XLOOKUP(TBL_PD_RATES[[#Headers],[MS]], TBL_MSP[MSP],TBL_MSP[By/Local]))*TBL_PD_RATES[[#This Row],[BILL]],1)</f>
        <v>144.79999999999998</v>
      </c>
      <c r="S185" s="123">
        <f>ROUNDUP(((_xlfn.XLOOKUP(TBL_PD_RATES[[#This Row],[BILL]],TBL_FACTOR[Bill],TBL_FACTOR[x/Local],,-1))+_xlfn.XLOOKUP(TBL_PD_RATES[[#Headers],[RS]], TBL_MSP[MSP],TBL_MSP[By/Local]))*TBL_PD_RATES[[#This Row],[BILL]],1)</f>
        <v>144.79999999999998</v>
      </c>
      <c r="T185" s="123">
        <f>ROUNDUP(((_xlfn.XLOOKUP(TBL_PD_RATES[[#This Row],[BILL]],TBL_FACTOR[Bill],TBL_FACTOR[x/Local],,-1))+_xlfn.XLOOKUP(TBL_PD_RATES[[#Headers],[RS]], TBL_MSP[MSP],TBL_MSP[By/Local]))*TBL_PD_RATES[[#This Row],[BILL]],1)</f>
        <v>144.79999999999998</v>
      </c>
      <c r="V185" s="2">
        <v>212</v>
      </c>
      <c r="W185" s="123">
        <f>ROUNDUP(_xlfn.XLOOKUP(V185,TBL_FACTOR[Bill],TBL_FACTOR[x/Travel],,-1)*TBL_PD_RATES12[[#This Row],[BILL]],1)</f>
        <v>150.1</v>
      </c>
      <c r="X185" s="123">
        <f>ROUNDUP(((_xlfn.XLOOKUP(TBL_PD_RATES12[[#This Row],[BILL]],TBL_FACTOR[Bill],TBL_FACTOR[x/Travel],,-1))+_xlfn.XLOOKUP(TBL_PD_RATES12[[#Headers],[AHSA]], TBL_MSP[MSP],TBL_MSP[By/Travel]))*TBL_PD_RATES12[[#This Row],[BILL]],1)</f>
        <v>155.4</v>
      </c>
      <c r="Y185" s="123">
        <f>ROUNDUP(((_xlfn.XLOOKUP(TBL_PD_RATES12[[#This Row],[BILL]],TBL_FACTOR[Bill],TBL_FACTOR[x/Travel],,-1))+_xlfn.XLOOKUP(TBL_PD_RATES12[[#Headers],[CSU]], TBL_MSP[MSP],TBL_MSP[By/Travel]))*TBL_PD_RATES12[[#This Row],[BILL]],1)</f>
        <v>150.1</v>
      </c>
      <c r="Z185" s="123">
        <f>ROUNDUP(((_xlfn.XLOOKUP(TBL_PD_RATES12[[#This Row],[BILL]],TBL_FACTOR[Bill],TBL_FACTOR[x/Travel],,-1))+_xlfn.XLOOKUP(TBL_PD_RATES12[[#Headers],[MS]], TBL_MSP[MSP],TBL_MSP[By/Travel]))*TBL_PD_RATES12[[#This Row],[BILL]],1)</f>
        <v>150.1</v>
      </c>
      <c r="AA185" s="123">
        <f>ROUNDUP(((_xlfn.XLOOKUP(TBL_PD_RATES12[[#This Row],[BILL]],TBL_FACTOR[Bill],TBL_FACTOR[x/Travel],,-1))+_xlfn.XLOOKUP(TBL_PD_RATES12[[#Headers],[RS]], TBL_MSP[MSP],TBL_MSP[By/Travel]))*TBL_PD_RATES12[[#This Row],[BILL]],1)</f>
        <v>150.1</v>
      </c>
      <c r="AB185" s="123">
        <f>ROUNDUP(((_xlfn.XLOOKUP(TBL_PD_RATES12[[#This Row],[BILL]],TBL_FACTOR[Bill],TBL_FACTOR[x/Travel],,-1))+_xlfn.XLOOKUP(TBL_PD_RATES12[[#Headers],[RS]], TBL_MSP[MSP],TBL_MSP[By/Travel]))*TBL_PD_RATES12[[#This Row],[BILL]],1)</f>
        <v>150.1</v>
      </c>
    </row>
    <row r="186" spans="1:16339" x14ac:dyDescent="0.2">
      <c r="A186" s="123">
        <v>279.10000000000002</v>
      </c>
      <c r="B186" s="2">
        <v>193</v>
      </c>
      <c r="C186" s="149">
        <v>0.69150841992117518</v>
      </c>
      <c r="D186" s="149">
        <f>TBL_FACTOR[[#This Row],[x/Local]]+0.025</f>
        <v>0.7165084199211752</v>
      </c>
      <c r="N186" s="2">
        <v>213</v>
      </c>
      <c r="O186" s="123">
        <f>ROUNDUP(_xlfn.XLOOKUP(N186,TBL_FACTOR[Bill],TBL_FACTOR[x/Local],,-1)*TBL_PD_RATES[[#This Row],[BILL]],1)</f>
        <v>145.6</v>
      </c>
      <c r="P186" s="123">
        <f>ROUNDUP(((_xlfn.XLOOKUP(TBL_PD_RATES[[#This Row],[BILL]],TBL_FACTOR[Bill],TBL_FACTOR[x/Local],,-1))+_xlfn.XLOOKUP(TBL_PD_RATES[[#Headers],[AHSA]], TBL_MSP[MSP],TBL_MSP[By/Local]))*TBL_PD_RATES[[#This Row],[BILL]],1)</f>
        <v>148.79999999999998</v>
      </c>
      <c r="Q186" s="123">
        <f>ROUNDUP(((_xlfn.XLOOKUP(TBL_PD_RATES[[#This Row],[BILL]],TBL_FACTOR[Bill],TBL_FACTOR[x/Local],,-1))+_xlfn.XLOOKUP(TBL_PD_RATES[[#Headers],[CSU]], TBL_MSP[MSP],TBL_MSP[By/Local]))*TBL_PD_RATES[[#This Row],[BILL]],1)</f>
        <v>145.6</v>
      </c>
      <c r="R186" s="123">
        <f>ROUNDUP(((_xlfn.XLOOKUP(TBL_PD_RATES[[#This Row],[BILL]],TBL_FACTOR[Bill],TBL_FACTOR[x/Local],,-1))+_xlfn.XLOOKUP(TBL_PD_RATES[[#Headers],[MS]], TBL_MSP[MSP],TBL_MSP[By/Local]))*TBL_PD_RATES[[#This Row],[BILL]],1)</f>
        <v>145.6</v>
      </c>
      <c r="S186" s="123">
        <f>ROUNDUP(((_xlfn.XLOOKUP(TBL_PD_RATES[[#This Row],[BILL]],TBL_FACTOR[Bill],TBL_FACTOR[x/Local],,-1))+_xlfn.XLOOKUP(TBL_PD_RATES[[#Headers],[RS]], TBL_MSP[MSP],TBL_MSP[By/Local]))*TBL_PD_RATES[[#This Row],[BILL]],1)</f>
        <v>145.6</v>
      </c>
      <c r="T186" s="123">
        <f>ROUNDUP(((_xlfn.XLOOKUP(TBL_PD_RATES[[#This Row],[BILL]],TBL_FACTOR[Bill],TBL_FACTOR[x/Local],,-1))+_xlfn.XLOOKUP(TBL_PD_RATES[[#Headers],[RS]], TBL_MSP[MSP],TBL_MSP[By/Local]))*TBL_PD_RATES[[#This Row],[BILL]],1)</f>
        <v>145.6</v>
      </c>
      <c r="V186" s="2">
        <v>213</v>
      </c>
      <c r="W186" s="123">
        <f>ROUNDUP(_xlfn.XLOOKUP(V186,TBL_FACTOR[Bill],TBL_FACTOR[x/Travel],,-1)*TBL_PD_RATES12[[#This Row],[BILL]],1)</f>
        <v>150.9</v>
      </c>
      <c r="X186" s="123">
        <f>ROUNDUP(((_xlfn.XLOOKUP(TBL_PD_RATES12[[#This Row],[BILL]],TBL_FACTOR[Bill],TBL_FACTOR[x/Travel],,-1))+_xlfn.XLOOKUP(TBL_PD_RATES12[[#Headers],[AHSA]], TBL_MSP[MSP],TBL_MSP[By/Travel]))*TBL_PD_RATES12[[#This Row],[BILL]],1)</f>
        <v>156.19999999999999</v>
      </c>
      <c r="Y186" s="123">
        <f>ROUNDUP(((_xlfn.XLOOKUP(TBL_PD_RATES12[[#This Row],[BILL]],TBL_FACTOR[Bill],TBL_FACTOR[x/Travel],,-1))+_xlfn.XLOOKUP(TBL_PD_RATES12[[#Headers],[CSU]], TBL_MSP[MSP],TBL_MSP[By/Travel]))*TBL_PD_RATES12[[#This Row],[BILL]],1)</f>
        <v>150.9</v>
      </c>
      <c r="Z186" s="123">
        <f>ROUNDUP(((_xlfn.XLOOKUP(TBL_PD_RATES12[[#This Row],[BILL]],TBL_FACTOR[Bill],TBL_FACTOR[x/Travel],,-1))+_xlfn.XLOOKUP(TBL_PD_RATES12[[#Headers],[MS]], TBL_MSP[MSP],TBL_MSP[By/Travel]))*TBL_PD_RATES12[[#This Row],[BILL]],1)</f>
        <v>150.9</v>
      </c>
      <c r="AA186" s="123">
        <f>ROUNDUP(((_xlfn.XLOOKUP(TBL_PD_RATES12[[#This Row],[BILL]],TBL_FACTOR[Bill],TBL_FACTOR[x/Travel],,-1))+_xlfn.XLOOKUP(TBL_PD_RATES12[[#Headers],[RS]], TBL_MSP[MSP],TBL_MSP[By/Travel]))*TBL_PD_RATES12[[#This Row],[BILL]],1)</f>
        <v>150.9</v>
      </c>
      <c r="AB186" s="123">
        <f>ROUNDUP(((_xlfn.XLOOKUP(TBL_PD_RATES12[[#This Row],[BILL]],TBL_FACTOR[Bill],TBL_FACTOR[x/Travel],,-1))+_xlfn.XLOOKUP(TBL_PD_RATES12[[#Headers],[RS]], TBL_MSP[MSP],TBL_MSP[By/Travel]))*TBL_PD_RATES12[[#This Row],[BILL]],1)</f>
        <v>150.9</v>
      </c>
    </row>
    <row r="187" spans="1:16339" x14ac:dyDescent="0.2">
      <c r="A187" s="123">
        <v>280.5</v>
      </c>
      <c r="B187" s="2">
        <v>194</v>
      </c>
      <c r="C187" s="149">
        <v>0.69162210338680929</v>
      </c>
      <c r="D187" s="149">
        <f>TBL_FACTOR[[#This Row],[x/Local]]+0.025</f>
        <v>0.71662210338680932</v>
      </c>
      <c r="N187" s="2">
        <v>214</v>
      </c>
      <c r="O187" s="123">
        <f>ROUNDUP(_xlfn.XLOOKUP(N187,TBL_FACTOR[Bill],TBL_FACTOR[x/Local],,-1)*TBL_PD_RATES[[#This Row],[BILL]],1)</f>
        <v>146.29999999999998</v>
      </c>
      <c r="P187" s="123">
        <f>ROUNDUP(((_xlfn.XLOOKUP(TBL_PD_RATES[[#This Row],[BILL]],TBL_FACTOR[Bill],TBL_FACTOR[x/Local],,-1))+_xlfn.XLOOKUP(TBL_PD_RATES[[#Headers],[AHSA]], TBL_MSP[MSP],TBL_MSP[By/Local]))*TBL_PD_RATES[[#This Row],[BILL]],1)</f>
        <v>149.5</v>
      </c>
      <c r="Q187" s="123">
        <f>ROUNDUP(((_xlfn.XLOOKUP(TBL_PD_RATES[[#This Row],[BILL]],TBL_FACTOR[Bill],TBL_FACTOR[x/Local],,-1))+_xlfn.XLOOKUP(TBL_PD_RATES[[#Headers],[CSU]], TBL_MSP[MSP],TBL_MSP[By/Local]))*TBL_PD_RATES[[#This Row],[BILL]],1)</f>
        <v>146.29999999999998</v>
      </c>
      <c r="R187" s="123">
        <f>ROUNDUP(((_xlfn.XLOOKUP(TBL_PD_RATES[[#This Row],[BILL]],TBL_FACTOR[Bill],TBL_FACTOR[x/Local],,-1))+_xlfn.XLOOKUP(TBL_PD_RATES[[#Headers],[MS]], TBL_MSP[MSP],TBL_MSP[By/Local]))*TBL_PD_RATES[[#This Row],[BILL]],1)</f>
        <v>146.29999999999998</v>
      </c>
      <c r="S187" s="123">
        <f>ROUNDUP(((_xlfn.XLOOKUP(TBL_PD_RATES[[#This Row],[BILL]],TBL_FACTOR[Bill],TBL_FACTOR[x/Local],,-1))+_xlfn.XLOOKUP(TBL_PD_RATES[[#Headers],[RS]], TBL_MSP[MSP],TBL_MSP[By/Local]))*TBL_PD_RATES[[#This Row],[BILL]],1)</f>
        <v>146.29999999999998</v>
      </c>
      <c r="T187" s="123">
        <f>ROUNDUP(((_xlfn.XLOOKUP(TBL_PD_RATES[[#This Row],[BILL]],TBL_FACTOR[Bill],TBL_FACTOR[x/Local],,-1))+_xlfn.XLOOKUP(TBL_PD_RATES[[#Headers],[RS]], TBL_MSP[MSP],TBL_MSP[By/Local]))*TBL_PD_RATES[[#This Row],[BILL]],1)</f>
        <v>146.29999999999998</v>
      </c>
      <c r="V187" s="2">
        <v>214</v>
      </c>
      <c r="W187" s="123">
        <f>ROUNDUP(_xlfn.XLOOKUP(V187,TBL_FACTOR[Bill],TBL_FACTOR[x/Travel],,-1)*TBL_PD_RATES12[[#This Row],[BILL]],1)</f>
        <v>151.6</v>
      </c>
      <c r="X187" s="123">
        <f>ROUNDUP(((_xlfn.XLOOKUP(TBL_PD_RATES12[[#This Row],[BILL]],TBL_FACTOR[Bill],TBL_FACTOR[x/Travel],,-1))+_xlfn.XLOOKUP(TBL_PD_RATES12[[#Headers],[AHSA]], TBL_MSP[MSP],TBL_MSP[By/Travel]))*TBL_PD_RATES12[[#This Row],[BILL]],1)</f>
        <v>157</v>
      </c>
      <c r="Y187" s="123">
        <f>ROUNDUP(((_xlfn.XLOOKUP(TBL_PD_RATES12[[#This Row],[BILL]],TBL_FACTOR[Bill],TBL_FACTOR[x/Travel],,-1))+_xlfn.XLOOKUP(TBL_PD_RATES12[[#Headers],[CSU]], TBL_MSP[MSP],TBL_MSP[By/Travel]))*TBL_PD_RATES12[[#This Row],[BILL]],1)</f>
        <v>151.6</v>
      </c>
      <c r="Z187" s="123">
        <f>ROUNDUP(((_xlfn.XLOOKUP(TBL_PD_RATES12[[#This Row],[BILL]],TBL_FACTOR[Bill],TBL_FACTOR[x/Travel],,-1))+_xlfn.XLOOKUP(TBL_PD_RATES12[[#Headers],[MS]], TBL_MSP[MSP],TBL_MSP[By/Travel]))*TBL_PD_RATES12[[#This Row],[BILL]],1)</f>
        <v>151.6</v>
      </c>
      <c r="AA187" s="123">
        <f>ROUNDUP(((_xlfn.XLOOKUP(TBL_PD_RATES12[[#This Row],[BILL]],TBL_FACTOR[Bill],TBL_FACTOR[x/Travel],,-1))+_xlfn.XLOOKUP(TBL_PD_RATES12[[#Headers],[RS]], TBL_MSP[MSP],TBL_MSP[By/Travel]))*TBL_PD_RATES12[[#This Row],[BILL]],1)</f>
        <v>151.6</v>
      </c>
      <c r="AB187" s="123">
        <f>ROUNDUP(((_xlfn.XLOOKUP(TBL_PD_RATES12[[#This Row],[BILL]],TBL_FACTOR[Bill],TBL_FACTOR[x/Travel],,-1))+_xlfn.XLOOKUP(TBL_PD_RATES12[[#Headers],[RS]], TBL_MSP[MSP],TBL_MSP[By/Travel]))*TBL_PD_RATES12[[#This Row],[BILL]],1)</f>
        <v>151.6</v>
      </c>
    </row>
    <row r="188" spans="1:16339" s="102" customFormat="1" x14ac:dyDescent="0.2">
      <c r="A188" s="123">
        <v>281.90000000000003</v>
      </c>
      <c r="B188" s="2">
        <v>195</v>
      </c>
      <c r="C188" s="149">
        <v>0.69173465768002829</v>
      </c>
      <c r="D188" s="149">
        <f>TBL_FACTOR[[#This Row],[x/Local]]+0.025</f>
        <v>0.71673465768002831</v>
      </c>
      <c r="E188" s="1"/>
      <c r="F188" s="1"/>
      <c r="G188" s="1"/>
      <c r="H188" s="1"/>
      <c r="I188" s="1"/>
      <c r="J188" s="1"/>
      <c r="K188" s="1"/>
      <c r="L188" s="1"/>
      <c r="M188" s="1"/>
      <c r="N188" s="2">
        <v>215</v>
      </c>
      <c r="O188" s="123">
        <f>ROUNDUP(_xlfn.XLOOKUP(N188,TBL_FACTOR[Bill],TBL_FACTOR[x/Local],,-1)*TBL_PD_RATES[[#This Row],[BILL]],1)</f>
        <v>147</v>
      </c>
      <c r="P188" s="123">
        <f>ROUNDUP(((_xlfn.XLOOKUP(TBL_PD_RATES[[#This Row],[BILL]],TBL_FACTOR[Bill],TBL_FACTOR[x/Local],,-1))+_xlfn.XLOOKUP(TBL_PD_RATES[[#Headers],[AHSA]], TBL_MSP[MSP],TBL_MSP[By/Local]))*TBL_PD_RATES[[#This Row],[BILL]],1)</f>
        <v>150.19999999999999</v>
      </c>
      <c r="Q188" s="123">
        <f>ROUNDUP(((_xlfn.XLOOKUP(TBL_PD_RATES[[#This Row],[BILL]],TBL_FACTOR[Bill],TBL_FACTOR[x/Local],,-1))+_xlfn.XLOOKUP(TBL_PD_RATES[[#Headers],[CSU]], TBL_MSP[MSP],TBL_MSP[By/Local]))*TBL_PD_RATES[[#This Row],[BILL]],1)</f>
        <v>147</v>
      </c>
      <c r="R188" s="123">
        <f>ROUNDUP(((_xlfn.XLOOKUP(TBL_PD_RATES[[#This Row],[BILL]],TBL_FACTOR[Bill],TBL_FACTOR[x/Local],,-1))+_xlfn.XLOOKUP(TBL_PD_RATES[[#Headers],[MS]], TBL_MSP[MSP],TBL_MSP[By/Local]))*TBL_PD_RATES[[#This Row],[BILL]],1)</f>
        <v>147</v>
      </c>
      <c r="S188" s="123">
        <f>ROUNDUP(((_xlfn.XLOOKUP(TBL_PD_RATES[[#This Row],[BILL]],TBL_FACTOR[Bill],TBL_FACTOR[x/Local],,-1))+_xlfn.XLOOKUP(TBL_PD_RATES[[#Headers],[RS]], TBL_MSP[MSP],TBL_MSP[By/Local]))*TBL_PD_RATES[[#This Row],[BILL]],1)</f>
        <v>147</v>
      </c>
      <c r="T188" s="123">
        <f>ROUNDUP(((_xlfn.XLOOKUP(TBL_PD_RATES[[#This Row],[BILL]],TBL_FACTOR[Bill],TBL_FACTOR[x/Local],,-1))+_xlfn.XLOOKUP(TBL_PD_RATES[[#Headers],[RS]], TBL_MSP[MSP],TBL_MSP[By/Local]))*TBL_PD_RATES[[#This Row],[BILL]],1)</f>
        <v>147</v>
      </c>
      <c r="U188" s="1"/>
      <c r="V188" s="2">
        <v>215</v>
      </c>
      <c r="W188" s="123">
        <f>ROUNDUP(_xlfn.XLOOKUP(V188,TBL_FACTOR[Bill],TBL_FACTOR[x/Travel],,-1)*TBL_PD_RATES12[[#This Row],[BILL]],1)</f>
        <v>152.29999999999998</v>
      </c>
      <c r="X188" s="123">
        <f>ROUNDUP(((_xlfn.XLOOKUP(TBL_PD_RATES12[[#This Row],[BILL]],TBL_FACTOR[Bill],TBL_FACTOR[x/Travel],,-1))+_xlfn.XLOOKUP(TBL_PD_RATES12[[#Headers],[AHSA]], TBL_MSP[MSP],TBL_MSP[By/Travel]))*TBL_PD_RATES12[[#This Row],[BILL]],1)</f>
        <v>157.69999999999999</v>
      </c>
      <c r="Y188" s="123">
        <f>ROUNDUP(((_xlfn.XLOOKUP(TBL_PD_RATES12[[#This Row],[BILL]],TBL_FACTOR[Bill],TBL_FACTOR[x/Travel],,-1))+_xlfn.XLOOKUP(TBL_PD_RATES12[[#Headers],[CSU]], TBL_MSP[MSP],TBL_MSP[By/Travel]))*TBL_PD_RATES12[[#This Row],[BILL]],1)</f>
        <v>152.29999999999998</v>
      </c>
      <c r="Z188" s="123">
        <f>ROUNDUP(((_xlfn.XLOOKUP(TBL_PD_RATES12[[#This Row],[BILL]],TBL_FACTOR[Bill],TBL_FACTOR[x/Travel],,-1))+_xlfn.XLOOKUP(TBL_PD_RATES12[[#Headers],[MS]], TBL_MSP[MSP],TBL_MSP[By/Travel]))*TBL_PD_RATES12[[#This Row],[BILL]],1)</f>
        <v>152.29999999999998</v>
      </c>
      <c r="AA188" s="123">
        <f>ROUNDUP(((_xlfn.XLOOKUP(TBL_PD_RATES12[[#This Row],[BILL]],TBL_FACTOR[Bill],TBL_FACTOR[x/Travel],,-1))+_xlfn.XLOOKUP(TBL_PD_RATES12[[#Headers],[RS]], TBL_MSP[MSP],TBL_MSP[By/Travel]))*TBL_PD_RATES12[[#This Row],[BILL]],1)</f>
        <v>152.29999999999998</v>
      </c>
      <c r="AB188" s="123">
        <f>ROUNDUP(((_xlfn.XLOOKUP(TBL_PD_RATES12[[#This Row],[BILL]],TBL_FACTOR[Bill],TBL_FACTOR[x/Travel],,-1))+_xlfn.XLOOKUP(TBL_PD_RATES12[[#Headers],[RS]], TBL_MSP[MSP],TBL_MSP[By/Travel]))*TBL_PD_RATES12[[#This Row],[BILL]],1)</f>
        <v>152.29999999999998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  <c r="AMP188" s="1"/>
      <c r="AMQ188" s="1"/>
      <c r="AMR188" s="1"/>
      <c r="AMS188" s="1"/>
      <c r="AMT188" s="1"/>
      <c r="AMU188" s="1"/>
      <c r="AMV188" s="1"/>
      <c r="AMW188" s="1"/>
      <c r="AMX188" s="1"/>
      <c r="AMY188" s="1"/>
      <c r="AMZ188" s="1"/>
      <c r="ANA188" s="1"/>
      <c r="ANB188" s="1"/>
      <c r="ANC188" s="1"/>
      <c r="AND188" s="1"/>
      <c r="ANE188" s="1"/>
      <c r="ANF188" s="1"/>
      <c r="ANG188" s="1"/>
      <c r="ANH188" s="1"/>
      <c r="ANI188" s="1"/>
      <c r="ANJ188" s="1"/>
      <c r="ANK188" s="1"/>
      <c r="ANL188" s="1"/>
      <c r="ANM188" s="1"/>
      <c r="ANN188" s="1"/>
      <c r="ANO188" s="1"/>
      <c r="ANP188" s="1"/>
      <c r="ANQ188" s="1"/>
      <c r="ANR188" s="1"/>
      <c r="ANS188" s="1"/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/>
      <c r="AOE188" s="1"/>
      <c r="AOF188" s="1"/>
      <c r="AOG188" s="1"/>
      <c r="AOH188" s="1"/>
      <c r="AOI188" s="1"/>
      <c r="AOJ188" s="1"/>
      <c r="AOK188" s="1"/>
      <c r="AOL188" s="1"/>
      <c r="AOM188" s="1"/>
      <c r="AON188" s="1"/>
      <c r="AOO188" s="1"/>
      <c r="AOP188" s="1"/>
      <c r="AOQ188" s="1"/>
      <c r="AOR188" s="1"/>
      <c r="AOS188" s="1"/>
      <c r="AOT188" s="1"/>
      <c r="AOU188" s="1"/>
      <c r="AOV188" s="1"/>
      <c r="AOW188" s="1"/>
      <c r="AOX188" s="1"/>
      <c r="AOY188" s="1"/>
      <c r="AOZ188" s="1"/>
      <c r="APA188" s="1"/>
      <c r="APB188" s="1"/>
      <c r="APC188" s="1"/>
      <c r="APD188" s="1"/>
      <c r="APE188" s="1"/>
      <c r="APF188" s="1"/>
      <c r="APG188" s="1"/>
      <c r="APH188" s="1"/>
      <c r="API188" s="1"/>
      <c r="APJ188" s="1"/>
      <c r="APK188" s="1"/>
      <c r="APL188" s="1"/>
      <c r="APM188" s="1"/>
      <c r="APN188" s="1"/>
      <c r="APO188" s="1"/>
      <c r="APP188" s="1"/>
      <c r="APQ188" s="1"/>
      <c r="APR188" s="1"/>
      <c r="APS188" s="1"/>
      <c r="APT188" s="1"/>
      <c r="APU188" s="1"/>
      <c r="APV188" s="1"/>
      <c r="APW188" s="1"/>
      <c r="APX188" s="1"/>
      <c r="APY188" s="1"/>
      <c r="APZ188" s="1"/>
      <c r="AQA188" s="1"/>
      <c r="AQB188" s="1"/>
      <c r="AQC188" s="1"/>
      <c r="AQD188" s="1"/>
      <c r="AQE188" s="1"/>
      <c r="AQF188" s="1"/>
      <c r="AQG188" s="1"/>
      <c r="AQH188" s="1"/>
      <c r="AQI188" s="1"/>
      <c r="AQJ188" s="1"/>
      <c r="AQK188" s="1"/>
      <c r="AQL188" s="1"/>
      <c r="AQM188" s="1"/>
      <c r="AQN188" s="1"/>
      <c r="AQO188" s="1"/>
      <c r="AQP188" s="1"/>
      <c r="AQQ188" s="1"/>
      <c r="AQR188" s="1"/>
      <c r="AQS188" s="1"/>
      <c r="AQT188" s="1"/>
      <c r="AQU188" s="1"/>
      <c r="AQV188" s="1"/>
      <c r="AQW188" s="1"/>
      <c r="AQX188" s="1"/>
      <c r="AQY188" s="1"/>
      <c r="AQZ188" s="1"/>
      <c r="ARA188" s="1"/>
      <c r="ARB188" s="1"/>
      <c r="ARC188" s="1"/>
      <c r="ARD188" s="1"/>
      <c r="ARE188" s="1"/>
      <c r="ARF188" s="1"/>
      <c r="ARG188" s="1"/>
      <c r="ARH188" s="1"/>
      <c r="ARI188" s="1"/>
      <c r="ARJ188" s="1"/>
      <c r="ARK188" s="1"/>
      <c r="ARL188" s="1"/>
      <c r="ARM188" s="1"/>
      <c r="ARN188" s="1"/>
      <c r="ARO188" s="1"/>
      <c r="ARP188" s="1"/>
      <c r="ARQ188" s="1"/>
      <c r="ARR188" s="1"/>
      <c r="ARS188" s="1"/>
      <c r="ART188" s="1"/>
      <c r="ARU188" s="1"/>
      <c r="ARV188" s="1"/>
      <c r="ARW188" s="1"/>
      <c r="ARX188" s="1"/>
      <c r="ARY188" s="1"/>
      <c r="ARZ188" s="1"/>
      <c r="ASA188" s="1"/>
      <c r="ASB188" s="1"/>
      <c r="ASC188" s="1"/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1"/>
      <c r="ASY188" s="1"/>
      <c r="ASZ188" s="1"/>
      <c r="ATA188" s="1"/>
      <c r="ATB188" s="1"/>
      <c r="ATC188" s="1"/>
      <c r="ATD188" s="1"/>
      <c r="ATE188" s="1"/>
      <c r="ATF188" s="1"/>
      <c r="ATG188" s="1"/>
      <c r="ATH188" s="1"/>
      <c r="ATI188" s="1"/>
      <c r="ATJ188" s="1"/>
      <c r="ATK188" s="1"/>
      <c r="ATL188" s="1"/>
      <c r="ATM188" s="1"/>
      <c r="ATN188" s="1"/>
      <c r="ATO188" s="1"/>
      <c r="ATP188" s="1"/>
      <c r="ATQ188" s="1"/>
      <c r="ATR188" s="1"/>
      <c r="ATS188" s="1"/>
      <c r="ATT188" s="1"/>
      <c r="ATU188" s="1"/>
      <c r="ATV188" s="1"/>
      <c r="ATW188" s="1"/>
      <c r="ATX188" s="1"/>
      <c r="ATY188" s="1"/>
      <c r="ATZ188" s="1"/>
      <c r="AUA188" s="1"/>
      <c r="AUB188" s="1"/>
      <c r="AUC188" s="1"/>
      <c r="AUD188" s="1"/>
      <c r="AUE188" s="1"/>
      <c r="AUF188" s="1"/>
      <c r="AUG188" s="1"/>
      <c r="AUH188" s="1"/>
      <c r="AUI188" s="1"/>
      <c r="AUJ188" s="1"/>
      <c r="AUK188" s="1"/>
      <c r="AUL188" s="1"/>
      <c r="AUM188" s="1"/>
      <c r="AUN188" s="1"/>
      <c r="AUO188" s="1"/>
      <c r="AUP188" s="1"/>
      <c r="AUQ188" s="1"/>
      <c r="AUR188" s="1"/>
      <c r="AUS188" s="1"/>
      <c r="AUT188" s="1"/>
      <c r="AUU188" s="1"/>
      <c r="AUV188" s="1"/>
      <c r="AUW188" s="1"/>
      <c r="AUX188" s="1"/>
      <c r="AUY188" s="1"/>
      <c r="AUZ188" s="1"/>
      <c r="AVA188" s="1"/>
      <c r="AVB188" s="1"/>
      <c r="AVC188" s="1"/>
      <c r="AVD188" s="1"/>
      <c r="AVE188" s="1"/>
      <c r="AVF188" s="1"/>
      <c r="AVG188" s="1"/>
      <c r="AVH188" s="1"/>
      <c r="AVI188" s="1"/>
      <c r="AVJ188" s="1"/>
      <c r="AVK188" s="1"/>
      <c r="AVL188" s="1"/>
      <c r="AVM188" s="1"/>
      <c r="AVN188" s="1"/>
      <c r="AVO188" s="1"/>
      <c r="AVP188" s="1"/>
      <c r="AVQ188" s="1"/>
      <c r="AVR188" s="1"/>
      <c r="AVS188" s="1"/>
      <c r="AVT188" s="1"/>
      <c r="AVU188" s="1"/>
      <c r="AVV188" s="1"/>
      <c r="AVW188" s="1"/>
      <c r="AVX188" s="1"/>
      <c r="AVY188" s="1"/>
      <c r="AVZ188" s="1"/>
      <c r="AWA188" s="1"/>
      <c r="AWB188" s="1"/>
      <c r="AWC188" s="1"/>
      <c r="AWD188" s="1"/>
      <c r="AWE188" s="1"/>
      <c r="AWF188" s="1"/>
      <c r="AWG188" s="1"/>
      <c r="AWH188" s="1"/>
      <c r="AWI188" s="1"/>
      <c r="AWJ188" s="1"/>
      <c r="AWK188" s="1"/>
      <c r="AWL188" s="1"/>
      <c r="AWM188" s="1"/>
      <c r="AWN188" s="1"/>
      <c r="AWO188" s="1"/>
      <c r="AWP188" s="1"/>
      <c r="AWQ188" s="1"/>
      <c r="AWR188" s="1"/>
      <c r="AWS188" s="1"/>
      <c r="AWT188" s="1"/>
      <c r="AWU188" s="1"/>
      <c r="AWV188" s="1"/>
      <c r="AWW188" s="1"/>
      <c r="AWX188" s="1"/>
      <c r="AWY188" s="1"/>
      <c r="AWZ188" s="1"/>
      <c r="AXA188" s="1"/>
      <c r="AXB188" s="1"/>
      <c r="AXC188" s="1"/>
      <c r="AXD188" s="1"/>
      <c r="AXE188" s="1"/>
      <c r="AXF188" s="1"/>
      <c r="AXG188" s="1"/>
      <c r="AXH188" s="1"/>
      <c r="AXI188" s="1"/>
      <c r="AXJ188" s="1"/>
      <c r="AXK188" s="1"/>
      <c r="AXL188" s="1"/>
      <c r="AXM188" s="1"/>
      <c r="AXN188" s="1"/>
      <c r="AXO188" s="1"/>
      <c r="AXP188" s="1"/>
      <c r="AXQ188" s="1"/>
      <c r="AXR188" s="1"/>
      <c r="AXS188" s="1"/>
      <c r="AXT188" s="1"/>
      <c r="AXU188" s="1"/>
      <c r="AXV188" s="1"/>
      <c r="AXW188" s="1"/>
      <c r="AXX188" s="1"/>
      <c r="AXY188" s="1"/>
      <c r="AXZ188" s="1"/>
      <c r="AYA188" s="1"/>
      <c r="AYB188" s="1"/>
      <c r="AYC188" s="1"/>
      <c r="AYD188" s="1"/>
      <c r="AYE188" s="1"/>
      <c r="AYF188" s="1"/>
      <c r="AYG188" s="1"/>
      <c r="AYH188" s="1"/>
      <c r="AYI188" s="1"/>
      <c r="AYJ188" s="1"/>
      <c r="AYK188" s="1"/>
      <c r="AYL188" s="1"/>
      <c r="AYM188" s="1"/>
      <c r="AYN188" s="1"/>
      <c r="AYO188" s="1"/>
      <c r="AYP188" s="1"/>
      <c r="AYQ188" s="1"/>
      <c r="AYR188" s="1"/>
      <c r="AYS188" s="1"/>
      <c r="AYT188" s="1"/>
      <c r="AYU188" s="1"/>
      <c r="AYV188" s="1"/>
      <c r="AYW188" s="1"/>
      <c r="AYX188" s="1"/>
      <c r="AYY188" s="1"/>
      <c r="AYZ188" s="1"/>
      <c r="AZA188" s="1"/>
      <c r="AZB188" s="1"/>
      <c r="AZC188" s="1"/>
      <c r="AZD188" s="1"/>
      <c r="AZE188" s="1"/>
      <c r="AZF188" s="1"/>
      <c r="AZG188" s="1"/>
      <c r="AZH188" s="1"/>
      <c r="AZI188" s="1"/>
      <c r="AZJ188" s="1"/>
      <c r="AZK188" s="1"/>
      <c r="AZL188" s="1"/>
      <c r="AZM188" s="1"/>
      <c r="AZN188" s="1"/>
      <c r="AZO188" s="1"/>
      <c r="AZP188" s="1"/>
      <c r="AZQ188" s="1"/>
      <c r="AZR188" s="1"/>
      <c r="AZS188" s="1"/>
      <c r="AZT188" s="1"/>
      <c r="AZU188" s="1"/>
      <c r="AZV188" s="1"/>
      <c r="AZW188" s="1"/>
      <c r="AZX188" s="1"/>
      <c r="AZY188" s="1"/>
      <c r="AZZ188" s="1"/>
      <c r="BAA188" s="1"/>
      <c r="BAB188" s="1"/>
      <c r="BAC188" s="1"/>
      <c r="BAD188" s="1"/>
      <c r="BAE188" s="1"/>
      <c r="BAF188" s="1"/>
      <c r="BAG188" s="1"/>
      <c r="BAH188" s="1"/>
      <c r="BAI188" s="1"/>
      <c r="BAJ188" s="1"/>
      <c r="BAK188" s="1"/>
      <c r="BAL188" s="1"/>
      <c r="BAM188" s="1"/>
      <c r="BAN188" s="1"/>
      <c r="BAO188" s="1"/>
      <c r="BAP188" s="1"/>
      <c r="BAQ188" s="1"/>
      <c r="BAR188" s="1"/>
      <c r="BAS188" s="1"/>
      <c r="BAT188" s="1"/>
      <c r="BAU188" s="1"/>
      <c r="BAV188" s="1"/>
      <c r="BAW188" s="1"/>
      <c r="BAX188" s="1"/>
      <c r="BAY188" s="1"/>
      <c r="BAZ188" s="1"/>
      <c r="BBA188" s="1"/>
      <c r="BBB188" s="1"/>
      <c r="BBC188" s="1"/>
      <c r="BBD188" s="1"/>
      <c r="BBE188" s="1"/>
      <c r="BBF188" s="1"/>
      <c r="BBG188" s="1"/>
      <c r="BBH188" s="1"/>
      <c r="BBI188" s="1"/>
      <c r="BBJ188" s="1"/>
      <c r="BBK188" s="1"/>
      <c r="BBL188" s="1"/>
      <c r="BBM188" s="1"/>
      <c r="BBN188" s="1"/>
      <c r="BBO188" s="1"/>
      <c r="BBP188" s="1"/>
      <c r="BBQ188" s="1"/>
      <c r="BBR188" s="1"/>
      <c r="BBS188" s="1"/>
      <c r="BBT188" s="1"/>
      <c r="BBU188" s="1"/>
      <c r="BBV188" s="1"/>
      <c r="BBW188" s="1"/>
      <c r="BBX188" s="1"/>
      <c r="BBY188" s="1"/>
      <c r="BBZ188" s="1"/>
      <c r="BCA188" s="1"/>
      <c r="BCB188" s="1"/>
      <c r="BCC188" s="1"/>
      <c r="BCD188" s="1"/>
      <c r="BCE188" s="1"/>
      <c r="BCF188" s="1"/>
      <c r="BCG188" s="1"/>
      <c r="BCH188" s="1"/>
      <c r="BCI188" s="1"/>
      <c r="BCJ188" s="1"/>
      <c r="BCK188" s="1"/>
      <c r="BCL188" s="1"/>
      <c r="BCM188" s="1"/>
      <c r="BCN188" s="1"/>
      <c r="BCO188" s="1"/>
      <c r="BCP188" s="1"/>
      <c r="BCQ188" s="1"/>
      <c r="BCR188" s="1"/>
      <c r="BCS188" s="1"/>
      <c r="BCT188" s="1"/>
      <c r="BCU188" s="1"/>
      <c r="BCV188" s="1"/>
      <c r="BCW188" s="1"/>
      <c r="BCX188" s="1"/>
      <c r="BCY188" s="1"/>
      <c r="BCZ188" s="1"/>
      <c r="BDA188" s="1"/>
      <c r="BDB188" s="1"/>
      <c r="BDC188" s="1"/>
      <c r="BDD188" s="1"/>
      <c r="BDE188" s="1"/>
      <c r="BDF188" s="1"/>
      <c r="BDG188" s="1"/>
      <c r="BDH188" s="1"/>
      <c r="BDI188" s="1"/>
      <c r="BDJ188" s="1"/>
      <c r="BDK188" s="1"/>
      <c r="BDL188" s="1"/>
      <c r="BDM188" s="1"/>
      <c r="BDN188" s="1"/>
      <c r="BDO188" s="1"/>
      <c r="BDP188" s="1"/>
      <c r="BDQ188" s="1"/>
      <c r="BDR188" s="1"/>
      <c r="BDS188" s="1"/>
      <c r="BDT188" s="1"/>
      <c r="BDU188" s="1"/>
      <c r="BDV188" s="1"/>
      <c r="BDW188" s="1"/>
      <c r="BDX188" s="1"/>
      <c r="BDY188" s="1"/>
      <c r="BDZ188" s="1"/>
      <c r="BEA188" s="1"/>
      <c r="BEB188" s="1"/>
      <c r="BEC188" s="1"/>
      <c r="BED188" s="1"/>
      <c r="BEE188" s="1"/>
      <c r="BEF188" s="1"/>
      <c r="BEG188" s="1"/>
      <c r="BEH188" s="1"/>
      <c r="BEI188" s="1"/>
      <c r="BEJ188" s="1"/>
      <c r="BEK188" s="1"/>
      <c r="BEL188" s="1"/>
      <c r="BEM188" s="1"/>
      <c r="BEN188" s="1"/>
      <c r="BEO188" s="1"/>
      <c r="BEP188" s="1"/>
      <c r="BEQ188" s="1"/>
      <c r="BER188" s="1"/>
      <c r="BES188" s="1"/>
      <c r="BET188" s="1"/>
      <c r="BEU188" s="1"/>
      <c r="BEV188" s="1"/>
      <c r="BEW188" s="1"/>
      <c r="BEX188" s="1"/>
      <c r="BEY188" s="1"/>
      <c r="BEZ188" s="1"/>
      <c r="BFA188" s="1"/>
      <c r="BFB188" s="1"/>
      <c r="BFC188" s="1"/>
      <c r="BFD188" s="1"/>
      <c r="BFE188" s="1"/>
      <c r="BFF188" s="1"/>
      <c r="BFG188" s="1"/>
      <c r="BFH188" s="1"/>
      <c r="BFI188" s="1"/>
      <c r="BFJ188" s="1"/>
      <c r="BFK188" s="1"/>
      <c r="BFL188" s="1"/>
      <c r="BFM188" s="1"/>
      <c r="BFN188" s="1"/>
      <c r="BFO188" s="1"/>
      <c r="BFP188" s="1"/>
      <c r="BFQ188" s="1"/>
      <c r="BFR188" s="1"/>
      <c r="BFS188" s="1"/>
      <c r="BFT188" s="1"/>
      <c r="BFU188" s="1"/>
      <c r="BFV188" s="1"/>
      <c r="BFW188" s="1"/>
      <c r="BFX188" s="1"/>
      <c r="BFY188" s="1"/>
      <c r="BFZ188" s="1"/>
      <c r="BGA188" s="1"/>
      <c r="BGB188" s="1"/>
      <c r="BGC188" s="1"/>
      <c r="BGD188" s="1"/>
      <c r="BGE188" s="1"/>
      <c r="BGF188" s="1"/>
      <c r="BGG188" s="1"/>
      <c r="BGH188" s="1"/>
      <c r="BGI188" s="1"/>
      <c r="BGJ188" s="1"/>
      <c r="BGK188" s="1"/>
      <c r="BGL188" s="1"/>
      <c r="BGM188" s="1"/>
      <c r="BGN188" s="1"/>
      <c r="BGO188" s="1"/>
      <c r="BGP188" s="1"/>
      <c r="BGQ188" s="1"/>
      <c r="BGR188" s="1"/>
      <c r="BGS188" s="1"/>
      <c r="BGT188" s="1"/>
      <c r="BGU188" s="1"/>
      <c r="BGV188" s="1"/>
      <c r="BGW188" s="1"/>
      <c r="BGX188" s="1"/>
      <c r="BGY188" s="1"/>
      <c r="BGZ188" s="1"/>
      <c r="BHA188" s="1"/>
      <c r="BHB188" s="1"/>
      <c r="BHC188" s="1"/>
      <c r="BHD188" s="1"/>
      <c r="BHE188" s="1"/>
      <c r="BHF188" s="1"/>
      <c r="BHG188" s="1"/>
      <c r="BHH188" s="1"/>
      <c r="BHI188" s="1"/>
      <c r="BHJ188" s="1"/>
      <c r="BHK188" s="1"/>
      <c r="BHL188" s="1"/>
      <c r="BHM188" s="1"/>
      <c r="BHN188" s="1"/>
      <c r="BHO188" s="1"/>
      <c r="BHP188" s="1"/>
      <c r="BHQ188" s="1"/>
      <c r="BHR188" s="1"/>
      <c r="BHS188" s="1"/>
      <c r="BHT188" s="1"/>
      <c r="BHU188" s="1"/>
      <c r="BHV188" s="1"/>
      <c r="BHW188" s="1"/>
      <c r="BHX188" s="1"/>
      <c r="BHY188" s="1"/>
      <c r="BHZ188" s="1"/>
      <c r="BIA188" s="1"/>
      <c r="BIB188" s="1"/>
      <c r="BIC188" s="1"/>
      <c r="BID188" s="1"/>
      <c r="BIE188" s="1"/>
      <c r="BIF188" s="1"/>
      <c r="BIG188" s="1"/>
      <c r="BIH188" s="1"/>
      <c r="BII188" s="1"/>
      <c r="BIJ188" s="1"/>
      <c r="BIK188" s="1"/>
      <c r="BIL188" s="1"/>
      <c r="BIM188" s="1"/>
      <c r="BIN188" s="1"/>
      <c r="BIO188" s="1"/>
      <c r="BIP188" s="1"/>
      <c r="BIQ188" s="1"/>
      <c r="BIR188" s="1"/>
      <c r="BIS188" s="1"/>
      <c r="BIT188" s="1"/>
      <c r="BIU188" s="1"/>
      <c r="BIV188" s="1"/>
      <c r="BIW188" s="1"/>
      <c r="BIX188" s="1"/>
      <c r="BIY188" s="1"/>
      <c r="BIZ188" s="1"/>
      <c r="BJA188" s="1"/>
      <c r="BJB188" s="1"/>
      <c r="BJC188" s="1"/>
      <c r="BJD188" s="1"/>
      <c r="BJE188" s="1"/>
      <c r="BJF188" s="1"/>
      <c r="BJG188" s="1"/>
      <c r="BJH188" s="1"/>
      <c r="BJI188" s="1"/>
      <c r="BJJ188" s="1"/>
      <c r="BJK188" s="1"/>
      <c r="BJL188" s="1"/>
      <c r="BJM188" s="1"/>
      <c r="BJN188" s="1"/>
      <c r="BJO188" s="1"/>
      <c r="BJP188" s="1"/>
      <c r="BJQ188" s="1"/>
      <c r="BJR188" s="1"/>
      <c r="BJS188" s="1"/>
      <c r="BJT188" s="1"/>
      <c r="BJU188" s="1"/>
      <c r="BJV188" s="1"/>
      <c r="BJW188" s="1"/>
      <c r="BJX188" s="1"/>
      <c r="BJY188" s="1"/>
      <c r="BJZ188" s="1"/>
      <c r="BKA188" s="1"/>
      <c r="BKB188" s="1"/>
      <c r="BKC188" s="1"/>
      <c r="BKD188" s="1"/>
      <c r="BKE188" s="1"/>
      <c r="BKF188" s="1"/>
      <c r="BKG188" s="1"/>
      <c r="BKH188" s="1"/>
      <c r="BKI188" s="1"/>
      <c r="BKJ188" s="1"/>
      <c r="BKK188" s="1"/>
      <c r="BKL188" s="1"/>
      <c r="BKM188" s="1"/>
      <c r="BKN188" s="1"/>
      <c r="BKO188" s="1"/>
      <c r="BKP188" s="1"/>
      <c r="BKQ188" s="1"/>
      <c r="BKR188" s="1"/>
      <c r="BKS188" s="1"/>
      <c r="BKT188" s="1"/>
      <c r="BKU188" s="1"/>
      <c r="BKV188" s="1"/>
      <c r="BKW188" s="1"/>
      <c r="BKX188" s="1"/>
      <c r="BKY188" s="1"/>
      <c r="BKZ188" s="1"/>
      <c r="BLA188" s="1"/>
      <c r="BLB188" s="1"/>
      <c r="BLC188" s="1"/>
      <c r="BLD188" s="1"/>
      <c r="BLE188" s="1"/>
      <c r="BLF188" s="1"/>
      <c r="BLG188" s="1"/>
      <c r="BLH188" s="1"/>
      <c r="BLI188" s="1"/>
      <c r="BLJ188" s="1"/>
      <c r="BLK188" s="1"/>
      <c r="BLL188" s="1"/>
      <c r="BLM188" s="1"/>
      <c r="BLN188" s="1"/>
      <c r="BLO188" s="1"/>
      <c r="BLP188" s="1"/>
      <c r="BLQ188" s="1"/>
      <c r="BLR188" s="1"/>
      <c r="BLS188" s="1"/>
      <c r="BLT188" s="1"/>
      <c r="BLU188" s="1"/>
      <c r="BLV188" s="1"/>
      <c r="BLW188" s="1"/>
      <c r="BLX188" s="1"/>
      <c r="BLY188" s="1"/>
      <c r="BLZ188" s="1"/>
      <c r="BMA188" s="1"/>
      <c r="BMB188" s="1"/>
      <c r="BMC188" s="1"/>
      <c r="BMD188" s="1"/>
      <c r="BME188" s="1"/>
      <c r="BMF188" s="1"/>
      <c r="BMG188" s="1"/>
      <c r="BMH188" s="1"/>
      <c r="BMI188" s="1"/>
      <c r="BMJ188" s="1"/>
      <c r="BMK188" s="1"/>
      <c r="BML188" s="1"/>
      <c r="BMM188" s="1"/>
      <c r="BMN188" s="1"/>
      <c r="BMO188" s="1"/>
      <c r="BMP188" s="1"/>
      <c r="BMQ188" s="1"/>
      <c r="BMR188" s="1"/>
      <c r="BMS188" s="1"/>
      <c r="BMT188" s="1"/>
      <c r="BMU188" s="1"/>
      <c r="BMV188" s="1"/>
      <c r="BMW188" s="1"/>
      <c r="BMX188" s="1"/>
      <c r="BMY188" s="1"/>
      <c r="BMZ188" s="1"/>
      <c r="BNA188" s="1"/>
      <c r="BNB188" s="1"/>
      <c r="BNC188" s="1"/>
      <c r="BND188" s="1"/>
      <c r="BNE188" s="1"/>
      <c r="BNF188" s="1"/>
      <c r="BNG188" s="1"/>
      <c r="BNH188" s="1"/>
      <c r="BNI188" s="1"/>
      <c r="BNJ188" s="1"/>
      <c r="BNK188" s="1"/>
      <c r="BNL188" s="1"/>
      <c r="BNM188" s="1"/>
      <c r="BNN188" s="1"/>
      <c r="BNO188" s="1"/>
      <c r="BNP188" s="1"/>
      <c r="BNQ188" s="1"/>
      <c r="BNR188" s="1"/>
      <c r="BNS188" s="1"/>
      <c r="BNT188" s="1"/>
      <c r="BNU188" s="1"/>
      <c r="BNV188" s="1"/>
      <c r="BNW188" s="1"/>
      <c r="BNX188" s="1"/>
      <c r="BNY188" s="1"/>
      <c r="BNZ188" s="1"/>
      <c r="BOA188" s="1"/>
      <c r="BOB188" s="1"/>
      <c r="BOC188" s="1"/>
      <c r="BOD188" s="1"/>
      <c r="BOE188" s="1"/>
      <c r="BOF188" s="1"/>
      <c r="BOG188" s="1"/>
      <c r="BOH188" s="1"/>
      <c r="BOI188" s="1"/>
      <c r="BOJ188" s="1"/>
      <c r="BOK188" s="1"/>
      <c r="BOL188" s="1"/>
      <c r="BOM188" s="1"/>
      <c r="BON188" s="1"/>
      <c r="BOO188" s="1"/>
      <c r="BOP188" s="1"/>
      <c r="BOQ188" s="1"/>
      <c r="BOR188" s="1"/>
      <c r="BOS188" s="1"/>
      <c r="BOT188" s="1"/>
      <c r="BOU188" s="1"/>
      <c r="BOV188" s="1"/>
      <c r="BOW188" s="1"/>
      <c r="BOX188" s="1"/>
      <c r="BOY188" s="1"/>
      <c r="BOZ188" s="1"/>
      <c r="BPA188" s="1"/>
      <c r="BPB188" s="1"/>
      <c r="BPC188" s="1"/>
      <c r="BPD188" s="1"/>
      <c r="BPE188" s="1"/>
      <c r="BPF188" s="1"/>
      <c r="BPG188" s="1"/>
      <c r="BPH188" s="1"/>
      <c r="BPI188" s="1"/>
      <c r="BPJ188" s="1"/>
      <c r="BPK188" s="1"/>
      <c r="BPL188" s="1"/>
      <c r="BPM188" s="1"/>
      <c r="BPN188" s="1"/>
      <c r="BPO188" s="1"/>
      <c r="BPP188" s="1"/>
      <c r="BPQ188" s="1"/>
      <c r="BPR188" s="1"/>
      <c r="BPS188" s="1"/>
      <c r="BPT188" s="1"/>
      <c r="BPU188" s="1"/>
      <c r="BPV188" s="1"/>
      <c r="BPW188" s="1"/>
      <c r="BPX188" s="1"/>
      <c r="BPY188" s="1"/>
      <c r="BPZ188" s="1"/>
      <c r="BQA188" s="1"/>
      <c r="BQB188" s="1"/>
      <c r="BQC188" s="1"/>
      <c r="BQD188" s="1"/>
      <c r="BQE188" s="1"/>
      <c r="BQF188" s="1"/>
      <c r="BQG188" s="1"/>
      <c r="BQH188" s="1"/>
      <c r="BQI188" s="1"/>
      <c r="BQJ188" s="1"/>
      <c r="BQK188" s="1"/>
      <c r="BQL188" s="1"/>
      <c r="BQM188" s="1"/>
      <c r="BQN188" s="1"/>
      <c r="BQO188" s="1"/>
      <c r="BQP188" s="1"/>
      <c r="BQQ188" s="1"/>
      <c r="BQR188" s="1"/>
      <c r="BQS188" s="1"/>
      <c r="BQT188" s="1"/>
      <c r="BQU188" s="1"/>
      <c r="BQV188" s="1"/>
      <c r="BQW188" s="1"/>
      <c r="BQX188" s="1"/>
      <c r="BQY188" s="1"/>
      <c r="BQZ188" s="1"/>
      <c r="BRA188" s="1"/>
      <c r="BRB188" s="1"/>
      <c r="BRC188" s="1"/>
      <c r="BRD188" s="1"/>
      <c r="BRE188" s="1"/>
      <c r="BRF188" s="1"/>
      <c r="BRG188" s="1"/>
      <c r="BRH188" s="1"/>
      <c r="BRI188" s="1"/>
      <c r="BRJ188" s="1"/>
      <c r="BRK188" s="1"/>
      <c r="BRL188" s="1"/>
      <c r="BRM188" s="1"/>
      <c r="BRN188" s="1"/>
      <c r="BRO188" s="1"/>
      <c r="BRP188" s="1"/>
      <c r="BRQ188" s="1"/>
      <c r="BRR188" s="1"/>
      <c r="BRS188" s="1"/>
      <c r="BRT188" s="1"/>
      <c r="BRU188" s="1"/>
      <c r="BRV188" s="1"/>
      <c r="BRW188" s="1"/>
      <c r="BRX188" s="1"/>
      <c r="BRY188" s="1"/>
      <c r="BRZ188" s="1"/>
      <c r="BSA188" s="1"/>
      <c r="BSB188" s="1"/>
      <c r="BSC188" s="1"/>
      <c r="BSD188" s="1"/>
      <c r="BSE188" s="1"/>
      <c r="BSF188" s="1"/>
      <c r="BSG188" s="1"/>
      <c r="BSH188" s="1"/>
      <c r="BSI188" s="1"/>
      <c r="BSJ188" s="1"/>
      <c r="BSK188" s="1"/>
      <c r="BSL188" s="1"/>
      <c r="BSM188" s="1"/>
      <c r="BSN188" s="1"/>
      <c r="BSO188" s="1"/>
      <c r="BSP188" s="1"/>
      <c r="BSQ188" s="1"/>
      <c r="BSR188" s="1"/>
      <c r="BSS188" s="1"/>
      <c r="BST188" s="1"/>
      <c r="BSU188" s="1"/>
      <c r="BSV188" s="1"/>
      <c r="BSW188" s="1"/>
      <c r="BSX188" s="1"/>
      <c r="BSY188" s="1"/>
      <c r="BSZ188" s="1"/>
      <c r="BTA188" s="1"/>
      <c r="BTB188" s="1"/>
      <c r="BTC188" s="1"/>
      <c r="BTD188" s="1"/>
      <c r="BTE188" s="1"/>
      <c r="BTF188" s="1"/>
      <c r="BTG188" s="1"/>
      <c r="BTH188" s="1"/>
      <c r="BTI188" s="1"/>
      <c r="BTJ188" s="1"/>
      <c r="BTK188" s="1"/>
      <c r="BTL188" s="1"/>
      <c r="BTM188" s="1"/>
      <c r="BTN188" s="1"/>
      <c r="BTO188" s="1"/>
      <c r="BTP188" s="1"/>
      <c r="BTQ188" s="1"/>
      <c r="BTR188" s="1"/>
      <c r="BTS188" s="1"/>
      <c r="BTT188" s="1"/>
      <c r="BTU188" s="1"/>
      <c r="BTV188" s="1"/>
      <c r="BTW188" s="1"/>
      <c r="BTX188" s="1"/>
      <c r="BTY188" s="1"/>
      <c r="BTZ188" s="1"/>
      <c r="BUA188" s="1"/>
      <c r="BUB188" s="1"/>
      <c r="BUC188" s="1"/>
      <c r="BUD188" s="1"/>
      <c r="BUE188" s="1"/>
      <c r="BUF188" s="1"/>
      <c r="BUG188" s="1"/>
      <c r="BUH188" s="1"/>
      <c r="BUI188" s="1"/>
      <c r="BUJ188" s="1"/>
      <c r="BUK188" s="1"/>
      <c r="BUL188" s="1"/>
      <c r="BUM188" s="1"/>
      <c r="BUN188" s="1"/>
      <c r="BUO188" s="1"/>
      <c r="BUP188" s="1"/>
      <c r="BUQ188" s="1"/>
      <c r="BUR188" s="1"/>
      <c r="BUS188" s="1"/>
      <c r="BUT188" s="1"/>
      <c r="BUU188" s="1"/>
      <c r="BUV188" s="1"/>
      <c r="BUW188" s="1"/>
      <c r="BUX188" s="1"/>
      <c r="BUY188" s="1"/>
      <c r="BUZ188" s="1"/>
      <c r="BVA188" s="1"/>
      <c r="BVB188" s="1"/>
      <c r="BVC188" s="1"/>
      <c r="BVD188" s="1"/>
      <c r="BVE188" s="1"/>
      <c r="BVF188" s="1"/>
      <c r="BVG188" s="1"/>
      <c r="BVH188" s="1"/>
      <c r="BVI188" s="1"/>
      <c r="BVJ188" s="1"/>
      <c r="BVK188" s="1"/>
      <c r="BVL188" s="1"/>
      <c r="BVM188" s="1"/>
      <c r="BVN188" s="1"/>
      <c r="BVO188" s="1"/>
      <c r="BVP188" s="1"/>
      <c r="BVQ188" s="1"/>
      <c r="BVR188" s="1"/>
      <c r="BVS188" s="1"/>
      <c r="BVT188" s="1"/>
      <c r="BVU188" s="1"/>
      <c r="BVV188" s="1"/>
      <c r="BVW188" s="1"/>
      <c r="BVX188" s="1"/>
      <c r="BVY188" s="1"/>
      <c r="BVZ188" s="1"/>
      <c r="BWA188" s="1"/>
      <c r="BWB188" s="1"/>
      <c r="BWC188" s="1"/>
      <c r="BWD188" s="1"/>
      <c r="BWE188" s="1"/>
      <c r="BWF188" s="1"/>
      <c r="BWG188" s="1"/>
      <c r="BWH188" s="1"/>
      <c r="BWI188" s="1"/>
      <c r="BWJ188" s="1"/>
      <c r="BWK188" s="1"/>
      <c r="BWL188" s="1"/>
      <c r="BWM188" s="1"/>
      <c r="BWN188" s="1"/>
      <c r="BWO188" s="1"/>
      <c r="BWP188" s="1"/>
      <c r="BWQ188" s="1"/>
      <c r="BWR188" s="1"/>
      <c r="BWS188" s="1"/>
      <c r="BWT188" s="1"/>
      <c r="BWU188" s="1"/>
      <c r="BWV188" s="1"/>
      <c r="BWW188" s="1"/>
      <c r="BWX188" s="1"/>
      <c r="BWY188" s="1"/>
      <c r="BWZ188" s="1"/>
      <c r="BXA188" s="1"/>
      <c r="BXB188" s="1"/>
      <c r="BXC188" s="1"/>
      <c r="BXD188" s="1"/>
      <c r="BXE188" s="1"/>
      <c r="BXF188" s="1"/>
      <c r="BXG188" s="1"/>
      <c r="BXH188" s="1"/>
      <c r="BXI188" s="1"/>
      <c r="BXJ188" s="1"/>
      <c r="BXK188" s="1"/>
      <c r="BXL188" s="1"/>
      <c r="BXM188" s="1"/>
      <c r="BXN188" s="1"/>
      <c r="BXO188" s="1"/>
      <c r="BXP188" s="1"/>
      <c r="BXQ188" s="1"/>
      <c r="BXR188" s="1"/>
      <c r="BXS188" s="1"/>
      <c r="BXT188" s="1"/>
      <c r="BXU188" s="1"/>
      <c r="BXV188" s="1"/>
      <c r="BXW188" s="1"/>
      <c r="BXX188" s="1"/>
      <c r="BXY188" s="1"/>
      <c r="BXZ188" s="1"/>
      <c r="BYA188" s="1"/>
      <c r="BYB188" s="1"/>
      <c r="BYC188" s="1"/>
      <c r="BYD188" s="1"/>
      <c r="BYE188" s="1"/>
      <c r="BYF188" s="1"/>
      <c r="BYG188" s="1"/>
      <c r="BYH188" s="1"/>
      <c r="BYI188" s="1"/>
      <c r="BYJ188" s="1"/>
      <c r="BYK188" s="1"/>
      <c r="BYL188" s="1"/>
      <c r="BYM188" s="1"/>
      <c r="BYN188" s="1"/>
      <c r="BYO188" s="1"/>
      <c r="BYP188" s="1"/>
      <c r="BYQ188" s="1"/>
      <c r="BYR188" s="1"/>
      <c r="BYS188" s="1"/>
      <c r="BYT188" s="1"/>
      <c r="BYU188" s="1"/>
      <c r="BYV188" s="1"/>
      <c r="BYW188" s="1"/>
      <c r="BYX188" s="1"/>
      <c r="BYY188" s="1"/>
      <c r="BYZ188" s="1"/>
      <c r="BZA188" s="1"/>
      <c r="BZB188" s="1"/>
      <c r="BZC188" s="1"/>
      <c r="BZD188" s="1"/>
      <c r="BZE188" s="1"/>
      <c r="BZF188" s="1"/>
      <c r="BZG188" s="1"/>
      <c r="BZH188" s="1"/>
      <c r="BZI188" s="1"/>
      <c r="BZJ188" s="1"/>
      <c r="BZK188" s="1"/>
      <c r="BZL188" s="1"/>
      <c r="BZM188" s="1"/>
      <c r="BZN188" s="1"/>
      <c r="BZO188" s="1"/>
      <c r="BZP188" s="1"/>
      <c r="BZQ188" s="1"/>
      <c r="BZR188" s="1"/>
      <c r="BZS188" s="1"/>
      <c r="BZT188" s="1"/>
      <c r="BZU188" s="1"/>
      <c r="BZV188" s="1"/>
      <c r="BZW188" s="1"/>
      <c r="BZX188" s="1"/>
      <c r="BZY188" s="1"/>
      <c r="BZZ188" s="1"/>
      <c r="CAA188" s="1"/>
      <c r="CAB188" s="1"/>
      <c r="CAC188" s="1"/>
      <c r="CAD188" s="1"/>
      <c r="CAE188" s="1"/>
      <c r="CAF188" s="1"/>
      <c r="CAG188" s="1"/>
      <c r="CAH188" s="1"/>
      <c r="CAI188" s="1"/>
      <c r="CAJ188" s="1"/>
      <c r="CAK188" s="1"/>
      <c r="CAL188" s="1"/>
      <c r="CAM188" s="1"/>
      <c r="CAN188" s="1"/>
      <c r="CAO188" s="1"/>
      <c r="CAP188" s="1"/>
      <c r="CAQ188" s="1"/>
      <c r="CAR188" s="1"/>
      <c r="CAS188" s="1"/>
      <c r="CAT188" s="1"/>
      <c r="CAU188" s="1"/>
      <c r="CAV188" s="1"/>
      <c r="CAW188" s="1"/>
      <c r="CAX188" s="1"/>
      <c r="CAY188" s="1"/>
      <c r="CAZ188" s="1"/>
      <c r="CBA188" s="1"/>
      <c r="CBB188" s="1"/>
      <c r="CBC188" s="1"/>
      <c r="CBD188" s="1"/>
      <c r="CBE188" s="1"/>
      <c r="CBF188" s="1"/>
      <c r="CBG188" s="1"/>
      <c r="CBH188" s="1"/>
      <c r="CBI188" s="1"/>
      <c r="CBJ188" s="1"/>
      <c r="CBK188" s="1"/>
      <c r="CBL188" s="1"/>
      <c r="CBM188" s="1"/>
      <c r="CBN188" s="1"/>
      <c r="CBO188" s="1"/>
      <c r="CBP188" s="1"/>
      <c r="CBQ188" s="1"/>
      <c r="CBR188" s="1"/>
      <c r="CBS188" s="1"/>
      <c r="CBT188" s="1"/>
      <c r="CBU188" s="1"/>
      <c r="CBV188" s="1"/>
      <c r="CBW188" s="1"/>
      <c r="CBX188" s="1"/>
      <c r="CBY188" s="1"/>
      <c r="CBZ188" s="1"/>
      <c r="CCA188" s="1"/>
      <c r="CCB188" s="1"/>
      <c r="CCC188" s="1"/>
      <c r="CCD188" s="1"/>
      <c r="CCE188" s="1"/>
      <c r="CCF188" s="1"/>
      <c r="CCG188" s="1"/>
      <c r="CCH188" s="1"/>
      <c r="CCI188" s="1"/>
      <c r="CCJ188" s="1"/>
      <c r="CCK188" s="1"/>
      <c r="CCL188" s="1"/>
      <c r="CCM188" s="1"/>
      <c r="CCN188" s="1"/>
      <c r="CCO188" s="1"/>
      <c r="CCP188" s="1"/>
      <c r="CCQ188" s="1"/>
      <c r="CCR188" s="1"/>
      <c r="CCS188" s="1"/>
      <c r="CCT188" s="1"/>
      <c r="CCU188" s="1"/>
      <c r="CCV188" s="1"/>
      <c r="CCW188" s="1"/>
      <c r="CCX188" s="1"/>
      <c r="CCY188" s="1"/>
      <c r="CCZ188" s="1"/>
      <c r="CDA188" s="1"/>
      <c r="CDB188" s="1"/>
      <c r="CDC188" s="1"/>
      <c r="CDD188" s="1"/>
      <c r="CDE188" s="1"/>
      <c r="CDF188" s="1"/>
      <c r="CDG188" s="1"/>
      <c r="CDH188" s="1"/>
      <c r="CDI188" s="1"/>
      <c r="CDJ188" s="1"/>
      <c r="CDK188" s="1"/>
      <c r="CDL188" s="1"/>
      <c r="CDM188" s="1"/>
      <c r="CDN188" s="1"/>
      <c r="CDO188" s="1"/>
      <c r="CDP188" s="1"/>
      <c r="CDQ188" s="1"/>
      <c r="CDR188" s="1"/>
      <c r="CDS188" s="1"/>
      <c r="CDT188" s="1"/>
      <c r="CDU188" s="1"/>
      <c r="CDV188" s="1"/>
      <c r="CDW188" s="1"/>
      <c r="CDX188" s="1"/>
      <c r="CDY188" s="1"/>
      <c r="CDZ188" s="1"/>
      <c r="CEA188" s="1"/>
      <c r="CEB188" s="1"/>
      <c r="CEC188" s="1"/>
      <c r="CED188" s="1"/>
      <c r="CEE188" s="1"/>
      <c r="CEF188" s="1"/>
      <c r="CEG188" s="1"/>
      <c r="CEH188" s="1"/>
      <c r="CEI188" s="1"/>
      <c r="CEJ188" s="1"/>
      <c r="CEK188" s="1"/>
      <c r="CEL188" s="1"/>
      <c r="CEM188" s="1"/>
      <c r="CEN188" s="1"/>
      <c r="CEO188" s="1"/>
      <c r="CEP188" s="1"/>
      <c r="CEQ188" s="1"/>
      <c r="CER188" s="1"/>
      <c r="CES188" s="1"/>
      <c r="CET188" s="1"/>
      <c r="CEU188" s="1"/>
      <c r="CEV188" s="1"/>
      <c r="CEW188" s="1"/>
      <c r="CEX188" s="1"/>
      <c r="CEY188" s="1"/>
      <c r="CEZ188" s="1"/>
      <c r="CFA188" s="1"/>
      <c r="CFB188" s="1"/>
      <c r="CFC188" s="1"/>
      <c r="CFD188" s="1"/>
      <c r="CFE188" s="1"/>
      <c r="CFF188" s="1"/>
      <c r="CFG188" s="1"/>
      <c r="CFH188" s="1"/>
      <c r="CFI188" s="1"/>
      <c r="CFJ188" s="1"/>
      <c r="CFK188" s="1"/>
      <c r="CFL188" s="1"/>
      <c r="CFM188" s="1"/>
      <c r="CFN188" s="1"/>
      <c r="CFO188" s="1"/>
      <c r="CFP188" s="1"/>
      <c r="CFQ188" s="1"/>
      <c r="CFR188" s="1"/>
      <c r="CFS188" s="1"/>
      <c r="CFT188" s="1"/>
      <c r="CFU188" s="1"/>
      <c r="CFV188" s="1"/>
      <c r="CFW188" s="1"/>
      <c r="CFX188" s="1"/>
      <c r="CFY188" s="1"/>
      <c r="CFZ188" s="1"/>
      <c r="CGA188" s="1"/>
      <c r="CGB188" s="1"/>
      <c r="CGC188" s="1"/>
      <c r="CGD188" s="1"/>
      <c r="CGE188" s="1"/>
      <c r="CGF188" s="1"/>
      <c r="CGG188" s="1"/>
      <c r="CGH188" s="1"/>
      <c r="CGI188" s="1"/>
      <c r="CGJ188" s="1"/>
      <c r="CGK188" s="1"/>
      <c r="CGL188" s="1"/>
      <c r="CGM188" s="1"/>
      <c r="CGN188" s="1"/>
      <c r="CGO188" s="1"/>
      <c r="CGP188" s="1"/>
      <c r="CGQ188" s="1"/>
      <c r="CGR188" s="1"/>
      <c r="CGS188" s="1"/>
      <c r="CGT188" s="1"/>
      <c r="CGU188" s="1"/>
      <c r="CGV188" s="1"/>
      <c r="CGW188" s="1"/>
      <c r="CGX188" s="1"/>
      <c r="CGY188" s="1"/>
      <c r="CGZ188" s="1"/>
      <c r="CHA188" s="1"/>
      <c r="CHB188" s="1"/>
      <c r="CHC188" s="1"/>
      <c r="CHD188" s="1"/>
      <c r="CHE188" s="1"/>
      <c r="CHF188" s="1"/>
      <c r="CHG188" s="1"/>
      <c r="CHH188" s="1"/>
      <c r="CHI188" s="1"/>
      <c r="CHJ188" s="1"/>
      <c r="CHK188" s="1"/>
      <c r="CHL188" s="1"/>
      <c r="CHM188" s="1"/>
      <c r="CHN188" s="1"/>
      <c r="CHO188" s="1"/>
      <c r="CHP188" s="1"/>
      <c r="CHQ188" s="1"/>
      <c r="CHR188" s="1"/>
      <c r="CHS188" s="1"/>
      <c r="CHT188" s="1"/>
      <c r="CHU188" s="1"/>
      <c r="CHV188" s="1"/>
      <c r="CHW188" s="1"/>
      <c r="CHX188" s="1"/>
      <c r="CHY188" s="1"/>
      <c r="CHZ188" s="1"/>
      <c r="CIA188" s="1"/>
      <c r="CIB188" s="1"/>
      <c r="CIC188" s="1"/>
      <c r="CID188" s="1"/>
      <c r="CIE188" s="1"/>
      <c r="CIF188" s="1"/>
      <c r="CIG188" s="1"/>
      <c r="CIH188" s="1"/>
      <c r="CII188" s="1"/>
      <c r="CIJ188" s="1"/>
      <c r="CIK188" s="1"/>
      <c r="CIL188" s="1"/>
      <c r="CIM188" s="1"/>
      <c r="CIN188" s="1"/>
      <c r="CIO188" s="1"/>
      <c r="CIP188" s="1"/>
      <c r="CIQ188" s="1"/>
      <c r="CIR188" s="1"/>
      <c r="CIS188" s="1"/>
      <c r="CIT188" s="1"/>
      <c r="CIU188" s="1"/>
      <c r="CIV188" s="1"/>
      <c r="CIW188" s="1"/>
      <c r="CIX188" s="1"/>
      <c r="CIY188" s="1"/>
      <c r="CIZ188" s="1"/>
      <c r="CJA188" s="1"/>
      <c r="CJB188" s="1"/>
      <c r="CJC188" s="1"/>
      <c r="CJD188" s="1"/>
      <c r="CJE188" s="1"/>
      <c r="CJF188" s="1"/>
      <c r="CJG188" s="1"/>
      <c r="CJH188" s="1"/>
      <c r="CJI188" s="1"/>
      <c r="CJJ188" s="1"/>
      <c r="CJK188" s="1"/>
      <c r="CJL188" s="1"/>
      <c r="CJM188" s="1"/>
      <c r="CJN188" s="1"/>
      <c r="CJO188" s="1"/>
      <c r="CJP188" s="1"/>
      <c r="CJQ188" s="1"/>
      <c r="CJR188" s="1"/>
      <c r="CJS188" s="1"/>
      <c r="CJT188" s="1"/>
      <c r="CJU188" s="1"/>
      <c r="CJV188" s="1"/>
      <c r="CJW188" s="1"/>
      <c r="CJX188" s="1"/>
      <c r="CJY188" s="1"/>
      <c r="CJZ188" s="1"/>
      <c r="CKA188" s="1"/>
      <c r="CKB188" s="1"/>
      <c r="CKC188" s="1"/>
      <c r="CKD188" s="1"/>
      <c r="CKE188" s="1"/>
      <c r="CKF188" s="1"/>
      <c r="CKG188" s="1"/>
      <c r="CKH188" s="1"/>
      <c r="CKI188" s="1"/>
      <c r="CKJ188" s="1"/>
      <c r="CKK188" s="1"/>
      <c r="CKL188" s="1"/>
      <c r="CKM188" s="1"/>
      <c r="CKN188" s="1"/>
      <c r="CKO188" s="1"/>
      <c r="CKP188" s="1"/>
      <c r="CKQ188" s="1"/>
      <c r="CKR188" s="1"/>
      <c r="CKS188" s="1"/>
      <c r="CKT188" s="1"/>
      <c r="CKU188" s="1"/>
      <c r="CKV188" s="1"/>
      <c r="CKW188" s="1"/>
      <c r="CKX188" s="1"/>
      <c r="CKY188" s="1"/>
      <c r="CKZ188" s="1"/>
      <c r="CLA188" s="1"/>
      <c r="CLB188" s="1"/>
      <c r="CLC188" s="1"/>
      <c r="CLD188" s="1"/>
      <c r="CLE188" s="1"/>
      <c r="CLF188" s="1"/>
      <c r="CLG188" s="1"/>
      <c r="CLH188" s="1"/>
      <c r="CLI188" s="1"/>
      <c r="CLJ188" s="1"/>
      <c r="CLK188" s="1"/>
      <c r="CLL188" s="1"/>
      <c r="CLM188" s="1"/>
      <c r="CLN188" s="1"/>
      <c r="CLO188" s="1"/>
      <c r="CLP188" s="1"/>
      <c r="CLQ188" s="1"/>
      <c r="CLR188" s="1"/>
      <c r="CLS188" s="1"/>
      <c r="CLT188" s="1"/>
      <c r="CLU188" s="1"/>
      <c r="CLV188" s="1"/>
      <c r="CLW188" s="1"/>
      <c r="CLX188" s="1"/>
      <c r="CLY188" s="1"/>
      <c r="CLZ188" s="1"/>
      <c r="CMA188" s="1"/>
      <c r="CMB188" s="1"/>
      <c r="CMC188" s="1"/>
      <c r="CMD188" s="1"/>
      <c r="CME188" s="1"/>
      <c r="CMF188" s="1"/>
      <c r="CMG188" s="1"/>
      <c r="CMH188" s="1"/>
      <c r="CMI188" s="1"/>
      <c r="CMJ188" s="1"/>
      <c r="CMK188" s="1"/>
      <c r="CML188" s="1"/>
      <c r="CMM188" s="1"/>
      <c r="CMN188" s="1"/>
      <c r="CMO188" s="1"/>
      <c r="CMP188" s="1"/>
      <c r="CMQ188" s="1"/>
      <c r="CMR188" s="1"/>
      <c r="CMS188" s="1"/>
      <c r="CMT188" s="1"/>
      <c r="CMU188" s="1"/>
      <c r="CMV188" s="1"/>
      <c r="CMW188" s="1"/>
      <c r="CMX188" s="1"/>
      <c r="CMY188" s="1"/>
      <c r="CMZ188" s="1"/>
      <c r="CNA188" s="1"/>
      <c r="CNB188" s="1"/>
      <c r="CNC188" s="1"/>
      <c r="CND188" s="1"/>
      <c r="CNE188" s="1"/>
      <c r="CNF188" s="1"/>
      <c r="CNG188" s="1"/>
      <c r="CNH188" s="1"/>
      <c r="CNI188" s="1"/>
      <c r="CNJ188" s="1"/>
      <c r="CNK188" s="1"/>
      <c r="CNL188" s="1"/>
      <c r="CNM188" s="1"/>
      <c r="CNN188" s="1"/>
      <c r="CNO188" s="1"/>
      <c r="CNP188" s="1"/>
      <c r="CNQ188" s="1"/>
      <c r="CNR188" s="1"/>
      <c r="CNS188" s="1"/>
      <c r="CNT188" s="1"/>
      <c r="CNU188" s="1"/>
      <c r="CNV188" s="1"/>
      <c r="CNW188" s="1"/>
      <c r="CNX188" s="1"/>
      <c r="CNY188" s="1"/>
      <c r="CNZ188" s="1"/>
      <c r="COA188" s="1"/>
      <c r="COB188" s="1"/>
      <c r="COC188" s="1"/>
      <c r="COD188" s="1"/>
      <c r="COE188" s="1"/>
      <c r="COF188" s="1"/>
      <c r="COG188" s="1"/>
      <c r="COH188" s="1"/>
      <c r="COI188" s="1"/>
      <c r="COJ188" s="1"/>
      <c r="COK188" s="1"/>
      <c r="COL188" s="1"/>
      <c r="COM188" s="1"/>
      <c r="CON188" s="1"/>
      <c r="COO188" s="1"/>
      <c r="COP188" s="1"/>
      <c r="COQ188" s="1"/>
      <c r="COR188" s="1"/>
      <c r="COS188" s="1"/>
      <c r="COT188" s="1"/>
      <c r="COU188" s="1"/>
      <c r="COV188" s="1"/>
      <c r="COW188" s="1"/>
      <c r="COX188" s="1"/>
      <c r="COY188" s="1"/>
      <c r="COZ188" s="1"/>
      <c r="CPA188" s="1"/>
      <c r="CPB188" s="1"/>
      <c r="CPC188" s="1"/>
      <c r="CPD188" s="1"/>
      <c r="CPE188" s="1"/>
      <c r="CPF188" s="1"/>
      <c r="CPG188" s="1"/>
      <c r="CPH188" s="1"/>
      <c r="CPI188" s="1"/>
      <c r="CPJ188" s="1"/>
      <c r="CPK188" s="1"/>
      <c r="CPL188" s="1"/>
      <c r="CPM188" s="1"/>
      <c r="CPN188" s="1"/>
      <c r="CPO188" s="1"/>
      <c r="CPP188" s="1"/>
      <c r="CPQ188" s="1"/>
      <c r="CPR188" s="1"/>
      <c r="CPS188" s="1"/>
      <c r="CPT188" s="1"/>
      <c r="CPU188" s="1"/>
      <c r="CPV188" s="1"/>
      <c r="CPW188" s="1"/>
      <c r="CPX188" s="1"/>
      <c r="CPY188" s="1"/>
      <c r="CPZ188" s="1"/>
      <c r="CQA188" s="1"/>
      <c r="CQB188" s="1"/>
      <c r="CQC188" s="1"/>
      <c r="CQD188" s="1"/>
      <c r="CQE188" s="1"/>
      <c r="CQF188" s="1"/>
      <c r="CQG188" s="1"/>
      <c r="CQH188" s="1"/>
      <c r="CQI188" s="1"/>
      <c r="CQJ188" s="1"/>
      <c r="CQK188" s="1"/>
      <c r="CQL188" s="1"/>
      <c r="CQM188" s="1"/>
      <c r="CQN188" s="1"/>
      <c r="CQO188" s="1"/>
      <c r="CQP188" s="1"/>
      <c r="CQQ188" s="1"/>
      <c r="CQR188" s="1"/>
      <c r="CQS188" s="1"/>
      <c r="CQT188" s="1"/>
      <c r="CQU188" s="1"/>
      <c r="CQV188" s="1"/>
      <c r="CQW188" s="1"/>
      <c r="CQX188" s="1"/>
      <c r="CQY188" s="1"/>
      <c r="CQZ188" s="1"/>
      <c r="CRA188" s="1"/>
      <c r="CRB188" s="1"/>
      <c r="CRC188" s="1"/>
      <c r="CRD188" s="1"/>
      <c r="CRE188" s="1"/>
      <c r="CRF188" s="1"/>
      <c r="CRG188" s="1"/>
      <c r="CRH188" s="1"/>
      <c r="CRI188" s="1"/>
      <c r="CRJ188" s="1"/>
      <c r="CRK188" s="1"/>
      <c r="CRL188" s="1"/>
      <c r="CRM188" s="1"/>
      <c r="CRN188" s="1"/>
      <c r="CRO188" s="1"/>
      <c r="CRP188" s="1"/>
      <c r="CRQ188" s="1"/>
      <c r="CRR188" s="1"/>
      <c r="CRS188" s="1"/>
      <c r="CRT188" s="1"/>
      <c r="CRU188" s="1"/>
      <c r="CRV188" s="1"/>
      <c r="CRW188" s="1"/>
      <c r="CRX188" s="1"/>
      <c r="CRY188" s="1"/>
      <c r="CRZ188" s="1"/>
      <c r="CSA188" s="1"/>
      <c r="CSB188" s="1"/>
      <c r="CSC188" s="1"/>
      <c r="CSD188" s="1"/>
      <c r="CSE188" s="1"/>
      <c r="CSF188" s="1"/>
      <c r="CSG188" s="1"/>
      <c r="CSH188" s="1"/>
      <c r="CSI188" s="1"/>
      <c r="CSJ188" s="1"/>
      <c r="CSK188" s="1"/>
      <c r="CSL188" s="1"/>
      <c r="CSM188" s="1"/>
      <c r="CSN188" s="1"/>
      <c r="CSO188" s="1"/>
      <c r="CSP188" s="1"/>
      <c r="CSQ188" s="1"/>
      <c r="CSR188" s="1"/>
      <c r="CSS188" s="1"/>
      <c r="CST188" s="1"/>
      <c r="CSU188" s="1"/>
      <c r="CSV188" s="1"/>
      <c r="CSW188" s="1"/>
      <c r="CSX188" s="1"/>
      <c r="CSY188" s="1"/>
      <c r="CSZ188" s="1"/>
      <c r="CTA188" s="1"/>
      <c r="CTB188" s="1"/>
      <c r="CTC188" s="1"/>
      <c r="CTD188" s="1"/>
      <c r="CTE188" s="1"/>
      <c r="CTF188" s="1"/>
      <c r="CTG188" s="1"/>
      <c r="CTH188" s="1"/>
      <c r="CTI188" s="1"/>
      <c r="CTJ188" s="1"/>
      <c r="CTK188" s="1"/>
      <c r="CTL188" s="1"/>
      <c r="CTM188" s="1"/>
      <c r="CTN188" s="1"/>
      <c r="CTO188" s="1"/>
      <c r="CTP188" s="1"/>
      <c r="CTQ188" s="1"/>
      <c r="CTR188" s="1"/>
      <c r="CTS188" s="1"/>
      <c r="CTT188" s="1"/>
      <c r="CTU188" s="1"/>
      <c r="CTV188" s="1"/>
      <c r="CTW188" s="1"/>
      <c r="CTX188" s="1"/>
      <c r="CTY188" s="1"/>
      <c r="CTZ188" s="1"/>
      <c r="CUA188" s="1"/>
      <c r="CUB188" s="1"/>
      <c r="CUC188" s="1"/>
      <c r="CUD188" s="1"/>
      <c r="CUE188" s="1"/>
      <c r="CUF188" s="1"/>
      <c r="CUG188" s="1"/>
      <c r="CUH188" s="1"/>
      <c r="CUI188" s="1"/>
      <c r="CUJ188" s="1"/>
      <c r="CUK188" s="1"/>
      <c r="CUL188" s="1"/>
      <c r="CUM188" s="1"/>
      <c r="CUN188" s="1"/>
      <c r="CUO188" s="1"/>
      <c r="CUP188" s="1"/>
      <c r="CUQ188" s="1"/>
      <c r="CUR188" s="1"/>
      <c r="CUS188" s="1"/>
      <c r="CUT188" s="1"/>
      <c r="CUU188" s="1"/>
      <c r="CUV188" s="1"/>
      <c r="CUW188" s="1"/>
      <c r="CUX188" s="1"/>
      <c r="CUY188" s="1"/>
      <c r="CUZ188" s="1"/>
      <c r="CVA188" s="1"/>
      <c r="CVB188" s="1"/>
      <c r="CVC188" s="1"/>
      <c r="CVD188" s="1"/>
      <c r="CVE188" s="1"/>
      <c r="CVF188" s="1"/>
      <c r="CVG188" s="1"/>
      <c r="CVH188" s="1"/>
      <c r="CVI188" s="1"/>
      <c r="CVJ188" s="1"/>
      <c r="CVK188" s="1"/>
      <c r="CVL188" s="1"/>
      <c r="CVM188" s="1"/>
      <c r="CVN188" s="1"/>
      <c r="CVO188" s="1"/>
      <c r="CVP188" s="1"/>
      <c r="CVQ188" s="1"/>
      <c r="CVR188" s="1"/>
      <c r="CVS188" s="1"/>
      <c r="CVT188" s="1"/>
      <c r="CVU188" s="1"/>
      <c r="CVV188" s="1"/>
      <c r="CVW188" s="1"/>
      <c r="CVX188" s="1"/>
      <c r="CVY188" s="1"/>
      <c r="CVZ188" s="1"/>
      <c r="CWA188" s="1"/>
      <c r="CWB188" s="1"/>
      <c r="CWC188" s="1"/>
      <c r="CWD188" s="1"/>
      <c r="CWE188" s="1"/>
      <c r="CWF188" s="1"/>
      <c r="CWG188" s="1"/>
      <c r="CWH188" s="1"/>
      <c r="CWI188" s="1"/>
      <c r="CWJ188" s="1"/>
      <c r="CWK188" s="1"/>
      <c r="CWL188" s="1"/>
      <c r="CWM188" s="1"/>
      <c r="CWN188" s="1"/>
      <c r="CWO188" s="1"/>
      <c r="CWP188" s="1"/>
      <c r="CWQ188" s="1"/>
      <c r="CWR188" s="1"/>
      <c r="CWS188" s="1"/>
      <c r="CWT188" s="1"/>
      <c r="CWU188" s="1"/>
      <c r="CWV188" s="1"/>
      <c r="CWW188" s="1"/>
      <c r="CWX188" s="1"/>
      <c r="CWY188" s="1"/>
      <c r="CWZ188" s="1"/>
      <c r="CXA188" s="1"/>
      <c r="CXB188" s="1"/>
      <c r="CXC188" s="1"/>
      <c r="CXD188" s="1"/>
      <c r="CXE188" s="1"/>
      <c r="CXF188" s="1"/>
      <c r="CXG188" s="1"/>
      <c r="CXH188" s="1"/>
      <c r="CXI188" s="1"/>
      <c r="CXJ188" s="1"/>
      <c r="CXK188" s="1"/>
      <c r="CXL188" s="1"/>
      <c r="CXM188" s="1"/>
      <c r="CXN188" s="1"/>
      <c r="CXO188" s="1"/>
      <c r="CXP188" s="1"/>
      <c r="CXQ188" s="1"/>
      <c r="CXR188" s="1"/>
      <c r="CXS188" s="1"/>
      <c r="CXT188" s="1"/>
      <c r="CXU188" s="1"/>
      <c r="CXV188" s="1"/>
      <c r="CXW188" s="1"/>
      <c r="CXX188" s="1"/>
      <c r="CXY188" s="1"/>
      <c r="CXZ188" s="1"/>
      <c r="CYA188" s="1"/>
      <c r="CYB188" s="1"/>
      <c r="CYC188" s="1"/>
      <c r="CYD188" s="1"/>
      <c r="CYE188" s="1"/>
      <c r="CYF188" s="1"/>
      <c r="CYG188" s="1"/>
      <c r="CYH188" s="1"/>
      <c r="CYI188" s="1"/>
      <c r="CYJ188" s="1"/>
      <c r="CYK188" s="1"/>
      <c r="CYL188" s="1"/>
      <c r="CYM188" s="1"/>
      <c r="CYN188" s="1"/>
      <c r="CYO188" s="1"/>
      <c r="CYP188" s="1"/>
      <c r="CYQ188" s="1"/>
      <c r="CYR188" s="1"/>
      <c r="CYS188" s="1"/>
      <c r="CYT188" s="1"/>
      <c r="CYU188" s="1"/>
      <c r="CYV188" s="1"/>
      <c r="CYW188" s="1"/>
      <c r="CYX188" s="1"/>
      <c r="CYY188" s="1"/>
      <c r="CYZ188" s="1"/>
      <c r="CZA188" s="1"/>
      <c r="CZB188" s="1"/>
      <c r="CZC188" s="1"/>
      <c r="CZD188" s="1"/>
      <c r="CZE188" s="1"/>
      <c r="CZF188" s="1"/>
      <c r="CZG188" s="1"/>
      <c r="CZH188" s="1"/>
      <c r="CZI188" s="1"/>
      <c r="CZJ188" s="1"/>
      <c r="CZK188" s="1"/>
      <c r="CZL188" s="1"/>
      <c r="CZM188" s="1"/>
      <c r="CZN188" s="1"/>
      <c r="CZO188" s="1"/>
      <c r="CZP188" s="1"/>
      <c r="CZQ188" s="1"/>
      <c r="CZR188" s="1"/>
      <c r="CZS188" s="1"/>
      <c r="CZT188" s="1"/>
      <c r="CZU188" s="1"/>
      <c r="CZV188" s="1"/>
      <c r="CZW188" s="1"/>
      <c r="CZX188" s="1"/>
      <c r="CZY188" s="1"/>
      <c r="CZZ188" s="1"/>
      <c r="DAA188" s="1"/>
      <c r="DAB188" s="1"/>
      <c r="DAC188" s="1"/>
      <c r="DAD188" s="1"/>
      <c r="DAE188" s="1"/>
      <c r="DAF188" s="1"/>
      <c r="DAG188" s="1"/>
      <c r="DAH188" s="1"/>
      <c r="DAI188" s="1"/>
      <c r="DAJ188" s="1"/>
      <c r="DAK188" s="1"/>
      <c r="DAL188" s="1"/>
      <c r="DAM188" s="1"/>
      <c r="DAN188" s="1"/>
      <c r="DAO188" s="1"/>
      <c r="DAP188" s="1"/>
      <c r="DAQ188" s="1"/>
      <c r="DAR188" s="1"/>
      <c r="DAS188" s="1"/>
      <c r="DAT188" s="1"/>
      <c r="DAU188" s="1"/>
      <c r="DAV188" s="1"/>
      <c r="DAW188" s="1"/>
      <c r="DAX188" s="1"/>
      <c r="DAY188" s="1"/>
      <c r="DAZ188" s="1"/>
      <c r="DBA188" s="1"/>
      <c r="DBB188" s="1"/>
      <c r="DBC188" s="1"/>
      <c r="DBD188" s="1"/>
      <c r="DBE188" s="1"/>
      <c r="DBF188" s="1"/>
      <c r="DBG188" s="1"/>
      <c r="DBH188" s="1"/>
      <c r="DBI188" s="1"/>
      <c r="DBJ188" s="1"/>
      <c r="DBK188" s="1"/>
      <c r="DBL188" s="1"/>
      <c r="DBM188" s="1"/>
      <c r="DBN188" s="1"/>
      <c r="DBO188" s="1"/>
      <c r="DBP188" s="1"/>
      <c r="DBQ188" s="1"/>
      <c r="DBR188" s="1"/>
      <c r="DBS188" s="1"/>
      <c r="DBT188" s="1"/>
      <c r="DBU188" s="1"/>
      <c r="DBV188" s="1"/>
      <c r="DBW188" s="1"/>
      <c r="DBX188" s="1"/>
      <c r="DBY188" s="1"/>
      <c r="DBZ188" s="1"/>
      <c r="DCA188" s="1"/>
      <c r="DCB188" s="1"/>
      <c r="DCC188" s="1"/>
      <c r="DCD188" s="1"/>
      <c r="DCE188" s="1"/>
      <c r="DCF188" s="1"/>
      <c r="DCG188" s="1"/>
      <c r="DCH188" s="1"/>
      <c r="DCI188" s="1"/>
      <c r="DCJ188" s="1"/>
      <c r="DCK188" s="1"/>
      <c r="DCL188" s="1"/>
      <c r="DCM188" s="1"/>
      <c r="DCN188" s="1"/>
      <c r="DCO188" s="1"/>
      <c r="DCP188" s="1"/>
      <c r="DCQ188" s="1"/>
      <c r="DCR188" s="1"/>
      <c r="DCS188" s="1"/>
      <c r="DCT188" s="1"/>
      <c r="DCU188" s="1"/>
      <c r="DCV188" s="1"/>
      <c r="DCW188" s="1"/>
      <c r="DCX188" s="1"/>
      <c r="DCY188" s="1"/>
      <c r="DCZ188" s="1"/>
      <c r="DDA188" s="1"/>
      <c r="DDB188" s="1"/>
      <c r="DDC188" s="1"/>
      <c r="DDD188" s="1"/>
      <c r="DDE188" s="1"/>
      <c r="DDF188" s="1"/>
      <c r="DDG188" s="1"/>
      <c r="DDH188" s="1"/>
      <c r="DDI188" s="1"/>
      <c r="DDJ188" s="1"/>
      <c r="DDK188" s="1"/>
      <c r="DDL188" s="1"/>
      <c r="DDM188" s="1"/>
      <c r="DDN188" s="1"/>
      <c r="DDO188" s="1"/>
      <c r="DDP188" s="1"/>
      <c r="DDQ188" s="1"/>
      <c r="DDR188" s="1"/>
      <c r="DDS188" s="1"/>
      <c r="DDT188" s="1"/>
      <c r="DDU188" s="1"/>
      <c r="DDV188" s="1"/>
      <c r="DDW188" s="1"/>
      <c r="DDX188" s="1"/>
      <c r="DDY188" s="1"/>
      <c r="DDZ188" s="1"/>
      <c r="DEA188" s="1"/>
      <c r="DEB188" s="1"/>
      <c r="DEC188" s="1"/>
      <c r="DED188" s="1"/>
      <c r="DEE188" s="1"/>
      <c r="DEF188" s="1"/>
      <c r="DEG188" s="1"/>
      <c r="DEH188" s="1"/>
      <c r="DEI188" s="1"/>
      <c r="DEJ188" s="1"/>
      <c r="DEK188" s="1"/>
      <c r="DEL188" s="1"/>
      <c r="DEM188" s="1"/>
      <c r="DEN188" s="1"/>
      <c r="DEO188" s="1"/>
      <c r="DEP188" s="1"/>
      <c r="DEQ188" s="1"/>
      <c r="DER188" s="1"/>
      <c r="DES188" s="1"/>
      <c r="DET188" s="1"/>
      <c r="DEU188" s="1"/>
      <c r="DEV188" s="1"/>
      <c r="DEW188" s="1"/>
      <c r="DEX188" s="1"/>
      <c r="DEY188" s="1"/>
      <c r="DEZ188" s="1"/>
      <c r="DFA188" s="1"/>
      <c r="DFB188" s="1"/>
      <c r="DFC188" s="1"/>
      <c r="DFD188" s="1"/>
      <c r="DFE188" s="1"/>
      <c r="DFF188" s="1"/>
      <c r="DFG188" s="1"/>
      <c r="DFH188" s="1"/>
      <c r="DFI188" s="1"/>
      <c r="DFJ188" s="1"/>
      <c r="DFK188" s="1"/>
      <c r="DFL188" s="1"/>
      <c r="DFM188" s="1"/>
      <c r="DFN188" s="1"/>
      <c r="DFO188" s="1"/>
      <c r="DFP188" s="1"/>
      <c r="DFQ188" s="1"/>
      <c r="DFR188" s="1"/>
      <c r="DFS188" s="1"/>
      <c r="DFT188" s="1"/>
      <c r="DFU188" s="1"/>
      <c r="DFV188" s="1"/>
      <c r="DFW188" s="1"/>
      <c r="DFX188" s="1"/>
      <c r="DFY188" s="1"/>
      <c r="DFZ188" s="1"/>
      <c r="DGA188" s="1"/>
      <c r="DGB188" s="1"/>
      <c r="DGC188" s="1"/>
      <c r="DGD188" s="1"/>
      <c r="DGE188" s="1"/>
      <c r="DGF188" s="1"/>
      <c r="DGG188" s="1"/>
      <c r="DGH188" s="1"/>
      <c r="DGI188" s="1"/>
      <c r="DGJ188" s="1"/>
      <c r="DGK188" s="1"/>
      <c r="DGL188" s="1"/>
      <c r="DGM188" s="1"/>
      <c r="DGN188" s="1"/>
      <c r="DGO188" s="1"/>
      <c r="DGP188" s="1"/>
      <c r="DGQ188" s="1"/>
      <c r="DGR188" s="1"/>
      <c r="DGS188" s="1"/>
      <c r="DGT188" s="1"/>
      <c r="DGU188" s="1"/>
      <c r="DGV188" s="1"/>
      <c r="DGW188" s="1"/>
      <c r="DGX188" s="1"/>
      <c r="DGY188" s="1"/>
      <c r="DGZ188" s="1"/>
      <c r="DHA188" s="1"/>
      <c r="DHB188" s="1"/>
      <c r="DHC188" s="1"/>
      <c r="DHD188" s="1"/>
      <c r="DHE188" s="1"/>
      <c r="DHF188" s="1"/>
      <c r="DHG188" s="1"/>
      <c r="DHH188" s="1"/>
      <c r="DHI188" s="1"/>
      <c r="DHJ188" s="1"/>
      <c r="DHK188" s="1"/>
      <c r="DHL188" s="1"/>
      <c r="DHM188" s="1"/>
      <c r="DHN188" s="1"/>
      <c r="DHO188" s="1"/>
      <c r="DHP188" s="1"/>
      <c r="DHQ188" s="1"/>
      <c r="DHR188" s="1"/>
      <c r="DHS188" s="1"/>
      <c r="DHT188" s="1"/>
      <c r="DHU188" s="1"/>
      <c r="DHV188" s="1"/>
      <c r="DHW188" s="1"/>
      <c r="DHX188" s="1"/>
      <c r="DHY188" s="1"/>
      <c r="DHZ188" s="1"/>
      <c r="DIA188" s="1"/>
      <c r="DIB188" s="1"/>
      <c r="DIC188" s="1"/>
      <c r="DID188" s="1"/>
      <c r="DIE188" s="1"/>
      <c r="DIF188" s="1"/>
      <c r="DIG188" s="1"/>
      <c r="DIH188" s="1"/>
      <c r="DII188" s="1"/>
      <c r="DIJ188" s="1"/>
      <c r="DIK188" s="1"/>
      <c r="DIL188" s="1"/>
      <c r="DIM188" s="1"/>
      <c r="DIN188" s="1"/>
      <c r="DIO188" s="1"/>
      <c r="DIP188" s="1"/>
      <c r="DIQ188" s="1"/>
      <c r="DIR188" s="1"/>
      <c r="DIS188" s="1"/>
      <c r="DIT188" s="1"/>
      <c r="DIU188" s="1"/>
      <c r="DIV188" s="1"/>
      <c r="DIW188" s="1"/>
      <c r="DIX188" s="1"/>
      <c r="DIY188" s="1"/>
      <c r="DIZ188" s="1"/>
      <c r="DJA188" s="1"/>
      <c r="DJB188" s="1"/>
      <c r="DJC188" s="1"/>
      <c r="DJD188" s="1"/>
      <c r="DJE188" s="1"/>
      <c r="DJF188" s="1"/>
      <c r="DJG188" s="1"/>
      <c r="DJH188" s="1"/>
      <c r="DJI188" s="1"/>
      <c r="DJJ188" s="1"/>
      <c r="DJK188" s="1"/>
      <c r="DJL188" s="1"/>
      <c r="DJM188" s="1"/>
      <c r="DJN188" s="1"/>
      <c r="DJO188" s="1"/>
      <c r="DJP188" s="1"/>
      <c r="DJQ188" s="1"/>
      <c r="DJR188" s="1"/>
      <c r="DJS188" s="1"/>
      <c r="DJT188" s="1"/>
      <c r="DJU188" s="1"/>
      <c r="DJV188" s="1"/>
      <c r="DJW188" s="1"/>
      <c r="DJX188" s="1"/>
      <c r="DJY188" s="1"/>
      <c r="DJZ188" s="1"/>
      <c r="DKA188" s="1"/>
      <c r="DKB188" s="1"/>
      <c r="DKC188" s="1"/>
      <c r="DKD188" s="1"/>
      <c r="DKE188" s="1"/>
      <c r="DKF188" s="1"/>
      <c r="DKG188" s="1"/>
      <c r="DKH188" s="1"/>
      <c r="DKI188" s="1"/>
      <c r="DKJ188" s="1"/>
      <c r="DKK188" s="1"/>
      <c r="DKL188" s="1"/>
      <c r="DKM188" s="1"/>
      <c r="DKN188" s="1"/>
      <c r="DKO188" s="1"/>
      <c r="DKP188" s="1"/>
      <c r="DKQ188" s="1"/>
      <c r="DKR188" s="1"/>
      <c r="DKS188" s="1"/>
      <c r="DKT188" s="1"/>
      <c r="DKU188" s="1"/>
      <c r="DKV188" s="1"/>
      <c r="DKW188" s="1"/>
      <c r="DKX188" s="1"/>
      <c r="DKY188" s="1"/>
      <c r="DKZ188" s="1"/>
      <c r="DLA188" s="1"/>
      <c r="DLB188" s="1"/>
      <c r="DLC188" s="1"/>
      <c r="DLD188" s="1"/>
      <c r="DLE188" s="1"/>
      <c r="DLF188" s="1"/>
      <c r="DLG188" s="1"/>
      <c r="DLH188" s="1"/>
      <c r="DLI188" s="1"/>
      <c r="DLJ188" s="1"/>
      <c r="DLK188" s="1"/>
      <c r="DLL188" s="1"/>
      <c r="DLM188" s="1"/>
      <c r="DLN188" s="1"/>
      <c r="DLO188" s="1"/>
      <c r="DLP188" s="1"/>
      <c r="DLQ188" s="1"/>
      <c r="DLR188" s="1"/>
      <c r="DLS188" s="1"/>
      <c r="DLT188" s="1"/>
      <c r="DLU188" s="1"/>
      <c r="DLV188" s="1"/>
      <c r="DLW188" s="1"/>
      <c r="DLX188" s="1"/>
      <c r="DLY188" s="1"/>
      <c r="DLZ188" s="1"/>
      <c r="DMA188" s="1"/>
      <c r="DMB188" s="1"/>
      <c r="DMC188" s="1"/>
      <c r="DMD188" s="1"/>
      <c r="DME188" s="1"/>
      <c r="DMF188" s="1"/>
      <c r="DMG188" s="1"/>
      <c r="DMH188" s="1"/>
      <c r="DMI188" s="1"/>
      <c r="DMJ188" s="1"/>
      <c r="DMK188" s="1"/>
      <c r="DML188" s="1"/>
      <c r="DMM188" s="1"/>
      <c r="DMN188" s="1"/>
      <c r="DMO188" s="1"/>
      <c r="DMP188" s="1"/>
      <c r="DMQ188" s="1"/>
      <c r="DMR188" s="1"/>
      <c r="DMS188" s="1"/>
      <c r="DMT188" s="1"/>
      <c r="DMU188" s="1"/>
      <c r="DMV188" s="1"/>
      <c r="DMW188" s="1"/>
      <c r="DMX188" s="1"/>
      <c r="DMY188" s="1"/>
      <c r="DMZ188" s="1"/>
      <c r="DNA188" s="1"/>
      <c r="DNB188" s="1"/>
      <c r="DNC188" s="1"/>
      <c r="DND188" s="1"/>
      <c r="DNE188" s="1"/>
      <c r="DNF188" s="1"/>
      <c r="DNG188" s="1"/>
      <c r="DNH188" s="1"/>
      <c r="DNI188" s="1"/>
      <c r="DNJ188" s="1"/>
      <c r="DNK188" s="1"/>
      <c r="DNL188" s="1"/>
      <c r="DNM188" s="1"/>
      <c r="DNN188" s="1"/>
      <c r="DNO188" s="1"/>
      <c r="DNP188" s="1"/>
      <c r="DNQ188" s="1"/>
      <c r="DNR188" s="1"/>
      <c r="DNS188" s="1"/>
      <c r="DNT188" s="1"/>
      <c r="DNU188" s="1"/>
      <c r="DNV188" s="1"/>
      <c r="DNW188" s="1"/>
      <c r="DNX188" s="1"/>
      <c r="DNY188" s="1"/>
      <c r="DNZ188" s="1"/>
      <c r="DOA188" s="1"/>
      <c r="DOB188" s="1"/>
      <c r="DOC188" s="1"/>
      <c r="DOD188" s="1"/>
      <c r="DOE188" s="1"/>
      <c r="DOF188" s="1"/>
      <c r="DOG188" s="1"/>
      <c r="DOH188" s="1"/>
      <c r="DOI188" s="1"/>
      <c r="DOJ188" s="1"/>
      <c r="DOK188" s="1"/>
      <c r="DOL188" s="1"/>
      <c r="DOM188" s="1"/>
      <c r="DON188" s="1"/>
      <c r="DOO188" s="1"/>
      <c r="DOP188" s="1"/>
      <c r="DOQ188" s="1"/>
      <c r="DOR188" s="1"/>
      <c r="DOS188" s="1"/>
      <c r="DOT188" s="1"/>
      <c r="DOU188" s="1"/>
      <c r="DOV188" s="1"/>
      <c r="DOW188" s="1"/>
      <c r="DOX188" s="1"/>
      <c r="DOY188" s="1"/>
      <c r="DOZ188" s="1"/>
      <c r="DPA188" s="1"/>
      <c r="DPB188" s="1"/>
      <c r="DPC188" s="1"/>
      <c r="DPD188" s="1"/>
      <c r="DPE188" s="1"/>
      <c r="DPF188" s="1"/>
      <c r="DPG188" s="1"/>
      <c r="DPH188" s="1"/>
      <c r="DPI188" s="1"/>
      <c r="DPJ188" s="1"/>
      <c r="DPK188" s="1"/>
      <c r="DPL188" s="1"/>
      <c r="DPM188" s="1"/>
      <c r="DPN188" s="1"/>
      <c r="DPO188" s="1"/>
      <c r="DPP188" s="1"/>
      <c r="DPQ188" s="1"/>
      <c r="DPR188" s="1"/>
      <c r="DPS188" s="1"/>
      <c r="DPT188" s="1"/>
      <c r="DPU188" s="1"/>
      <c r="DPV188" s="1"/>
      <c r="DPW188" s="1"/>
      <c r="DPX188" s="1"/>
      <c r="DPY188" s="1"/>
      <c r="DPZ188" s="1"/>
      <c r="DQA188" s="1"/>
      <c r="DQB188" s="1"/>
      <c r="DQC188" s="1"/>
      <c r="DQD188" s="1"/>
      <c r="DQE188" s="1"/>
      <c r="DQF188" s="1"/>
      <c r="DQG188" s="1"/>
      <c r="DQH188" s="1"/>
      <c r="DQI188" s="1"/>
      <c r="DQJ188" s="1"/>
      <c r="DQK188" s="1"/>
      <c r="DQL188" s="1"/>
      <c r="DQM188" s="1"/>
      <c r="DQN188" s="1"/>
      <c r="DQO188" s="1"/>
      <c r="DQP188" s="1"/>
      <c r="DQQ188" s="1"/>
      <c r="DQR188" s="1"/>
      <c r="DQS188" s="1"/>
      <c r="DQT188" s="1"/>
      <c r="DQU188" s="1"/>
      <c r="DQV188" s="1"/>
      <c r="DQW188" s="1"/>
      <c r="DQX188" s="1"/>
      <c r="DQY188" s="1"/>
      <c r="DQZ188" s="1"/>
      <c r="DRA188" s="1"/>
      <c r="DRB188" s="1"/>
      <c r="DRC188" s="1"/>
      <c r="DRD188" s="1"/>
      <c r="DRE188" s="1"/>
      <c r="DRF188" s="1"/>
      <c r="DRG188" s="1"/>
      <c r="DRH188" s="1"/>
      <c r="DRI188" s="1"/>
      <c r="DRJ188" s="1"/>
      <c r="DRK188" s="1"/>
      <c r="DRL188" s="1"/>
      <c r="DRM188" s="1"/>
      <c r="DRN188" s="1"/>
      <c r="DRO188" s="1"/>
      <c r="DRP188" s="1"/>
      <c r="DRQ188" s="1"/>
      <c r="DRR188" s="1"/>
      <c r="DRS188" s="1"/>
      <c r="DRT188" s="1"/>
      <c r="DRU188" s="1"/>
      <c r="DRV188" s="1"/>
      <c r="DRW188" s="1"/>
      <c r="DRX188" s="1"/>
      <c r="DRY188" s="1"/>
      <c r="DRZ188" s="1"/>
      <c r="DSA188" s="1"/>
      <c r="DSB188" s="1"/>
      <c r="DSC188" s="1"/>
      <c r="DSD188" s="1"/>
      <c r="DSE188" s="1"/>
      <c r="DSF188" s="1"/>
      <c r="DSG188" s="1"/>
      <c r="DSH188" s="1"/>
      <c r="DSI188" s="1"/>
      <c r="DSJ188" s="1"/>
      <c r="DSK188" s="1"/>
      <c r="DSL188" s="1"/>
      <c r="DSM188" s="1"/>
      <c r="DSN188" s="1"/>
      <c r="DSO188" s="1"/>
      <c r="DSP188" s="1"/>
      <c r="DSQ188" s="1"/>
      <c r="DSR188" s="1"/>
      <c r="DSS188" s="1"/>
      <c r="DST188" s="1"/>
      <c r="DSU188" s="1"/>
      <c r="DSV188" s="1"/>
      <c r="DSW188" s="1"/>
      <c r="DSX188" s="1"/>
      <c r="DSY188" s="1"/>
      <c r="DSZ188" s="1"/>
      <c r="DTA188" s="1"/>
      <c r="DTB188" s="1"/>
      <c r="DTC188" s="1"/>
      <c r="DTD188" s="1"/>
      <c r="DTE188" s="1"/>
      <c r="DTF188" s="1"/>
      <c r="DTG188" s="1"/>
      <c r="DTH188" s="1"/>
      <c r="DTI188" s="1"/>
      <c r="DTJ188" s="1"/>
      <c r="DTK188" s="1"/>
      <c r="DTL188" s="1"/>
      <c r="DTM188" s="1"/>
      <c r="DTN188" s="1"/>
      <c r="DTO188" s="1"/>
      <c r="DTP188" s="1"/>
      <c r="DTQ188" s="1"/>
      <c r="DTR188" s="1"/>
      <c r="DTS188" s="1"/>
      <c r="DTT188" s="1"/>
      <c r="DTU188" s="1"/>
      <c r="DTV188" s="1"/>
      <c r="DTW188" s="1"/>
      <c r="DTX188" s="1"/>
      <c r="DTY188" s="1"/>
      <c r="DTZ188" s="1"/>
      <c r="DUA188" s="1"/>
      <c r="DUB188" s="1"/>
      <c r="DUC188" s="1"/>
      <c r="DUD188" s="1"/>
      <c r="DUE188" s="1"/>
      <c r="DUF188" s="1"/>
      <c r="DUG188" s="1"/>
      <c r="DUH188" s="1"/>
      <c r="DUI188" s="1"/>
      <c r="DUJ188" s="1"/>
      <c r="DUK188" s="1"/>
      <c r="DUL188" s="1"/>
      <c r="DUM188" s="1"/>
      <c r="DUN188" s="1"/>
      <c r="DUO188" s="1"/>
      <c r="DUP188" s="1"/>
      <c r="DUQ188" s="1"/>
      <c r="DUR188" s="1"/>
      <c r="DUS188" s="1"/>
      <c r="DUT188" s="1"/>
      <c r="DUU188" s="1"/>
      <c r="DUV188" s="1"/>
      <c r="DUW188" s="1"/>
      <c r="DUX188" s="1"/>
      <c r="DUY188" s="1"/>
      <c r="DUZ188" s="1"/>
      <c r="DVA188" s="1"/>
      <c r="DVB188" s="1"/>
      <c r="DVC188" s="1"/>
      <c r="DVD188" s="1"/>
      <c r="DVE188" s="1"/>
      <c r="DVF188" s="1"/>
      <c r="DVG188" s="1"/>
      <c r="DVH188" s="1"/>
      <c r="DVI188" s="1"/>
      <c r="DVJ188" s="1"/>
      <c r="DVK188" s="1"/>
      <c r="DVL188" s="1"/>
      <c r="DVM188" s="1"/>
      <c r="DVN188" s="1"/>
      <c r="DVO188" s="1"/>
      <c r="DVP188" s="1"/>
      <c r="DVQ188" s="1"/>
      <c r="DVR188" s="1"/>
      <c r="DVS188" s="1"/>
      <c r="DVT188" s="1"/>
      <c r="DVU188" s="1"/>
      <c r="DVV188" s="1"/>
      <c r="DVW188" s="1"/>
      <c r="DVX188" s="1"/>
      <c r="DVY188" s="1"/>
      <c r="DVZ188" s="1"/>
      <c r="DWA188" s="1"/>
      <c r="DWB188" s="1"/>
      <c r="DWC188" s="1"/>
      <c r="DWD188" s="1"/>
      <c r="DWE188" s="1"/>
      <c r="DWF188" s="1"/>
      <c r="DWG188" s="1"/>
      <c r="DWH188" s="1"/>
      <c r="DWI188" s="1"/>
      <c r="DWJ188" s="1"/>
      <c r="DWK188" s="1"/>
      <c r="DWL188" s="1"/>
      <c r="DWM188" s="1"/>
      <c r="DWN188" s="1"/>
      <c r="DWO188" s="1"/>
      <c r="DWP188" s="1"/>
      <c r="DWQ188" s="1"/>
      <c r="DWR188" s="1"/>
      <c r="DWS188" s="1"/>
      <c r="DWT188" s="1"/>
      <c r="DWU188" s="1"/>
      <c r="DWV188" s="1"/>
      <c r="DWW188" s="1"/>
      <c r="DWX188" s="1"/>
      <c r="DWY188" s="1"/>
      <c r="DWZ188" s="1"/>
      <c r="DXA188" s="1"/>
      <c r="DXB188" s="1"/>
      <c r="DXC188" s="1"/>
      <c r="DXD188" s="1"/>
      <c r="DXE188" s="1"/>
      <c r="DXF188" s="1"/>
      <c r="DXG188" s="1"/>
      <c r="DXH188" s="1"/>
      <c r="DXI188" s="1"/>
      <c r="DXJ188" s="1"/>
      <c r="DXK188" s="1"/>
      <c r="DXL188" s="1"/>
      <c r="DXM188" s="1"/>
      <c r="DXN188" s="1"/>
      <c r="DXO188" s="1"/>
      <c r="DXP188" s="1"/>
      <c r="DXQ188" s="1"/>
      <c r="DXR188" s="1"/>
      <c r="DXS188" s="1"/>
      <c r="DXT188" s="1"/>
      <c r="DXU188" s="1"/>
      <c r="DXV188" s="1"/>
      <c r="DXW188" s="1"/>
      <c r="DXX188" s="1"/>
      <c r="DXY188" s="1"/>
      <c r="DXZ188" s="1"/>
      <c r="DYA188" s="1"/>
      <c r="DYB188" s="1"/>
      <c r="DYC188" s="1"/>
      <c r="DYD188" s="1"/>
      <c r="DYE188" s="1"/>
      <c r="DYF188" s="1"/>
      <c r="DYG188" s="1"/>
      <c r="DYH188" s="1"/>
      <c r="DYI188" s="1"/>
      <c r="DYJ188" s="1"/>
      <c r="DYK188" s="1"/>
      <c r="DYL188" s="1"/>
      <c r="DYM188" s="1"/>
      <c r="DYN188" s="1"/>
      <c r="DYO188" s="1"/>
      <c r="DYP188" s="1"/>
      <c r="DYQ188" s="1"/>
      <c r="DYR188" s="1"/>
      <c r="DYS188" s="1"/>
      <c r="DYT188" s="1"/>
      <c r="DYU188" s="1"/>
      <c r="DYV188" s="1"/>
      <c r="DYW188" s="1"/>
      <c r="DYX188" s="1"/>
      <c r="DYY188" s="1"/>
      <c r="DYZ188" s="1"/>
      <c r="DZA188" s="1"/>
      <c r="DZB188" s="1"/>
      <c r="DZC188" s="1"/>
      <c r="DZD188" s="1"/>
      <c r="DZE188" s="1"/>
      <c r="DZF188" s="1"/>
      <c r="DZG188" s="1"/>
      <c r="DZH188" s="1"/>
      <c r="DZI188" s="1"/>
      <c r="DZJ188" s="1"/>
      <c r="DZK188" s="1"/>
      <c r="DZL188" s="1"/>
      <c r="DZM188" s="1"/>
      <c r="DZN188" s="1"/>
      <c r="DZO188" s="1"/>
      <c r="DZP188" s="1"/>
      <c r="DZQ188" s="1"/>
      <c r="DZR188" s="1"/>
      <c r="DZS188" s="1"/>
      <c r="DZT188" s="1"/>
      <c r="DZU188" s="1"/>
      <c r="DZV188" s="1"/>
      <c r="DZW188" s="1"/>
      <c r="DZX188" s="1"/>
      <c r="DZY188" s="1"/>
      <c r="DZZ188" s="1"/>
      <c r="EAA188" s="1"/>
      <c r="EAB188" s="1"/>
      <c r="EAC188" s="1"/>
      <c r="EAD188" s="1"/>
      <c r="EAE188" s="1"/>
      <c r="EAF188" s="1"/>
      <c r="EAG188" s="1"/>
      <c r="EAH188" s="1"/>
      <c r="EAI188" s="1"/>
      <c r="EAJ188" s="1"/>
      <c r="EAK188" s="1"/>
      <c r="EAL188" s="1"/>
      <c r="EAM188" s="1"/>
      <c r="EAN188" s="1"/>
      <c r="EAO188" s="1"/>
      <c r="EAP188" s="1"/>
      <c r="EAQ188" s="1"/>
      <c r="EAR188" s="1"/>
      <c r="EAS188" s="1"/>
      <c r="EAT188" s="1"/>
      <c r="EAU188" s="1"/>
      <c r="EAV188" s="1"/>
      <c r="EAW188" s="1"/>
      <c r="EAX188" s="1"/>
      <c r="EAY188" s="1"/>
      <c r="EAZ188" s="1"/>
      <c r="EBA188" s="1"/>
      <c r="EBB188" s="1"/>
      <c r="EBC188" s="1"/>
      <c r="EBD188" s="1"/>
      <c r="EBE188" s="1"/>
      <c r="EBF188" s="1"/>
      <c r="EBG188" s="1"/>
      <c r="EBH188" s="1"/>
      <c r="EBI188" s="1"/>
      <c r="EBJ188" s="1"/>
      <c r="EBK188" s="1"/>
      <c r="EBL188" s="1"/>
      <c r="EBM188" s="1"/>
      <c r="EBN188" s="1"/>
      <c r="EBO188" s="1"/>
      <c r="EBP188" s="1"/>
      <c r="EBQ188" s="1"/>
      <c r="EBR188" s="1"/>
      <c r="EBS188" s="1"/>
      <c r="EBT188" s="1"/>
      <c r="EBU188" s="1"/>
      <c r="EBV188" s="1"/>
      <c r="EBW188" s="1"/>
      <c r="EBX188" s="1"/>
      <c r="EBY188" s="1"/>
      <c r="EBZ188" s="1"/>
      <c r="ECA188" s="1"/>
      <c r="ECB188" s="1"/>
      <c r="ECC188" s="1"/>
      <c r="ECD188" s="1"/>
      <c r="ECE188" s="1"/>
      <c r="ECF188" s="1"/>
      <c r="ECG188" s="1"/>
      <c r="ECH188" s="1"/>
      <c r="ECI188" s="1"/>
      <c r="ECJ188" s="1"/>
      <c r="ECK188" s="1"/>
      <c r="ECL188" s="1"/>
      <c r="ECM188" s="1"/>
      <c r="ECN188" s="1"/>
      <c r="ECO188" s="1"/>
      <c r="ECP188" s="1"/>
      <c r="ECQ188" s="1"/>
      <c r="ECR188" s="1"/>
      <c r="ECS188" s="1"/>
      <c r="ECT188" s="1"/>
      <c r="ECU188" s="1"/>
      <c r="ECV188" s="1"/>
      <c r="ECW188" s="1"/>
      <c r="ECX188" s="1"/>
      <c r="ECY188" s="1"/>
      <c r="ECZ188" s="1"/>
      <c r="EDA188" s="1"/>
      <c r="EDB188" s="1"/>
      <c r="EDC188" s="1"/>
      <c r="EDD188" s="1"/>
      <c r="EDE188" s="1"/>
      <c r="EDF188" s="1"/>
      <c r="EDG188" s="1"/>
      <c r="EDH188" s="1"/>
      <c r="EDI188" s="1"/>
      <c r="EDJ188" s="1"/>
      <c r="EDK188" s="1"/>
      <c r="EDL188" s="1"/>
      <c r="EDM188" s="1"/>
      <c r="EDN188" s="1"/>
      <c r="EDO188" s="1"/>
      <c r="EDP188" s="1"/>
      <c r="EDQ188" s="1"/>
      <c r="EDR188" s="1"/>
      <c r="EDS188" s="1"/>
      <c r="EDT188" s="1"/>
      <c r="EDU188" s="1"/>
      <c r="EDV188" s="1"/>
      <c r="EDW188" s="1"/>
      <c r="EDX188" s="1"/>
      <c r="EDY188" s="1"/>
      <c r="EDZ188" s="1"/>
      <c r="EEA188" s="1"/>
      <c r="EEB188" s="1"/>
      <c r="EEC188" s="1"/>
      <c r="EED188" s="1"/>
      <c r="EEE188" s="1"/>
      <c r="EEF188" s="1"/>
      <c r="EEG188" s="1"/>
      <c r="EEH188" s="1"/>
      <c r="EEI188" s="1"/>
      <c r="EEJ188" s="1"/>
      <c r="EEK188" s="1"/>
      <c r="EEL188" s="1"/>
      <c r="EEM188" s="1"/>
      <c r="EEN188" s="1"/>
      <c r="EEO188" s="1"/>
      <c r="EEP188" s="1"/>
      <c r="EEQ188" s="1"/>
      <c r="EER188" s="1"/>
      <c r="EES188" s="1"/>
      <c r="EET188" s="1"/>
      <c r="EEU188" s="1"/>
      <c r="EEV188" s="1"/>
      <c r="EEW188" s="1"/>
      <c r="EEX188" s="1"/>
      <c r="EEY188" s="1"/>
      <c r="EEZ188" s="1"/>
      <c r="EFA188" s="1"/>
      <c r="EFB188" s="1"/>
      <c r="EFC188" s="1"/>
      <c r="EFD188" s="1"/>
      <c r="EFE188" s="1"/>
      <c r="EFF188" s="1"/>
      <c r="EFG188" s="1"/>
      <c r="EFH188" s="1"/>
      <c r="EFI188" s="1"/>
      <c r="EFJ188" s="1"/>
      <c r="EFK188" s="1"/>
      <c r="EFL188" s="1"/>
      <c r="EFM188" s="1"/>
      <c r="EFN188" s="1"/>
      <c r="EFO188" s="1"/>
      <c r="EFP188" s="1"/>
      <c r="EFQ188" s="1"/>
      <c r="EFR188" s="1"/>
      <c r="EFS188" s="1"/>
      <c r="EFT188" s="1"/>
      <c r="EFU188" s="1"/>
      <c r="EFV188" s="1"/>
      <c r="EFW188" s="1"/>
      <c r="EFX188" s="1"/>
      <c r="EFY188" s="1"/>
      <c r="EFZ188" s="1"/>
      <c r="EGA188" s="1"/>
      <c r="EGB188" s="1"/>
      <c r="EGC188" s="1"/>
      <c r="EGD188" s="1"/>
      <c r="EGE188" s="1"/>
      <c r="EGF188" s="1"/>
      <c r="EGG188" s="1"/>
      <c r="EGH188" s="1"/>
      <c r="EGI188" s="1"/>
      <c r="EGJ188" s="1"/>
      <c r="EGK188" s="1"/>
      <c r="EGL188" s="1"/>
      <c r="EGM188" s="1"/>
      <c r="EGN188" s="1"/>
      <c r="EGO188" s="1"/>
      <c r="EGP188" s="1"/>
      <c r="EGQ188" s="1"/>
      <c r="EGR188" s="1"/>
      <c r="EGS188" s="1"/>
      <c r="EGT188" s="1"/>
      <c r="EGU188" s="1"/>
      <c r="EGV188" s="1"/>
      <c r="EGW188" s="1"/>
      <c r="EGX188" s="1"/>
      <c r="EGY188" s="1"/>
      <c r="EGZ188" s="1"/>
      <c r="EHA188" s="1"/>
      <c r="EHB188" s="1"/>
      <c r="EHC188" s="1"/>
      <c r="EHD188" s="1"/>
      <c r="EHE188" s="1"/>
      <c r="EHF188" s="1"/>
      <c r="EHG188" s="1"/>
      <c r="EHH188" s="1"/>
      <c r="EHI188" s="1"/>
      <c r="EHJ188" s="1"/>
      <c r="EHK188" s="1"/>
      <c r="EHL188" s="1"/>
      <c r="EHM188" s="1"/>
      <c r="EHN188" s="1"/>
      <c r="EHO188" s="1"/>
      <c r="EHP188" s="1"/>
      <c r="EHQ188" s="1"/>
      <c r="EHR188" s="1"/>
      <c r="EHS188" s="1"/>
      <c r="EHT188" s="1"/>
      <c r="EHU188" s="1"/>
      <c r="EHV188" s="1"/>
      <c r="EHW188" s="1"/>
      <c r="EHX188" s="1"/>
      <c r="EHY188" s="1"/>
      <c r="EHZ188" s="1"/>
      <c r="EIA188" s="1"/>
      <c r="EIB188" s="1"/>
      <c r="EIC188" s="1"/>
      <c r="EID188" s="1"/>
      <c r="EIE188" s="1"/>
      <c r="EIF188" s="1"/>
      <c r="EIG188" s="1"/>
      <c r="EIH188" s="1"/>
      <c r="EII188" s="1"/>
      <c r="EIJ188" s="1"/>
      <c r="EIK188" s="1"/>
      <c r="EIL188" s="1"/>
      <c r="EIM188" s="1"/>
      <c r="EIN188" s="1"/>
      <c r="EIO188" s="1"/>
      <c r="EIP188" s="1"/>
      <c r="EIQ188" s="1"/>
      <c r="EIR188" s="1"/>
      <c r="EIS188" s="1"/>
      <c r="EIT188" s="1"/>
      <c r="EIU188" s="1"/>
      <c r="EIV188" s="1"/>
      <c r="EIW188" s="1"/>
      <c r="EIX188" s="1"/>
      <c r="EIY188" s="1"/>
      <c r="EIZ188" s="1"/>
      <c r="EJA188" s="1"/>
      <c r="EJB188" s="1"/>
      <c r="EJC188" s="1"/>
      <c r="EJD188" s="1"/>
      <c r="EJE188" s="1"/>
      <c r="EJF188" s="1"/>
      <c r="EJG188" s="1"/>
      <c r="EJH188" s="1"/>
      <c r="EJI188" s="1"/>
      <c r="EJJ188" s="1"/>
      <c r="EJK188" s="1"/>
      <c r="EJL188" s="1"/>
      <c r="EJM188" s="1"/>
      <c r="EJN188" s="1"/>
      <c r="EJO188" s="1"/>
      <c r="EJP188" s="1"/>
      <c r="EJQ188" s="1"/>
      <c r="EJR188" s="1"/>
      <c r="EJS188" s="1"/>
      <c r="EJT188" s="1"/>
      <c r="EJU188" s="1"/>
      <c r="EJV188" s="1"/>
      <c r="EJW188" s="1"/>
      <c r="EJX188" s="1"/>
      <c r="EJY188" s="1"/>
      <c r="EJZ188" s="1"/>
      <c r="EKA188" s="1"/>
      <c r="EKB188" s="1"/>
      <c r="EKC188" s="1"/>
      <c r="EKD188" s="1"/>
      <c r="EKE188" s="1"/>
      <c r="EKF188" s="1"/>
      <c r="EKG188" s="1"/>
      <c r="EKH188" s="1"/>
      <c r="EKI188" s="1"/>
      <c r="EKJ188" s="1"/>
      <c r="EKK188" s="1"/>
      <c r="EKL188" s="1"/>
      <c r="EKM188" s="1"/>
      <c r="EKN188" s="1"/>
      <c r="EKO188" s="1"/>
      <c r="EKP188" s="1"/>
      <c r="EKQ188" s="1"/>
      <c r="EKR188" s="1"/>
      <c r="EKS188" s="1"/>
      <c r="EKT188" s="1"/>
      <c r="EKU188" s="1"/>
      <c r="EKV188" s="1"/>
      <c r="EKW188" s="1"/>
      <c r="EKX188" s="1"/>
      <c r="EKY188" s="1"/>
      <c r="EKZ188" s="1"/>
      <c r="ELA188" s="1"/>
      <c r="ELB188" s="1"/>
      <c r="ELC188" s="1"/>
      <c r="ELD188" s="1"/>
      <c r="ELE188" s="1"/>
      <c r="ELF188" s="1"/>
      <c r="ELG188" s="1"/>
      <c r="ELH188" s="1"/>
      <c r="ELI188" s="1"/>
      <c r="ELJ188" s="1"/>
      <c r="ELK188" s="1"/>
      <c r="ELL188" s="1"/>
      <c r="ELM188" s="1"/>
      <c r="ELN188" s="1"/>
      <c r="ELO188" s="1"/>
      <c r="ELP188" s="1"/>
      <c r="ELQ188" s="1"/>
      <c r="ELR188" s="1"/>
      <c r="ELS188" s="1"/>
      <c r="ELT188" s="1"/>
      <c r="ELU188" s="1"/>
      <c r="ELV188" s="1"/>
      <c r="ELW188" s="1"/>
      <c r="ELX188" s="1"/>
      <c r="ELY188" s="1"/>
      <c r="ELZ188" s="1"/>
      <c r="EMA188" s="1"/>
      <c r="EMB188" s="1"/>
      <c r="EMC188" s="1"/>
      <c r="EMD188" s="1"/>
      <c r="EME188" s="1"/>
      <c r="EMF188" s="1"/>
      <c r="EMG188" s="1"/>
      <c r="EMH188" s="1"/>
      <c r="EMI188" s="1"/>
      <c r="EMJ188" s="1"/>
      <c r="EMK188" s="1"/>
      <c r="EML188" s="1"/>
      <c r="EMM188" s="1"/>
      <c r="EMN188" s="1"/>
      <c r="EMO188" s="1"/>
      <c r="EMP188" s="1"/>
      <c r="EMQ188" s="1"/>
      <c r="EMR188" s="1"/>
      <c r="EMS188" s="1"/>
      <c r="EMT188" s="1"/>
      <c r="EMU188" s="1"/>
      <c r="EMV188" s="1"/>
      <c r="EMW188" s="1"/>
      <c r="EMX188" s="1"/>
      <c r="EMY188" s="1"/>
      <c r="EMZ188" s="1"/>
      <c r="ENA188" s="1"/>
      <c r="ENB188" s="1"/>
      <c r="ENC188" s="1"/>
      <c r="END188" s="1"/>
      <c r="ENE188" s="1"/>
      <c r="ENF188" s="1"/>
      <c r="ENG188" s="1"/>
      <c r="ENH188" s="1"/>
      <c r="ENI188" s="1"/>
      <c r="ENJ188" s="1"/>
      <c r="ENK188" s="1"/>
      <c r="ENL188" s="1"/>
      <c r="ENM188" s="1"/>
      <c r="ENN188" s="1"/>
      <c r="ENO188" s="1"/>
      <c r="ENP188" s="1"/>
      <c r="ENQ188" s="1"/>
      <c r="ENR188" s="1"/>
      <c r="ENS188" s="1"/>
      <c r="ENT188" s="1"/>
      <c r="ENU188" s="1"/>
      <c r="ENV188" s="1"/>
      <c r="ENW188" s="1"/>
      <c r="ENX188" s="1"/>
      <c r="ENY188" s="1"/>
      <c r="ENZ188" s="1"/>
      <c r="EOA188" s="1"/>
      <c r="EOB188" s="1"/>
      <c r="EOC188" s="1"/>
      <c r="EOD188" s="1"/>
      <c r="EOE188" s="1"/>
      <c r="EOF188" s="1"/>
      <c r="EOG188" s="1"/>
      <c r="EOH188" s="1"/>
      <c r="EOI188" s="1"/>
      <c r="EOJ188" s="1"/>
      <c r="EOK188" s="1"/>
      <c r="EOL188" s="1"/>
      <c r="EOM188" s="1"/>
      <c r="EON188" s="1"/>
      <c r="EOO188" s="1"/>
      <c r="EOP188" s="1"/>
      <c r="EOQ188" s="1"/>
      <c r="EOR188" s="1"/>
      <c r="EOS188" s="1"/>
      <c r="EOT188" s="1"/>
      <c r="EOU188" s="1"/>
      <c r="EOV188" s="1"/>
      <c r="EOW188" s="1"/>
      <c r="EOX188" s="1"/>
      <c r="EOY188" s="1"/>
      <c r="EOZ188" s="1"/>
      <c r="EPA188" s="1"/>
      <c r="EPB188" s="1"/>
      <c r="EPC188" s="1"/>
      <c r="EPD188" s="1"/>
      <c r="EPE188" s="1"/>
      <c r="EPF188" s="1"/>
      <c r="EPG188" s="1"/>
      <c r="EPH188" s="1"/>
      <c r="EPI188" s="1"/>
      <c r="EPJ188" s="1"/>
      <c r="EPK188" s="1"/>
      <c r="EPL188" s="1"/>
      <c r="EPM188" s="1"/>
      <c r="EPN188" s="1"/>
      <c r="EPO188" s="1"/>
      <c r="EPP188" s="1"/>
      <c r="EPQ188" s="1"/>
      <c r="EPR188" s="1"/>
      <c r="EPS188" s="1"/>
      <c r="EPT188" s="1"/>
      <c r="EPU188" s="1"/>
      <c r="EPV188" s="1"/>
      <c r="EPW188" s="1"/>
      <c r="EPX188" s="1"/>
      <c r="EPY188" s="1"/>
      <c r="EPZ188" s="1"/>
      <c r="EQA188" s="1"/>
      <c r="EQB188" s="1"/>
      <c r="EQC188" s="1"/>
      <c r="EQD188" s="1"/>
      <c r="EQE188" s="1"/>
      <c r="EQF188" s="1"/>
      <c r="EQG188" s="1"/>
      <c r="EQH188" s="1"/>
      <c r="EQI188" s="1"/>
      <c r="EQJ188" s="1"/>
      <c r="EQK188" s="1"/>
      <c r="EQL188" s="1"/>
      <c r="EQM188" s="1"/>
      <c r="EQN188" s="1"/>
      <c r="EQO188" s="1"/>
      <c r="EQP188" s="1"/>
      <c r="EQQ188" s="1"/>
      <c r="EQR188" s="1"/>
      <c r="EQS188" s="1"/>
      <c r="EQT188" s="1"/>
      <c r="EQU188" s="1"/>
      <c r="EQV188" s="1"/>
      <c r="EQW188" s="1"/>
      <c r="EQX188" s="1"/>
      <c r="EQY188" s="1"/>
      <c r="EQZ188" s="1"/>
      <c r="ERA188" s="1"/>
      <c r="ERB188" s="1"/>
      <c r="ERC188" s="1"/>
      <c r="ERD188" s="1"/>
      <c r="ERE188" s="1"/>
      <c r="ERF188" s="1"/>
      <c r="ERG188" s="1"/>
      <c r="ERH188" s="1"/>
      <c r="ERI188" s="1"/>
      <c r="ERJ188" s="1"/>
      <c r="ERK188" s="1"/>
      <c r="ERL188" s="1"/>
      <c r="ERM188" s="1"/>
      <c r="ERN188" s="1"/>
      <c r="ERO188" s="1"/>
      <c r="ERP188" s="1"/>
      <c r="ERQ188" s="1"/>
      <c r="ERR188" s="1"/>
      <c r="ERS188" s="1"/>
      <c r="ERT188" s="1"/>
      <c r="ERU188" s="1"/>
      <c r="ERV188" s="1"/>
      <c r="ERW188" s="1"/>
      <c r="ERX188" s="1"/>
      <c r="ERY188" s="1"/>
      <c r="ERZ188" s="1"/>
      <c r="ESA188" s="1"/>
      <c r="ESB188" s="1"/>
      <c r="ESC188" s="1"/>
      <c r="ESD188" s="1"/>
      <c r="ESE188" s="1"/>
      <c r="ESF188" s="1"/>
      <c r="ESG188" s="1"/>
      <c r="ESH188" s="1"/>
      <c r="ESI188" s="1"/>
      <c r="ESJ188" s="1"/>
      <c r="ESK188" s="1"/>
      <c r="ESL188" s="1"/>
      <c r="ESM188" s="1"/>
      <c r="ESN188" s="1"/>
      <c r="ESO188" s="1"/>
      <c r="ESP188" s="1"/>
      <c r="ESQ188" s="1"/>
      <c r="ESR188" s="1"/>
      <c r="ESS188" s="1"/>
      <c r="EST188" s="1"/>
      <c r="ESU188" s="1"/>
      <c r="ESV188" s="1"/>
      <c r="ESW188" s="1"/>
      <c r="ESX188" s="1"/>
      <c r="ESY188" s="1"/>
      <c r="ESZ188" s="1"/>
      <c r="ETA188" s="1"/>
      <c r="ETB188" s="1"/>
      <c r="ETC188" s="1"/>
      <c r="ETD188" s="1"/>
      <c r="ETE188" s="1"/>
      <c r="ETF188" s="1"/>
      <c r="ETG188" s="1"/>
      <c r="ETH188" s="1"/>
      <c r="ETI188" s="1"/>
      <c r="ETJ188" s="1"/>
      <c r="ETK188" s="1"/>
      <c r="ETL188" s="1"/>
      <c r="ETM188" s="1"/>
      <c r="ETN188" s="1"/>
      <c r="ETO188" s="1"/>
      <c r="ETP188" s="1"/>
      <c r="ETQ188" s="1"/>
      <c r="ETR188" s="1"/>
      <c r="ETS188" s="1"/>
      <c r="ETT188" s="1"/>
      <c r="ETU188" s="1"/>
      <c r="ETV188" s="1"/>
      <c r="ETW188" s="1"/>
      <c r="ETX188" s="1"/>
      <c r="ETY188" s="1"/>
      <c r="ETZ188" s="1"/>
      <c r="EUA188" s="1"/>
      <c r="EUB188" s="1"/>
      <c r="EUC188" s="1"/>
      <c r="EUD188" s="1"/>
      <c r="EUE188" s="1"/>
      <c r="EUF188" s="1"/>
      <c r="EUG188" s="1"/>
      <c r="EUH188" s="1"/>
      <c r="EUI188" s="1"/>
      <c r="EUJ188" s="1"/>
      <c r="EUK188" s="1"/>
      <c r="EUL188" s="1"/>
      <c r="EUM188" s="1"/>
      <c r="EUN188" s="1"/>
      <c r="EUO188" s="1"/>
      <c r="EUP188" s="1"/>
      <c r="EUQ188" s="1"/>
      <c r="EUR188" s="1"/>
      <c r="EUS188" s="1"/>
      <c r="EUT188" s="1"/>
      <c r="EUU188" s="1"/>
      <c r="EUV188" s="1"/>
      <c r="EUW188" s="1"/>
      <c r="EUX188" s="1"/>
      <c r="EUY188" s="1"/>
      <c r="EUZ188" s="1"/>
      <c r="EVA188" s="1"/>
      <c r="EVB188" s="1"/>
      <c r="EVC188" s="1"/>
      <c r="EVD188" s="1"/>
      <c r="EVE188" s="1"/>
      <c r="EVF188" s="1"/>
      <c r="EVG188" s="1"/>
      <c r="EVH188" s="1"/>
      <c r="EVI188" s="1"/>
      <c r="EVJ188" s="1"/>
      <c r="EVK188" s="1"/>
      <c r="EVL188" s="1"/>
      <c r="EVM188" s="1"/>
      <c r="EVN188" s="1"/>
      <c r="EVO188" s="1"/>
      <c r="EVP188" s="1"/>
      <c r="EVQ188" s="1"/>
      <c r="EVR188" s="1"/>
      <c r="EVS188" s="1"/>
      <c r="EVT188" s="1"/>
      <c r="EVU188" s="1"/>
      <c r="EVV188" s="1"/>
      <c r="EVW188" s="1"/>
      <c r="EVX188" s="1"/>
      <c r="EVY188" s="1"/>
      <c r="EVZ188" s="1"/>
      <c r="EWA188" s="1"/>
      <c r="EWB188" s="1"/>
      <c r="EWC188" s="1"/>
      <c r="EWD188" s="1"/>
      <c r="EWE188" s="1"/>
      <c r="EWF188" s="1"/>
      <c r="EWG188" s="1"/>
      <c r="EWH188" s="1"/>
      <c r="EWI188" s="1"/>
      <c r="EWJ188" s="1"/>
      <c r="EWK188" s="1"/>
      <c r="EWL188" s="1"/>
      <c r="EWM188" s="1"/>
      <c r="EWN188" s="1"/>
      <c r="EWO188" s="1"/>
      <c r="EWP188" s="1"/>
      <c r="EWQ188" s="1"/>
      <c r="EWR188" s="1"/>
      <c r="EWS188" s="1"/>
      <c r="EWT188" s="1"/>
      <c r="EWU188" s="1"/>
      <c r="EWV188" s="1"/>
      <c r="EWW188" s="1"/>
      <c r="EWX188" s="1"/>
      <c r="EWY188" s="1"/>
      <c r="EWZ188" s="1"/>
      <c r="EXA188" s="1"/>
      <c r="EXB188" s="1"/>
      <c r="EXC188" s="1"/>
      <c r="EXD188" s="1"/>
      <c r="EXE188" s="1"/>
      <c r="EXF188" s="1"/>
      <c r="EXG188" s="1"/>
      <c r="EXH188" s="1"/>
      <c r="EXI188" s="1"/>
      <c r="EXJ188" s="1"/>
      <c r="EXK188" s="1"/>
      <c r="EXL188" s="1"/>
      <c r="EXM188" s="1"/>
      <c r="EXN188" s="1"/>
      <c r="EXO188" s="1"/>
      <c r="EXP188" s="1"/>
      <c r="EXQ188" s="1"/>
      <c r="EXR188" s="1"/>
      <c r="EXS188" s="1"/>
      <c r="EXT188" s="1"/>
      <c r="EXU188" s="1"/>
      <c r="EXV188" s="1"/>
      <c r="EXW188" s="1"/>
      <c r="EXX188" s="1"/>
      <c r="EXY188" s="1"/>
      <c r="EXZ188" s="1"/>
      <c r="EYA188" s="1"/>
      <c r="EYB188" s="1"/>
      <c r="EYC188" s="1"/>
      <c r="EYD188" s="1"/>
      <c r="EYE188" s="1"/>
      <c r="EYF188" s="1"/>
      <c r="EYG188" s="1"/>
      <c r="EYH188" s="1"/>
      <c r="EYI188" s="1"/>
      <c r="EYJ188" s="1"/>
      <c r="EYK188" s="1"/>
      <c r="EYL188" s="1"/>
      <c r="EYM188" s="1"/>
      <c r="EYN188" s="1"/>
      <c r="EYO188" s="1"/>
      <c r="EYP188" s="1"/>
      <c r="EYQ188" s="1"/>
      <c r="EYR188" s="1"/>
      <c r="EYS188" s="1"/>
      <c r="EYT188" s="1"/>
      <c r="EYU188" s="1"/>
      <c r="EYV188" s="1"/>
      <c r="EYW188" s="1"/>
      <c r="EYX188" s="1"/>
      <c r="EYY188" s="1"/>
      <c r="EYZ188" s="1"/>
      <c r="EZA188" s="1"/>
      <c r="EZB188" s="1"/>
      <c r="EZC188" s="1"/>
      <c r="EZD188" s="1"/>
      <c r="EZE188" s="1"/>
      <c r="EZF188" s="1"/>
      <c r="EZG188" s="1"/>
      <c r="EZH188" s="1"/>
      <c r="EZI188" s="1"/>
      <c r="EZJ188" s="1"/>
      <c r="EZK188" s="1"/>
      <c r="EZL188" s="1"/>
      <c r="EZM188" s="1"/>
      <c r="EZN188" s="1"/>
      <c r="EZO188" s="1"/>
      <c r="EZP188" s="1"/>
      <c r="EZQ188" s="1"/>
      <c r="EZR188" s="1"/>
      <c r="EZS188" s="1"/>
      <c r="EZT188" s="1"/>
      <c r="EZU188" s="1"/>
      <c r="EZV188" s="1"/>
      <c r="EZW188" s="1"/>
      <c r="EZX188" s="1"/>
      <c r="EZY188" s="1"/>
      <c r="EZZ188" s="1"/>
      <c r="FAA188" s="1"/>
      <c r="FAB188" s="1"/>
      <c r="FAC188" s="1"/>
      <c r="FAD188" s="1"/>
      <c r="FAE188" s="1"/>
      <c r="FAF188" s="1"/>
      <c r="FAG188" s="1"/>
      <c r="FAH188" s="1"/>
      <c r="FAI188" s="1"/>
      <c r="FAJ188" s="1"/>
      <c r="FAK188" s="1"/>
      <c r="FAL188" s="1"/>
      <c r="FAM188" s="1"/>
      <c r="FAN188" s="1"/>
      <c r="FAO188" s="1"/>
      <c r="FAP188" s="1"/>
      <c r="FAQ188" s="1"/>
      <c r="FAR188" s="1"/>
      <c r="FAS188" s="1"/>
      <c r="FAT188" s="1"/>
      <c r="FAU188" s="1"/>
      <c r="FAV188" s="1"/>
      <c r="FAW188" s="1"/>
      <c r="FAX188" s="1"/>
      <c r="FAY188" s="1"/>
      <c r="FAZ188" s="1"/>
      <c r="FBA188" s="1"/>
      <c r="FBB188" s="1"/>
      <c r="FBC188" s="1"/>
      <c r="FBD188" s="1"/>
      <c r="FBE188" s="1"/>
      <c r="FBF188" s="1"/>
      <c r="FBG188" s="1"/>
      <c r="FBH188" s="1"/>
      <c r="FBI188" s="1"/>
      <c r="FBJ188" s="1"/>
      <c r="FBK188" s="1"/>
      <c r="FBL188" s="1"/>
      <c r="FBM188" s="1"/>
      <c r="FBN188" s="1"/>
      <c r="FBO188" s="1"/>
      <c r="FBP188" s="1"/>
      <c r="FBQ188" s="1"/>
      <c r="FBR188" s="1"/>
      <c r="FBS188" s="1"/>
      <c r="FBT188" s="1"/>
      <c r="FBU188" s="1"/>
      <c r="FBV188" s="1"/>
      <c r="FBW188" s="1"/>
      <c r="FBX188" s="1"/>
      <c r="FBY188" s="1"/>
      <c r="FBZ188" s="1"/>
      <c r="FCA188" s="1"/>
      <c r="FCB188" s="1"/>
      <c r="FCC188" s="1"/>
      <c r="FCD188" s="1"/>
      <c r="FCE188" s="1"/>
      <c r="FCF188" s="1"/>
      <c r="FCG188" s="1"/>
      <c r="FCH188" s="1"/>
      <c r="FCI188" s="1"/>
      <c r="FCJ188" s="1"/>
      <c r="FCK188" s="1"/>
      <c r="FCL188" s="1"/>
      <c r="FCM188" s="1"/>
      <c r="FCN188" s="1"/>
      <c r="FCO188" s="1"/>
      <c r="FCP188" s="1"/>
      <c r="FCQ188" s="1"/>
      <c r="FCR188" s="1"/>
      <c r="FCS188" s="1"/>
      <c r="FCT188" s="1"/>
      <c r="FCU188" s="1"/>
      <c r="FCV188" s="1"/>
      <c r="FCW188" s="1"/>
      <c r="FCX188" s="1"/>
      <c r="FCY188" s="1"/>
      <c r="FCZ188" s="1"/>
      <c r="FDA188" s="1"/>
      <c r="FDB188" s="1"/>
      <c r="FDC188" s="1"/>
      <c r="FDD188" s="1"/>
      <c r="FDE188" s="1"/>
      <c r="FDF188" s="1"/>
      <c r="FDG188" s="1"/>
      <c r="FDH188" s="1"/>
      <c r="FDI188" s="1"/>
      <c r="FDJ188" s="1"/>
      <c r="FDK188" s="1"/>
      <c r="FDL188" s="1"/>
      <c r="FDM188" s="1"/>
      <c r="FDN188" s="1"/>
      <c r="FDO188" s="1"/>
      <c r="FDP188" s="1"/>
      <c r="FDQ188" s="1"/>
      <c r="FDR188" s="1"/>
      <c r="FDS188" s="1"/>
      <c r="FDT188" s="1"/>
      <c r="FDU188" s="1"/>
      <c r="FDV188" s="1"/>
      <c r="FDW188" s="1"/>
      <c r="FDX188" s="1"/>
      <c r="FDY188" s="1"/>
      <c r="FDZ188" s="1"/>
      <c r="FEA188" s="1"/>
      <c r="FEB188" s="1"/>
      <c r="FEC188" s="1"/>
      <c r="FED188" s="1"/>
      <c r="FEE188" s="1"/>
      <c r="FEF188" s="1"/>
      <c r="FEG188" s="1"/>
      <c r="FEH188" s="1"/>
      <c r="FEI188" s="1"/>
      <c r="FEJ188" s="1"/>
      <c r="FEK188" s="1"/>
      <c r="FEL188" s="1"/>
      <c r="FEM188" s="1"/>
      <c r="FEN188" s="1"/>
      <c r="FEO188" s="1"/>
      <c r="FEP188" s="1"/>
      <c r="FEQ188" s="1"/>
      <c r="FER188" s="1"/>
      <c r="FES188" s="1"/>
      <c r="FET188" s="1"/>
      <c r="FEU188" s="1"/>
      <c r="FEV188" s="1"/>
      <c r="FEW188" s="1"/>
      <c r="FEX188" s="1"/>
      <c r="FEY188" s="1"/>
      <c r="FEZ188" s="1"/>
      <c r="FFA188" s="1"/>
      <c r="FFB188" s="1"/>
      <c r="FFC188" s="1"/>
      <c r="FFD188" s="1"/>
      <c r="FFE188" s="1"/>
      <c r="FFF188" s="1"/>
      <c r="FFG188" s="1"/>
      <c r="FFH188" s="1"/>
      <c r="FFI188" s="1"/>
      <c r="FFJ188" s="1"/>
      <c r="FFK188" s="1"/>
      <c r="FFL188" s="1"/>
      <c r="FFM188" s="1"/>
      <c r="FFN188" s="1"/>
      <c r="FFO188" s="1"/>
      <c r="FFP188" s="1"/>
      <c r="FFQ188" s="1"/>
      <c r="FFR188" s="1"/>
      <c r="FFS188" s="1"/>
      <c r="FFT188" s="1"/>
      <c r="FFU188" s="1"/>
      <c r="FFV188" s="1"/>
      <c r="FFW188" s="1"/>
      <c r="FFX188" s="1"/>
      <c r="FFY188" s="1"/>
      <c r="FFZ188" s="1"/>
      <c r="FGA188" s="1"/>
      <c r="FGB188" s="1"/>
      <c r="FGC188" s="1"/>
      <c r="FGD188" s="1"/>
      <c r="FGE188" s="1"/>
      <c r="FGF188" s="1"/>
      <c r="FGG188" s="1"/>
      <c r="FGH188" s="1"/>
      <c r="FGI188" s="1"/>
      <c r="FGJ188" s="1"/>
      <c r="FGK188" s="1"/>
      <c r="FGL188" s="1"/>
      <c r="FGM188" s="1"/>
      <c r="FGN188" s="1"/>
      <c r="FGO188" s="1"/>
      <c r="FGP188" s="1"/>
      <c r="FGQ188" s="1"/>
      <c r="FGR188" s="1"/>
      <c r="FGS188" s="1"/>
      <c r="FGT188" s="1"/>
      <c r="FGU188" s="1"/>
      <c r="FGV188" s="1"/>
      <c r="FGW188" s="1"/>
      <c r="FGX188" s="1"/>
      <c r="FGY188" s="1"/>
      <c r="FGZ188" s="1"/>
      <c r="FHA188" s="1"/>
      <c r="FHB188" s="1"/>
      <c r="FHC188" s="1"/>
      <c r="FHD188" s="1"/>
      <c r="FHE188" s="1"/>
      <c r="FHF188" s="1"/>
      <c r="FHG188" s="1"/>
      <c r="FHH188" s="1"/>
      <c r="FHI188" s="1"/>
      <c r="FHJ188" s="1"/>
      <c r="FHK188" s="1"/>
      <c r="FHL188" s="1"/>
      <c r="FHM188" s="1"/>
      <c r="FHN188" s="1"/>
      <c r="FHO188" s="1"/>
      <c r="FHP188" s="1"/>
      <c r="FHQ188" s="1"/>
      <c r="FHR188" s="1"/>
      <c r="FHS188" s="1"/>
      <c r="FHT188" s="1"/>
      <c r="FHU188" s="1"/>
      <c r="FHV188" s="1"/>
      <c r="FHW188" s="1"/>
      <c r="FHX188" s="1"/>
      <c r="FHY188" s="1"/>
      <c r="FHZ188" s="1"/>
      <c r="FIA188" s="1"/>
      <c r="FIB188" s="1"/>
      <c r="FIC188" s="1"/>
      <c r="FID188" s="1"/>
      <c r="FIE188" s="1"/>
      <c r="FIF188" s="1"/>
      <c r="FIG188" s="1"/>
      <c r="FIH188" s="1"/>
      <c r="FII188" s="1"/>
      <c r="FIJ188" s="1"/>
      <c r="FIK188" s="1"/>
      <c r="FIL188" s="1"/>
      <c r="FIM188" s="1"/>
      <c r="FIN188" s="1"/>
      <c r="FIO188" s="1"/>
      <c r="FIP188" s="1"/>
      <c r="FIQ188" s="1"/>
      <c r="FIR188" s="1"/>
      <c r="FIS188" s="1"/>
      <c r="FIT188" s="1"/>
      <c r="FIU188" s="1"/>
      <c r="FIV188" s="1"/>
      <c r="FIW188" s="1"/>
      <c r="FIX188" s="1"/>
      <c r="FIY188" s="1"/>
      <c r="FIZ188" s="1"/>
      <c r="FJA188" s="1"/>
      <c r="FJB188" s="1"/>
      <c r="FJC188" s="1"/>
      <c r="FJD188" s="1"/>
      <c r="FJE188" s="1"/>
      <c r="FJF188" s="1"/>
      <c r="FJG188" s="1"/>
      <c r="FJH188" s="1"/>
      <c r="FJI188" s="1"/>
      <c r="FJJ188" s="1"/>
      <c r="FJK188" s="1"/>
      <c r="FJL188" s="1"/>
      <c r="FJM188" s="1"/>
      <c r="FJN188" s="1"/>
      <c r="FJO188" s="1"/>
      <c r="FJP188" s="1"/>
      <c r="FJQ188" s="1"/>
      <c r="FJR188" s="1"/>
      <c r="FJS188" s="1"/>
      <c r="FJT188" s="1"/>
      <c r="FJU188" s="1"/>
      <c r="FJV188" s="1"/>
      <c r="FJW188" s="1"/>
      <c r="FJX188" s="1"/>
      <c r="FJY188" s="1"/>
      <c r="FJZ188" s="1"/>
      <c r="FKA188" s="1"/>
      <c r="FKB188" s="1"/>
      <c r="FKC188" s="1"/>
      <c r="FKD188" s="1"/>
      <c r="FKE188" s="1"/>
      <c r="FKF188" s="1"/>
      <c r="FKG188" s="1"/>
      <c r="FKH188" s="1"/>
      <c r="FKI188" s="1"/>
      <c r="FKJ188" s="1"/>
      <c r="FKK188" s="1"/>
      <c r="FKL188" s="1"/>
      <c r="FKM188" s="1"/>
      <c r="FKN188" s="1"/>
      <c r="FKO188" s="1"/>
      <c r="FKP188" s="1"/>
      <c r="FKQ188" s="1"/>
      <c r="FKR188" s="1"/>
      <c r="FKS188" s="1"/>
      <c r="FKT188" s="1"/>
      <c r="FKU188" s="1"/>
      <c r="FKV188" s="1"/>
      <c r="FKW188" s="1"/>
      <c r="FKX188" s="1"/>
      <c r="FKY188" s="1"/>
      <c r="FKZ188" s="1"/>
      <c r="FLA188" s="1"/>
      <c r="FLB188" s="1"/>
      <c r="FLC188" s="1"/>
      <c r="FLD188" s="1"/>
      <c r="FLE188" s="1"/>
      <c r="FLF188" s="1"/>
      <c r="FLG188" s="1"/>
      <c r="FLH188" s="1"/>
      <c r="FLI188" s="1"/>
      <c r="FLJ188" s="1"/>
      <c r="FLK188" s="1"/>
      <c r="FLL188" s="1"/>
      <c r="FLM188" s="1"/>
      <c r="FLN188" s="1"/>
      <c r="FLO188" s="1"/>
      <c r="FLP188" s="1"/>
      <c r="FLQ188" s="1"/>
      <c r="FLR188" s="1"/>
      <c r="FLS188" s="1"/>
      <c r="FLT188" s="1"/>
      <c r="FLU188" s="1"/>
      <c r="FLV188" s="1"/>
      <c r="FLW188" s="1"/>
      <c r="FLX188" s="1"/>
      <c r="FLY188" s="1"/>
      <c r="FLZ188" s="1"/>
      <c r="FMA188" s="1"/>
      <c r="FMB188" s="1"/>
      <c r="FMC188" s="1"/>
      <c r="FMD188" s="1"/>
      <c r="FME188" s="1"/>
      <c r="FMF188" s="1"/>
      <c r="FMG188" s="1"/>
      <c r="FMH188" s="1"/>
      <c r="FMI188" s="1"/>
      <c r="FMJ188" s="1"/>
      <c r="FMK188" s="1"/>
      <c r="FML188" s="1"/>
      <c r="FMM188" s="1"/>
      <c r="FMN188" s="1"/>
      <c r="FMO188" s="1"/>
      <c r="FMP188" s="1"/>
      <c r="FMQ188" s="1"/>
      <c r="FMR188" s="1"/>
      <c r="FMS188" s="1"/>
      <c r="FMT188" s="1"/>
      <c r="FMU188" s="1"/>
      <c r="FMV188" s="1"/>
      <c r="FMW188" s="1"/>
      <c r="FMX188" s="1"/>
      <c r="FMY188" s="1"/>
      <c r="FMZ188" s="1"/>
      <c r="FNA188" s="1"/>
      <c r="FNB188" s="1"/>
      <c r="FNC188" s="1"/>
      <c r="FND188" s="1"/>
      <c r="FNE188" s="1"/>
      <c r="FNF188" s="1"/>
      <c r="FNG188" s="1"/>
      <c r="FNH188" s="1"/>
      <c r="FNI188" s="1"/>
      <c r="FNJ188" s="1"/>
      <c r="FNK188" s="1"/>
      <c r="FNL188" s="1"/>
      <c r="FNM188" s="1"/>
      <c r="FNN188" s="1"/>
      <c r="FNO188" s="1"/>
      <c r="FNP188" s="1"/>
      <c r="FNQ188" s="1"/>
      <c r="FNR188" s="1"/>
      <c r="FNS188" s="1"/>
      <c r="FNT188" s="1"/>
      <c r="FNU188" s="1"/>
      <c r="FNV188" s="1"/>
      <c r="FNW188" s="1"/>
      <c r="FNX188" s="1"/>
      <c r="FNY188" s="1"/>
      <c r="FNZ188" s="1"/>
      <c r="FOA188" s="1"/>
      <c r="FOB188" s="1"/>
      <c r="FOC188" s="1"/>
      <c r="FOD188" s="1"/>
      <c r="FOE188" s="1"/>
      <c r="FOF188" s="1"/>
      <c r="FOG188" s="1"/>
      <c r="FOH188" s="1"/>
      <c r="FOI188" s="1"/>
      <c r="FOJ188" s="1"/>
      <c r="FOK188" s="1"/>
      <c r="FOL188" s="1"/>
      <c r="FOM188" s="1"/>
      <c r="FON188" s="1"/>
      <c r="FOO188" s="1"/>
      <c r="FOP188" s="1"/>
      <c r="FOQ188" s="1"/>
      <c r="FOR188" s="1"/>
      <c r="FOS188" s="1"/>
      <c r="FOT188" s="1"/>
      <c r="FOU188" s="1"/>
      <c r="FOV188" s="1"/>
      <c r="FOW188" s="1"/>
      <c r="FOX188" s="1"/>
      <c r="FOY188" s="1"/>
      <c r="FOZ188" s="1"/>
      <c r="FPA188" s="1"/>
      <c r="FPB188" s="1"/>
      <c r="FPC188" s="1"/>
      <c r="FPD188" s="1"/>
      <c r="FPE188" s="1"/>
      <c r="FPF188" s="1"/>
      <c r="FPG188" s="1"/>
      <c r="FPH188" s="1"/>
      <c r="FPI188" s="1"/>
      <c r="FPJ188" s="1"/>
      <c r="FPK188" s="1"/>
      <c r="FPL188" s="1"/>
      <c r="FPM188" s="1"/>
      <c r="FPN188" s="1"/>
      <c r="FPO188" s="1"/>
      <c r="FPP188" s="1"/>
      <c r="FPQ188" s="1"/>
      <c r="FPR188" s="1"/>
      <c r="FPS188" s="1"/>
      <c r="FPT188" s="1"/>
      <c r="FPU188" s="1"/>
      <c r="FPV188" s="1"/>
      <c r="FPW188" s="1"/>
      <c r="FPX188" s="1"/>
      <c r="FPY188" s="1"/>
      <c r="FPZ188" s="1"/>
      <c r="FQA188" s="1"/>
      <c r="FQB188" s="1"/>
      <c r="FQC188" s="1"/>
      <c r="FQD188" s="1"/>
      <c r="FQE188" s="1"/>
      <c r="FQF188" s="1"/>
      <c r="FQG188" s="1"/>
      <c r="FQH188" s="1"/>
      <c r="FQI188" s="1"/>
      <c r="FQJ188" s="1"/>
      <c r="FQK188" s="1"/>
      <c r="FQL188" s="1"/>
      <c r="FQM188" s="1"/>
      <c r="FQN188" s="1"/>
      <c r="FQO188" s="1"/>
      <c r="FQP188" s="1"/>
      <c r="FQQ188" s="1"/>
      <c r="FQR188" s="1"/>
      <c r="FQS188" s="1"/>
      <c r="FQT188" s="1"/>
      <c r="FQU188" s="1"/>
      <c r="FQV188" s="1"/>
      <c r="FQW188" s="1"/>
      <c r="FQX188" s="1"/>
      <c r="FQY188" s="1"/>
      <c r="FQZ188" s="1"/>
      <c r="FRA188" s="1"/>
      <c r="FRB188" s="1"/>
      <c r="FRC188" s="1"/>
      <c r="FRD188" s="1"/>
      <c r="FRE188" s="1"/>
      <c r="FRF188" s="1"/>
      <c r="FRG188" s="1"/>
      <c r="FRH188" s="1"/>
      <c r="FRI188" s="1"/>
      <c r="FRJ188" s="1"/>
      <c r="FRK188" s="1"/>
      <c r="FRL188" s="1"/>
      <c r="FRM188" s="1"/>
      <c r="FRN188" s="1"/>
      <c r="FRO188" s="1"/>
      <c r="FRP188" s="1"/>
      <c r="FRQ188" s="1"/>
      <c r="FRR188" s="1"/>
      <c r="FRS188" s="1"/>
      <c r="FRT188" s="1"/>
      <c r="FRU188" s="1"/>
      <c r="FRV188" s="1"/>
      <c r="FRW188" s="1"/>
      <c r="FRX188" s="1"/>
      <c r="FRY188" s="1"/>
      <c r="FRZ188" s="1"/>
      <c r="FSA188" s="1"/>
      <c r="FSB188" s="1"/>
      <c r="FSC188" s="1"/>
      <c r="FSD188" s="1"/>
      <c r="FSE188" s="1"/>
      <c r="FSF188" s="1"/>
      <c r="FSG188" s="1"/>
      <c r="FSH188" s="1"/>
      <c r="FSI188" s="1"/>
      <c r="FSJ188" s="1"/>
      <c r="FSK188" s="1"/>
      <c r="FSL188" s="1"/>
      <c r="FSM188" s="1"/>
      <c r="FSN188" s="1"/>
      <c r="FSO188" s="1"/>
      <c r="FSP188" s="1"/>
      <c r="FSQ188" s="1"/>
      <c r="FSR188" s="1"/>
      <c r="FSS188" s="1"/>
      <c r="FST188" s="1"/>
      <c r="FSU188" s="1"/>
      <c r="FSV188" s="1"/>
      <c r="FSW188" s="1"/>
      <c r="FSX188" s="1"/>
      <c r="FSY188" s="1"/>
      <c r="FSZ188" s="1"/>
      <c r="FTA188" s="1"/>
      <c r="FTB188" s="1"/>
      <c r="FTC188" s="1"/>
      <c r="FTD188" s="1"/>
      <c r="FTE188" s="1"/>
      <c r="FTF188" s="1"/>
      <c r="FTG188" s="1"/>
      <c r="FTH188" s="1"/>
      <c r="FTI188" s="1"/>
      <c r="FTJ188" s="1"/>
      <c r="FTK188" s="1"/>
      <c r="FTL188" s="1"/>
      <c r="FTM188" s="1"/>
      <c r="FTN188" s="1"/>
      <c r="FTO188" s="1"/>
      <c r="FTP188" s="1"/>
      <c r="FTQ188" s="1"/>
      <c r="FTR188" s="1"/>
      <c r="FTS188" s="1"/>
      <c r="FTT188" s="1"/>
      <c r="FTU188" s="1"/>
      <c r="FTV188" s="1"/>
      <c r="FTW188" s="1"/>
      <c r="FTX188" s="1"/>
      <c r="FTY188" s="1"/>
      <c r="FTZ188" s="1"/>
      <c r="FUA188" s="1"/>
      <c r="FUB188" s="1"/>
      <c r="FUC188" s="1"/>
      <c r="FUD188" s="1"/>
      <c r="FUE188" s="1"/>
      <c r="FUF188" s="1"/>
      <c r="FUG188" s="1"/>
      <c r="FUH188" s="1"/>
      <c r="FUI188" s="1"/>
      <c r="FUJ188" s="1"/>
      <c r="FUK188" s="1"/>
      <c r="FUL188" s="1"/>
      <c r="FUM188" s="1"/>
      <c r="FUN188" s="1"/>
      <c r="FUO188" s="1"/>
      <c r="FUP188" s="1"/>
      <c r="FUQ188" s="1"/>
      <c r="FUR188" s="1"/>
      <c r="FUS188" s="1"/>
      <c r="FUT188" s="1"/>
      <c r="FUU188" s="1"/>
      <c r="FUV188" s="1"/>
      <c r="FUW188" s="1"/>
      <c r="FUX188" s="1"/>
      <c r="FUY188" s="1"/>
      <c r="FUZ188" s="1"/>
      <c r="FVA188" s="1"/>
      <c r="FVB188" s="1"/>
      <c r="FVC188" s="1"/>
      <c r="FVD188" s="1"/>
      <c r="FVE188" s="1"/>
      <c r="FVF188" s="1"/>
      <c r="FVG188" s="1"/>
      <c r="FVH188" s="1"/>
      <c r="FVI188" s="1"/>
      <c r="FVJ188" s="1"/>
      <c r="FVK188" s="1"/>
      <c r="FVL188" s="1"/>
      <c r="FVM188" s="1"/>
      <c r="FVN188" s="1"/>
      <c r="FVO188" s="1"/>
      <c r="FVP188" s="1"/>
      <c r="FVQ188" s="1"/>
      <c r="FVR188" s="1"/>
      <c r="FVS188" s="1"/>
      <c r="FVT188" s="1"/>
      <c r="FVU188" s="1"/>
      <c r="FVV188" s="1"/>
      <c r="FVW188" s="1"/>
      <c r="FVX188" s="1"/>
      <c r="FVY188" s="1"/>
      <c r="FVZ188" s="1"/>
      <c r="FWA188" s="1"/>
      <c r="FWB188" s="1"/>
      <c r="FWC188" s="1"/>
      <c r="FWD188" s="1"/>
      <c r="FWE188" s="1"/>
      <c r="FWF188" s="1"/>
      <c r="FWG188" s="1"/>
      <c r="FWH188" s="1"/>
      <c r="FWI188" s="1"/>
      <c r="FWJ188" s="1"/>
      <c r="FWK188" s="1"/>
      <c r="FWL188" s="1"/>
      <c r="FWM188" s="1"/>
      <c r="FWN188" s="1"/>
      <c r="FWO188" s="1"/>
      <c r="FWP188" s="1"/>
      <c r="FWQ188" s="1"/>
      <c r="FWR188" s="1"/>
      <c r="FWS188" s="1"/>
      <c r="FWT188" s="1"/>
      <c r="FWU188" s="1"/>
      <c r="FWV188" s="1"/>
      <c r="FWW188" s="1"/>
      <c r="FWX188" s="1"/>
      <c r="FWY188" s="1"/>
      <c r="FWZ188" s="1"/>
      <c r="FXA188" s="1"/>
      <c r="FXB188" s="1"/>
      <c r="FXC188" s="1"/>
      <c r="FXD188" s="1"/>
      <c r="FXE188" s="1"/>
      <c r="FXF188" s="1"/>
      <c r="FXG188" s="1"/>
      <c r="FXH188" s="1"/>
      <c r="FXI188" s="1"/>
      <c r="FXJ188" s="1"/>
      <c r="FXK188" s="1"/>
      <c r="FXL188" s="1"/>
      <c r="FXM188" s="1"/>
      <c r="FXN188" s="1"/>
      <c r="FXO188" s="1"/>
      <c r="FXP188" s="1"/>
      <c r="FXQ188" s="1"/>
      <c r="FXR188" s="1"/>
      <c r="FXS188" s="1"/>
      <c r="FXT188" s="1"/>
      <c r="FXU188" s="1"/>
      <c r="FXV188" s="1"/>
      <c r="FXW188" s="1"/>
      <c r="FXX188" s="1"/>
      <c r="FXY188" s="1"/>
      <c r="FXZ188" s="1"/>
      <c r="FYA188" s="1"/>
      <c r="FYB188" s="1"/>
      <c r="FYC188" s="1"/>
      <c r="FYD188" s="1"/>
      <c r="FYE188" s="1"/>
      <c r="FYF188" s="1"/>
      <c r="FYG188" s="1"/>
      <c r="FYH188" s="1"/>
      <c r="FYI188" s="1"/>
      <c r="FYJ188" s="1"/>
      <c r="FYK188" s="1"/>
      <c r="FYL188" s="1"/>
      <c r="FYM188" s="1"/>
      <c r="FYN188" s="1"/>
      <c r="FYO188" s="1"/>
      <c r="FYP188" s="1"/>
      <c r="FYQ188" s="1"/>
      <c r="FYR188" s="1"/>
      <c r="FYS188" s="1"/>
      <c r="FYT188" s="1"/>
      <c r="FYU188" s="1"/>
      <c r="FYV188" s="1"/>
      <c r="FYW188" s="1"/>
      <c r="FYX188" s="1"/>
      <c r="FYY188" s="1"/>
      <c r="FYZ188" s="1"/>
      <c r="FZA188" s="1"/>
      <c r="FZB188" s="1"/>
      <c r="FZC188" s="1"/>
      <c r="FZD188" s="1"/>
      <c r="FZE188" s="1"/>
      <c r="FZF188" s="1"/>
      <c r="FZG188" s="1"/>
      <c r="FZH188" s="1"/>
      <c r="FZI188" s="1"/>
      <c r="FZJ188" s="1"/>
      <c r="FZK188" s="1"/>
      <c r="FZL188" s="1"/>
      <c r="FZM188" s="1"/>
      <c r="FZN188" s="1"/>
      <c r="FZO188" s="1"/>
      <c r="FZP188" s="1"/>
      <c r="FZQ188" s="1"/>
      <c r="FZR188" s="1"/>
      <c r="FZS188" s="1"/>
      <c r="FZT188" s="1"/>
      <c r="FZU188" s="1"/>
      <c r="FZV188" s="1"/>
      <c r="FZW188" s="1"/>
      <c r="FZX188" s="1"/>
      <c r="FZY188" s="1"/>
      <c r="FZZ188" s="1"/>
      <c r="GAA188" s="1"/>
      <c r="GAB188" s="1"/>
      <c r="GAC188" s="1"/>
      <c r="GAD188" s="1"/>
      <c r="GAE188" s="1"/>
      <c r="GAF188" s="1"/>
      <c r="GAG188" s="1"/>
      <c r="GAH188" s="1"/>
      <c r="GAI188" s="1"/>
      <c r="GAJ188" s="1"/>
      <c r="GAK188" s="1"/>
      <c r="GAL188" s="1"/>
      <c r="GAM188" s="1"/>
      <c r="GAN188" s="1"/>
      <c r="GAO188" s="1"/>
      <c r="GAP188" s="1"/>
      <c r="GAQ188" s="1"/>
      <c r="GAR188" s="1"/>
      <c r="GAS188" s="1"/>
      <c r="GAT188" s="1"/>
      <c r="GAU188" s="1"/>
      <c r="GAV188" s="1"/>
      <c r="GAW188" s="1"/>
      <c r="GAX188" s="1"/>
      <c r="GAY188" s="1"/>
      <c r="GAZ188" s="1"/>
      <c r="GBA188" s="1"/>
      <c r="GBB188" s="1"/>
      <c r="GBC188" s="1"/>
      <c r="GBD188" s="1"/>
      <c r="GBE188" s="1"/>
      <c r="GBF188" s="1"/>
      <c r="GBG188" s="1"/>
      <c r="GBH188" s="1"/>
      <c r="GBI188" s="1"/>
      <c r="GBJ188" s="1"/>
      <c r="GBK188" s="1"/>
      <c r="GBL188" s="1"/>
      <c r="GBM188" s="1"/>
      <c r="GBN188" s="1"/>
      <c r="GBO188" s="1"/>
      <c r="GBP188" s="1"/>
      <c r="GBQ188" s="1"/>
      <c r="GBR188" s="1"/>
      <c r="GBS188" s="1"/>
      <c r="GBT188" s="1"/>
      <c r="GBU188" s="1"/>
      <c r="GBV188" s="1"/>
      <c r="GBW188" s="1"/>
      <c r="GBX188" s="1"/>
      <c r="GBY188" s="1"/>
      <c r="GBZ188" s="1"/>
      <c r="GCA188" s="1"/>
      <c r="GCB188" s="1"/>
      <c r="GCC188" s="1"/>
      <c r="GCD188" s="1"/>
      <c r="GCE188" s="1"/>
      <c r="GCF188" s="1"/>
      <c r="GCG188" s="1"/>
      <c r="GCH188" s="1"/>
      <c r="GCI188" s="1"/>
      <c r="GCJ188" s="1"/>
      <c r="GCK188" s="1"/>
      <c r="GCL188" s="1"/>
      <c r="GCM188" s="1"/>
      <c r="GCN188" s="1"/>
      <c r="GCO188" s="1"/>
      <c r="GCP188" s="1"/>
      <c r="GCQ188" s="1"/>
      <c r="GCR188" s="1"/>
      <c r="GCS188" s="1"/>
      <c r="GCT188" s="1"/>
      <c r="GCU188" s="1"/>
      <c r="GCV188" s="1"/>
      <c r="GCW188" s="1"/>
      <c r="GCX188" s="1"/>
      <c r="GCY188" s="1"/>
      <c r="GCZ188" s="1"/>
      <c r="GDA188" s="1"/>
      <c r="GDB188" s="1"/>
      <c r="GDC188" s="1"/>
      <c r="GDD188" s="1"/>
      <c r="GDE188" s="1"/>
      <c r="GDF188" s="1"/>
      <c r="GDG188" s="1"/>
      <c r="GDH188" s="1"/>
      <c r="GDI188" s="1"/>
      <c r="GDJ188" s="1"/>
      <c r="GDK188" s="1"/>
      <c r="GDL188" s="1"/>
      <c r="GDM188" s="1"/>
      <c r="GDN188" s="1"/>
      <c r="GDO188" s="1"/>
      <c r="GDP188" s="1"/>
      <c r="GDQ188" s="1"/>
      <c r="GDR188" s="1"/>
      <c r="GDS188" s="1"/>
      <c r="GDT188" s="1"/>
      <c r="GDU188" s="1"/>
      <c r="GDV188" s="1"/>
      <c r="GDW188" s="1"/>
      <c r="GDX188" s="1"/>
      <c r="GDY188" s="1"/>
      <c r="GDZ188" s="1"/>
      <c r="GEA188" s="1"/>
      <c r="GEB188" s="1"/>
      <c r="GEC188" s="1"/>
      <c r="GED188" s="1"/>
      <c r="GEE188" s="1"/>
      <c r="GEF188" s="1"/>
      <c r="GEG188" s="1"/>
      <c r="GEH188" s="1"/>
      <c r="GEI188" s="1"/>
      <c r="GEJ188" s="1"/>
      <c r="GEK188" s="1"/>
      <c r="GEL188" s="1"/>
      <c r="GEM188" s="1"/>
      <c r="GEN188" s="1"/>
      <c r="GEO188" s="1"/>
      <c r="GEP188" s="1"/>
      <c r="GEQ188" s="1"/>
      <c r="GER188" s="1"/>
      <c r="GES188" s="1"/>
      <c r="GET188" s="1"/>
      <c r="GEU188" s="1"/>
      <c r="GEV188" s="1"/>
      <c r="GEW188" s="1"/>
      <c r="GEX188" s="1"/>
      <c r="GEY188" s="1"/>
      <c r="GEZ188" s="1"/>
      <c r="GFA188" s="1"/>
      <c r="GFB188" s="1"/>
      <c r="GFC188" s="1"/>
      <c r="GFD188" s="1"/>
      <c r="GFE188" s="1"/>
      <c r="GFF188" s="1"/>
      <c r="GFG188" s="1"/>
      <c r="GFH188" s="1"/>
      <c r="GFI188" s="1"/>
      <c r="GFJ188" s="1"/>
      <c r="GFK188" s="1"/>
      <c r="GFL188" s="1"/>
      <c r="GFM188" s="1"/>
      <c r="GFN188" s="1"/>
      <c r="GFO188" s="1"/>
      <c r="GFP188" s="1"/>
      <c r="GFQ188" s="1"/>
      <c r="GFR188" s="1"/>
      <c r="GFS188" s="1"/>
      <c r="GFT188" s="1"/>
      <c r="GFU188" s="1"/>
      <c r="GFV188" s="1"/>
      <c r="GFW188" s="1"/>
      <c r="GFX188" s="1"/>
      <c r="GFY188" s="1"/>
      <c r="GFZ188" s="1"/>
      <c r="GGA188" s="1"/>
      <c r="GGB188" s="1"/>
      <c r="GGC188" s="1"/>
      <c r="GGD188" s="1"/>
      <c r="GGE188" s="1"/>
      <c r="GGF188" s="1"/>
      <c r="GGG188" s="1"/>
      <c r="GGH188" s="1"/>
      <c r="GGI188" s="1"/>
      <c r="GGJ188" s="1"/>
      <c r="GGK188" s="1"/>
      <c r="GGL188" s="1"/>
      <c r="GGM188" s="1"/>
      <c r="GGN188" s="1"/>
      <c r="GGO188" s="1"/>
      <c r="GGP188" s="1"/>
      <c r="GGQ188" s="1"/>
      <c r="GGR188" s="1"/>
      <c r="GGS188" s="1"/>
      <c r="GGT188" s="1"/>
      <c r="GGU188" s="1"/>
      <c r="GGV188" s="1"/>
      <c r="GGW188" s="1"/>
      <c r="GGX188" s="1"/>
      <c r="GGY188" s="1"/>
      <c r="GGZ188" s="1"/>
      <c r="GHA188" s="1"/>
      <c r="GHB188" s="1"/>
      <c r="GHC188" s="1"/>
      <c r="GHD188" s="1"/>
      <c r="GHE188" s="1"/>
      <c r="GHF188" s="1"/>
      <c r="GHG188" s="1"/>
      <c r="GHH188" s="1"/>
      <c r="GHI188" s="1"/>
      <c r="GHJ188" s="1"/>
      <c r="GHK188" s="1"/>
      <c r="GHL188" s="1"/>
      <c r="GHM188" s="1"/>
      <c r="GHN188" s="1"/>
      <c r="GHO188" s="1"/>
      <c r="GHP188" s="1"/>
      <c r="GHQ188" s="1"/>
      <c r="GHR188" s="1"/>
      <c r="GHS188" s="1"/>
      <c r="GHT188" s="1"/>
      <c r="GHU188" s="1"/>
      <c r="GHV188" s="1"/>
      <c r="GHW188" s="1"/>
      <c r="GHX188" s="1"/>
      <c r="GHY188" s="1"/>
      <c r="GHZ188" s="1"/>
      <c r="GIA188" s="1"/>
      <c r="GIB188" s="1"/>
      <c r="GIC188" s="1"/>
      <c r="GID188" s="1"/>
      <c r="GIE188" s="1"/>
      <c r="GIF188" s="1"/>
      <c r="GIG188" s="1"/>
      <c r="GIH188" s="1"/>
      <c r="GII188" s="1"/>
      <c r="GIJ188" s="1"/>
      <c r="GIK188" s="1"/>
      <c r="GIL188" s="1"/>
      <c r="GIM188" s="1"/>
      <c r="GIN188" s="1"/>
      <c r="GIO188" s="1"/>
      <c r="GIP188" s="1"/>
      <c r="GIQ188" s="1"/>
      <c r="GIR188" s="1"/>
      <c r="GIS188" s="1"/>
      <c r="GIT188" s="1"/>
      <c r="GIU188" s="1"/>
      <c r="GIV188" s="1"/>
      <c r="GIW188" s="1"/>
      <c r="GIX188" s="1"/>
      <c r="GIY188" s="1"/>
      <c r="GIZ188" s="1"/>
      <c r="GJA188" s="1"/>
      <c r="GJB188" s="1"/>
      <c r="GJC188" s="1"/>
      <c r="GJD188" s="1"/>
      <c r="GJE188" s="1"/>
      <c r="GJF188" s="1"/>
      <c r="GJG188" s="1"/>
      <c r="GJH188" s="1"/>
      <c r="GJI188" s="1"/>
      <c r="GJJ188" s="1"/>
      <c r="GJK188" s="1"/>
      <c r="GJL188" s="1"/>
      <c r="GJM188" s="1"/>
      <c r="GJN188" s="1"/>
      <c r="GJO188" s="1"/>
      <c r="GJP188" s="1"/>
      <c r="GJQ188" s="1"/>
      <c r="GJR188" s="1"/>
      <c r="GJS188" s="1"/>
      <c r="GJT188" s="1"/>
      <c r="GJU188" s="1"/>
      <c r="GJV188" s="1"/>
      <c r="GJW188" s="1"/>
      <c r="GJX188" s="1"/>
      <c r="GJY188" s="1"/>
      <c r="GJZ188" s="1"/>
      <c r="GKA188" s="1"/>
      <c r="GKB188" s="1"/>
      <c r="GKC188" s="1"/>
      <c r="GKD188" s="1"/>
      <c r="GKE188" s="1"/>
      <c r="GKF188" s="1"/>
      <c r="GKG188" s="1"/>
      <c r="GKH188" s="1"/>
      <c r="GKI188" s="1"/>
      <c r="GKJ188" s="1"/>
      <c r="GKK188" s="1"/>
      <c r="GKL188" s="1"/>
      <c r="GKM188" s="1"/>
      <c r="GKN188" s="1"/>
      <c r="GKO188" s="1"/>
      <c r="GKP188" s="1"/>
      <c r="GKQ188" s="1"/>
      <c r="GKR188" s="1"/>
      <c r="GKS188" s="1"/>
      <c r="GKT188" s="1"/>
      <c r="GKU188" s="1"/>
      <c r="GKV188" s="1"/>
      <c r="GKW188" s="1"/>
      <c r="GKX188" s="1"/>
      <c r="GKY188" s="1"/>
      <c r="GKZ188" s="1"/>
      <c r="GLA188" s="1"/>
      <c r="GLB188" s="1"/>
      <c r="GLC188" s="1"/>
      <c r="GLD188" s="1"/>
      <c r="GLE188" s="1"/>
      <c r="GLF188" s="1"/>
      <c r="GLG188" s="1"/>
      <c r="GLH188" s="1"/>
      <c r="GLI188" s="1"/>
      <c r="GLJ188" s="1"/>
      <c r="GLK188" s="1"/>
      <c r="GLL188" s="1"/>
      <c r="GLM188" s="1"/>
      <c r="GLN188" s="1"/>
      <c r="GLO188" s="1"/>
      <c r="GLP188" s="1"/>
      <c r="GLQ188" s="1"/>
      <c r="GLR188" s="1"/>
      <c r="GLS188" s="1"/>
      <c r="GLT188" s="1"/>
      <c r="GLU188" s="1"/>
      <c r="GLV188" s="1"/>
      <c r="GLW188" s="1"/>
      <c r="GLX188" s="1"/>
      <c r="GLY188" s="1"/>
      <c r="GLZ188" s="1"/>
      <c r="GMA188" s="1"/>
      <c r="GMB188" s="1"/>
      <c r="GMC188" s="1"/>
      <c r="GMD188" s="1"/>
      <c r="GME188" s="1"/>
      <c r="GMF188" s="1"/>
      <c r="GMG188" s="1"/>
      <c r="GMH188" s="1"/>
      <c r="GMI188" s="1"/>
      <c r="GMJ188" s="1"/>
      <c r="GMK188" s="1"/>
      <c r="GML188" s="1"/>
      <c r="GMM188" s="1"/>
      <c r="GMN188" s="1"/>
      <c r="GMO188" s="1"/>
      <c r="GMP188" s="1"/>
      <c r="GMQ188" s="1"/>
      <c r="GMR188" s="1"/>
      <c r="GMS188" s="1"/>
      <c r="GMT188" s="1"/>
      <c r="GMU188" s="1"/>
      <c r="GMV188" s="1"/>
      <c r="GMW188" s="1"/>
      <c r="GMX188" s="1"/>
      <c r="GMY188" s="1"/>
      <c r="GMZ188" s="1"/>
      <c r="GNA188" s="1"/>
      <c r="GNB188" s="1"/>
      <c r="GNC188" s="1"/>
      <c r="GND188" s="1"/>
      <c r="GNE188" s="1"/>
      <c r="GNF188" s="1"/>
      <c r="GNG188" s="1"/>
      <c r="GNH188" s="1"/>
      <c r="GNI188" s="1"/>
      <c r="GNJ188" s="1"/>
      <c r="GNK188" s="1"/>
      <c r="GNL188" s="1"/>
      <c r="GNM188" s="1"/>
      <c r="GNN188" s="1"/>
      <c r="GNO188" s="1"/>
      <c r="GNP188" s="1"/>
      <c r="GNQ188" s="1"/>
      <c r="GNR188" s="1"/>
      <c r="GNS188" s="1"/>
      <c r="GNT188" s="1"/>
      <c r="GNU188" s="1"/>
      <c r="GNV188" s="1"/>
      <c r="GNW188" s="1"/>
      <c r="GNX188" s="1"/>
      <c r="GNY188" s="1"/>
      <c r="GNZ188" s="1"/>
      <c r="GOA188" s="1"/>
      <c r="GOB188" s="1"/>
      <c r="GOC188" s="1"/>
      <c r="GOD188" s="1"/>
      <c r="GOE188" s="1"/>
      <c r="GOF188" s="1"/>
      <c r="GOG188" s="1"/>
      <c r="GOH188" s="1"/>
      <c r="GOI188" s="1"/>
      <c r="GOJ188" s="1"/>
      <c r="GOK188" s="1"/>
      <c r="GOL188" s="1"/>
      <c r="GOM188" s="1"/>
      <c r="GON188" s="1"/>
      <c r="GOO188" s="1"/>
      <c r="GOP188" s="1"/>
      <c r="GOQ188" s="1"/>
      <c r="GOR188" s="1"/>
      <c r="GOS188" s="1"/>
      <c r="GOT188" s="1"/>
      <c r="GOU188" s="1"/>
      <c r="GOV188" s="1"/>
      <c r="GOW188" s="1"/>
      <c r="GOX188" s="1"/>
      <c r="GOY188" s="1"/>
      <c r="GOZ188" s="1"/>
      <c r="GPA188" s="1"/>
      <c r="GPB188" s="1"/>
      <c r="GPC188" s="1"/>
      <c r="GPD188" s="1"/>
      <c r="GPE188" s="1"/>
      <c r="GPF188" s="1"/>
      <c r="GPG188" s="1"/>
      <c r="GPH188" s="1"/>
      <c r="GPI188" s="1"/>
      <c r="GPJ188" s="1"/>
      <c r="GPK188" s="1"/>
      <c r="GPL188" s="1"/>
      <c r="GPM188" s="1"/>
      <c r="GPN188" s="1"/>
      <c r="GPO188" s="1"/>
      <c r="GPP188" s="1"/>
      <c r="GPQ188" s="1"/>
      <c r="GPR188" s="1"/>
      <c r="GPS188" s="1"/>
      <c r="GPT188" s="1"/>
      <c r="GPU188" s="1"/>
      <c r="GPV188" s="1"/>
      <c r="GPW188" s="1"/>
      <c r="GPX188" s="1"/>
      <c r="GPY188" s="1"/>
      <c r="GPZ188" s="1"/>
      <c r="GQA188" s="1"/>
      <c r="GQB188" s="1"/>
      <c r="GQC188" s="1"/>
      <c r="GQD188" s="1"/>
      <c r="GQE188" s="1"/>
      <c r="GQF188" s="1"/>
      <c r="GQG188" s="1"/>
      <c r="GQH188" s="1"/>
      <c r="GQI188" s="1"/>
      <c r="GQJ188" s="1"/>
      <c r="GQK188" s="1"/>
      <c r="GQL188" s="1"/>
      <c r="GQM188" s="1"/>
      <c r="GQN188" s="1"/>
      <c r="GQO188" s="1"/>
      <c r="GQP188" s="1"/>
      <c r="GQQ188" s="1"/>
      <c r="GQR188" s="1"/>
      <c r="GQS188" s="1"/>
      <c r="GQT188" s="1"/>
      <c r="GQU188" s="1"/>
      <c r="GQV188" s="1"/>
      <c r="GQW188" s="1"/>
      <c r="GQX188" s="1"/>
      <c r="GQY188" s="1"/>
      <c r="GQZ188" s="1"/>
      <c r="GRA188" s="1"/>
      <c r="GRB188" s="1"/>
      <c r="GRC188" s="1"/>
      <c r="GRD188" s="1"/>
      <c r="GRE188" s="1"/>
      <c r="GRF188" s="1"/>
      <c r="GRG188" s="1"/>
      <c r="GRH188" s="1"/>
      <c r="GRI188" s="1"/>
      <c r="GRJ188" s="1"/>
      <c r="GRK188" s="1"/>
      <c r="GRL188" s="1"/>
      <c r="GRM188" s="1"/>
      <c r="GRN188" s="1"/>
      <c r="GRO188" s="1"/>
      <c r="GRP188" s="1"/>
      <c r="GRQ188" s="1"/>
      <c r="GRR188" s="1"/>
      <c r="GRS188" s="1"/>
      <c r="GRT188" s="1"/>
      <c r="GRU188" s="1"/>
      <c r="GRV188" s="1"/>
      <c r="GRW188" s="1"/>
      <c r="GRX188" s="1"/>
      <c r="GRY188" s="1"/>
      <c r="GRZ188" s="1"/>
      <c r="GSA188" s="1"/>
      <c r="GSB188" s="1"/>
      <c r="GSC188" s="1"/>
      <c r="GSD188" s="1"/>
      <c r="GSE188" s="1"/>
      <c r="GSF188" s="1"/>
      <c r="GSG188" s="1"/>
      <c r="GSH188" s="1"/>
      <c r="GSI188" s="1"/>
      <c r="GSJ188" s="1"/>
      <c r="GSK188" s="1"/>
      <c r="GSL188" s="1"/>
      <c r="GSM188" s="1"/>
      <c r="GSN188" s="1"/>
      <c r="GSO188" s="1"/>
      <c r="GSP188" s="1"/>
      <c r="GSQ188" s="1"/>
      <c r="GSR188" s="1"/>
      <c r="GSS188" s="1"/>
      <c r="GST188" s="1"/>
      <c r="GSU188" s="1"/>
      <c r="GSV188" s="1"/>
      <c r="GSW188" s="1"/>
      <c r="GSX188" s="1"/>
      <c r="GSY188" s="1"/>
      <c r="GSZ188" s="1"/>
      <c r="GTA188" s="1"/>
      <c r="GTB188" s="1"/>
      <c r="GTC188" s="1"/>
      <c r="GTD188" s="1"/>
      <c r="GTE188" s="1"/>
      <c r="GTF188" s="1"/>
      <c r="GTG188" s="1"/>
      <c r="GTH188" s="1"/>
      <c r="GTI188" s="1"/>
      <c r="GTJ188" s="1"/>
      <c r="GTK188" s="1"/>
      <c r="GTL188" s="1"/>
      <c r="GTM188" s="1"/>
      <c r="GTN188" s="1"/>
      <c r="GTO188" s="1"/>
      <c r="GTP188" s="1"/>
      <c r="GTQ188" s="1"/>
      <c r="GTR188" s="1"/>
      <c r="GTS188" s="1"/>
      <c r="GTT188" s="1"/>
      <c r="GTU188" s="1"/>
      <c r="GTV188" s="1"/>
      <c r="GTW188" s="1"/>
      <c r="GTX188" s="1"/>
      <c r="GTY188" s="1"/>
      <c r="GTZ188" s="1"/>
      <c r="GUA188" s="1"/>
      <c r="GUB188" s="1"/>
      <c r="GUC188" s="1"/>
      <c r="GUD188" s="1"/>
      <c r="GUE188" s="1"/>
      <c r="GUF188" s="1"/>
      <c r="GUG188" s="1"/>
      <c r="GUH188" s="1"/>
      <c r="GUI188" s="1"/>
      <c r="GUJ188" s="1"/>
      <c r="GUK188" s="1"/>
      <c r="GUL188" s="1"/>
      <c r="GUM188" s="1"/>
      <c r="GUN188" s="1"/>
      <c r="GUO188" s="1"/>
      <c r="GUP188" s="1"/>
      <c r="GUQ188" s="1"/>
      <c r="GUR188" s="1"/>
      <c r="GUS188" s="1"/>
      <c r="GUT188" s="1"/>
      <c r="GUU188" s="1"/>
      <c r="GUV188" s="1"/>
      <c r="GUW188" s="1"/>
      <c r="GUX188" s="1"/>
      <c r="GUY188" s="1"/>
      <c r="GUZ188" s="1"/>
      <c r="GVA188" s="1"/>
      <c r="GVB188" s="1"/>
      <c r="GVC188" s="1"/>
      <c r="GVD188" s="1"/>
      <c r="GVE188" s="1"/>
      <c r="GVF188" s="1"/>
      <c r="GVG188" s="1"/>
      <c r="GVH188" s="1"/>
      <c r="GVI188" s="1"/>
      <c r="GVJ188" s="1"/>
      <c r="GVK188" s="1"/>
      <c r="GVL188" s="1"/>
      <c r="GVM188" s="1"/>
      <c r="GVN188" s="1"/>
      <c r="GVO188" s="1"/>
      <c r="GVP188" s="1"/>
      <c r="GVQ188" s="1"/>
      <c r="GVR188" s="1"/>
      <c r="GVS188" s="1"/>
      <c r="GVT188" s="1"/>
      <c r="GVU188" s="1"/>
      <c r="GVV188" s="1"/>
      <c r="GVW188" s="1"/>
      <c r="GVX188" s="1"/>
      <c r="GVY188" s="1"/>
      <c r="GVZ188" s="1"/>
      <c r="GWA188" s="1"/>
      <c r="GWB188" s="1"/>
      <c r="GWC188" s="1"/>
      <c r="GWD188" s="1"/>
      <c r="GWE188" s="1"/>
      <c r="GWF188" s="1"/>
      <c r="GWG188" s="1"/>
      <c r="GWH188" s="1"/>
      <c r="GWI188" s="1"/>
      <c r="GWJ188" s="1"/>
      <c r="GWK188" s="1"/>
      <c r="GWL188" s="1"/>
      <c r="GWM188" s="1"/>
      <c r="GWN188" s="1"/>
      <c r="GWO188" s="1"/>
      <c r="GWP188" s="1"/>
      <c r="GWQ188" s="1"/>
      <c r="GWR188" s="1"/>
      <c r="GWS188" s="1"/>
      <c r="GWT188" s="1"/>
      <c r="GWU188" s="1"/>
      <c r="GWV188" s="1"/>
      <c r="GWW188" s="1"/>
      <c r="GWX188" s="1"/>
      <c r="GWY188" s="1"/>
      <c r="GWZ188" s="1"/>
      <c r="GXA188" s="1"/>
      <c r="GXB188" s="1"/>
      <c r="GXC188" s="1"/>
      <c r="GXD188" s="1"/>
      <c r="GXE188" s="1"/>
      <c r="GXF188" s="1"/>
      <c r="GXG188" s="1"/>
      <c r="GXH188" s="1"/>
      <c r="GXI188" s="1"/>
      <c r="GXJ188" s="1"/>
      <c r="GXK188" s="1"/>
      <c r="GXL188" s="1"/>
      <c r="GXM188" s="1"/>
      <c r="GXN188" s="1"/>
      <c r="GXO188" s="1"/>
      <c r="GXP188" s="1"/>
      <c r="GXQ188" s="1"/>
      <c r="GXR188" s="1"/>
      <c r="GXS188" s="1"/>
      <c r="GXT188" s="1"/>
      <c r="GXU188" s="1"/>
      <c r="GXV188" s="1"/>
      <c r="GXW188" s="1"/>
      <c r="GXX188" s="1"/>
      <c r="GXY188" s="1"/>
      <c r="GXZ188" s="1"/>
      <c r="GYA188" s="1"/>
      <c r="GYB188" s="1"/>
      <c r="GYC188" s="1"/>
      <c r="GYD188" s="1"/>
      <c r="GYE188" s="1"/>
      <c r="GYF188" s="1"/>
      <c r="GYG188" s="1"/>
      <c r="GYH188" s="1"/>
      <c r="GYI188" s="1"/>
      <c r="GYJ188" s="1"/>
      <c r="GYK188" s="1"/>
      <c r="GYL188" s="1"/>
      <c r="GYM188" s="1"/>
      <c r="GYN188" s="1"/>
      <c r="GYO188" s="1"/>
      <c r="GYP188" s="1"/>
      <c r="GYQ188" s="1"/>
      <c r="GYR188" s="1"/>
      <c r="GYS188" s="1"/>
      <c r="GYT188" s="1"/>
      <c r="GYU188" s="1"/>
      <c r="GYV188" s="1"/>
      <c r="GYW188" s="1"/>
      <c r="GYX188" s="1"/>
      <c r="GYY188" s="1"/>
      <c r="GYZ188" s="1"/>
      <c r="GZA188" s="1"/>
      <c r="GZB188" s="1"/>
      <c r="GZC188" s="1"/>
      <c r="GZD188" s="1"/>
      <c r="GZE188" s="1"/>
      <c r="GZF188" s="1"/>
      <c r="GZG188" s="1"/>
      <c r="GZH188" s="1"/>
      <c r="GZI188" s="1"/>
      <c r="GZJ188" s="1"/>
      <c r="GZK188" s="1"/>
      <c r="GZL188" s="1"/>
      <c r="GZM188" s="1"/>
      <c r="GZN188" s="1"/>
      <c r="GZO188" s="1"/>
      <c r="GZP188" s="1"/>
      <c r="GZQ188" s="1"/>
      <c r="GZR188" s="1"/>
      <c r="GZS188" s="1"/>
      <c r="GZT188" s="1"/>
      <c r="GZU188" s="1"/>
      <c r="GZV188" s="1"/>
      <c r="GZW188" s="1"/>
      <c r="GZX188" s="1"/>
      <c r="GZY188" s="1"/>
      <c r="GZZ188" s="1"/>
      <c r="HAA188" s="1"/>
      <c r="HAB188" s="1"/>
      <c r="HAC188" s="1"/>
      <c r="HAD188" s="1"/>
      <c r="HAE188" s="1"/>
      <c r="HAF188" s="1"/>
      <c r="HAG188" s="1"/>
      <c r="HAH188" s="1"/>
      <c r="HAI188" s="1"/>
      <c r="HAJ188" s="1"/>
      <c r="HAK188" s="1"/>
      <c r="HAL188" s="1"/>
      <c r="HAM188" s="1"/>
      <c r="HAN188" s="1"/>
      <c r="HAO188" s="1"/>
      <c r="HAP188" s="1"/>
      <c r="HAQ188" s="1"/>
      <c r="HAR188" s="1"/>
      <c r="HAS188" s="1"/>
      <c r="HAT188" s="1"/>
      <c r="HAU188" s="1"/>
      <c r="HAV188" s="1"/>
      <c r="HAW188" s="1"/>
      <c r="HAX188" s="1"/>
      <c r="HAY188" s="1"/>
      <c r="HAZ188" s="1"/>
      <c r="HBA188" s="1"/>
      <c r="HBB188" s="1"/>
      <c r="HBC188" s="1"/>
      <c r="HBD188" s="1"/>
      <c r="HBE188" s="1"/>
      <c r="HBF188" s="1"/>
      <c r="HBG188" s="1"/>
      <c r="HBH188" s="1"/>
      <c r="HBI188" s="1"/>
      <c r="HBJ188" s="1"/>
      <c r="HBK188" s="1"/>
      <c r="HBL188" s="1"/>
      <c r="HBM188" s="1"/>
      <c r="HBN188" s="1"/>
      <c r="HBO188" s="1"/>
      <c r="HBP188" s="1"/>
      <c r="HBQ188" s="1"/>
      <c r="HBR188" s="1"/>
      <c r="HBS188" s="1"/>
      <c r="HBT188" s="1"/>
      <c r="HBU188" s="1"/>
      <c r="HBV188" s="1"/>
      <c r="HBW188" s="1"/>
      <c r="HBX188" s="1"/>
      <c r="HBY188" s="1"/>
      <c r="HBZ188" s="1"/>
      <c r="HCA188" s="1"/>
      <c r="HCB188" s="1"/>
      <c r="HCC188" s="1"/>
      <c r="HCD188" s="1"/>
      <c r="HCE188" s="1"/>
      <c r="HCF188" s="1"/>
      <c r="HCG188" s="1"/>
      <c r="HCH188" s="1"/>
      <c r="HCI188" s="1"/>
      <c r="HCJ188" s="1"/>
      <c r="HCK188" s="1"/>
      <c r="HCL188" s="1"/>
      <c r="HCM188" s="1"/>
      <c r="HCN188" s="1"/>
      <c r="HCO188" s="1"/>
      <c r="HCP188" s="1"/>
      <c r="HCQ188" s="1"/>
      <c r="HCR188" s="1"/>
      <c r="HCS188" s="1"/>
      <c r="HCT188" s="1"/>
      <c r="HCU188" s="1"/>
      <c r="HCV188" s="1"/>
      <c r="HCW188" s="1"/>
      <c r="HCX188" s="1"/>
      <c r="HCY188" s="1"/>
      <c r="HCZ188" s="1"/>
      <c r="HDA188" s="1"/>
      <c r="HDB188" s="1"/>
      <c r="HDC188" s="1"/>
      <c r="HDD188" s="1"/>
      <c r="HDE188" s="1"/>
      <c r="HDF188" s="1"/>
      <c r="HDG188" s="1"/>
      <c r="HDH188" s="1"/>
      <c r="HDI188" s="1"/>
      <c r="HDJ188" s="1"/>
      <c r="HDK188" s="1"/>
      <c r="HDL188" s="1"/>
      <c r="HDM188" s="1"/>
      <c r="HDN188" s="1"/>
      <c r="HDO188" s="1"/>
      <c r="HDP188" s="1"/>
      <c r="HDQ188" s="1"/>
      <c r="HDR188" s="1"/>
      <c r="HDS188" s="1"/>
      <c r="HDT188" s="1"/>
      <c r="HDU188" s="1"/>
      <c r="HDV188" s="1"/>
      <c r="HDW188" s="1"/>
      <c r="HDX188" s="1"/>
      <c r="HDY188" s="1"/>
      <c r="HDZ188" s="1"/>
      <c r="HEA188" s="1"/>
      <c r="HEB188" s="1"/>
      <c r="HEC188" s="1"/>
      <c r="HED188" s="1"/>
      <c r="HEE188" s="1"/>
      <c r="HEF188" s="1"/>
      <c r="HEG188" s="1"/>
      <c r="HEH188" s="1"/>
      <c r="HEI188" s="1"/>
      <c r="HEJ188" s="1"/>
      <c r="HEK188" s="1"/>
      <c r="HEL188" s="1"/>
      <c r="HEM188" s="1"/>
      <c r="HEN188" s="1"/>
      <c r="HEO188" s="1"/>
      <c r="HEP188" s="1"/>
      <c r="HEQ188" s="1"/>
      <c r="HER188" s="1"/>
      <c r="HES188" s="1"/>
      <c r="HET188" s="1"/>
      <c r="HEU188" s="1"/>
      <c r="HEV188" s="1"/>
      <c r="HEW188" s="1"/>
      <c r="HEX188" s="1"/>
      <c r="HEY188" s="1"/>
      <c r="HEZ188" s="1"/>
      <c r="HFA188" s="1"/>
      <c r="HFB188" s="1"/>
      <c r="HFC188" s="1"/>
      <c r="HFD188" s="1"/>
      <c r="HFE188" s="1"/>
      <c r="HFF188" s="1"/>
      <c r="HFG188" s="1"/>
      <c r="HFH188" s="1"/>
      <c r="HFI188" s="1"/>
      <c r="HFJ188" s="1"/>
      <c r="HFK188" s="1"/>
      <c r="HFL188" s="1"/>
      <c r="HFM188" s="1"/>
      <c r="HFN188" s="1"/>
      <c r="HFO188" s="1"/>
      <c r="HFP188" s="1"/>
      <c r="HFQ188" s="1"/>
      <c r="HFR188" s="1"/>
      <c r="HFS188" s="1"/>
      <c r="HFT188" s="1"/>
      <c r="HFU188" s="1"/>
      <c r="HFV188" s="1"/>
      <c r="HFW188" s="1"/>
      <c r="HFX188" s="1"/>
      <c r="HFY188" s="1"/>
      <c r="HFZ188" s="1"/>
      <c r="HGA188" s="1"/>
      <c r="HGB188" s="1"/>
      <c r="HGC188" s="1"/>
      <c r="HGD188" s="1"/>
      <c r="HGE188" s="1"/>
      <c r="HGF188" s="1"/>
      <c r="HGG188" s="1"/>
      <c r="HGH188" s="1"/>
      <c r="HGI188" s="1"/>
      <c r="HGJ188" s="1"/>
      <c r="HGK188" s="1"/>
      <c r="HGL188" s="1"/>
      <c r="HGM188" s="1"/>
      <c r="HGN188" s="1"/>
      <c r="HGO188" s="1"/>
      <c r="HGP188" s="1"/>
      <c r="HGQ188" s="1"/>
      <c r="HGR188" s="1"/>
      <c r="HGS188" s="1"/>
      <c r="HGT188" s="1"/>
      <c r="HGU188" s="1"/>
      <c r="HGV188" s="1"/>
      <c r="HGW188" s="1"/>
      <c r="HGX188" s="1"/>
      <c r="HGY188" s="1"/>
      <c r="HGZ188" s="1"/>
      <c r="HHA188" s="1"/>
      <c r="HHB188" s="1"/>
      <c r="HHC188" s="1"/>
      <c r="HHD188" s="1"/>
      <c r="HHE188" s="1"/>
      <c r="HHF188" s="1"/>
      <c r="HHG188" s="1"/>
      <c r="HHH188" s="1"/>
      <c r="HHI188" s="1"/>
      <c r="HHJ188" s="1"/>
      <c r="HHK188" s="1"/>
      <c r="HHL188" s="1"/>
      <c r="HHM188" s="1"/>
      <c r="HHN188" s="1"/>
      <c r="HHO188" s="1"/>
      <c r="HHP188" s="1"/>
      <c r="HHQ188" s="1"/>
      <c r="HHR188" s="1"/>
      <c r="HHS188" s="1"/>
      <c r="HHT188" s="1"/>
      <c r="HHU188" s="1"/>
      <c r="HHV188" s="1"/>
      <c r="HHW188" s="1"/>
      <c r="HHX188" s="1"/>
      <c r="HHY188" s="1"/>
      <c r="HHZ188" s="1"/>
      <c r="HIA188" s="1"/>
      <c r="HIB188" s="1"/>
      <c r="HIC188" s="1"/>
      <c r="HID188" s="1"/>
      <c r="HIE188" s="1"/>
      <c r="HIF188" s="1"/>
      <c r="HIG188" s="1"/>
      <c r="HIH188" s="1"/>
      <c r="HII188" s="1"/>
      <c r="HIJ188" s="1"/>
      <c r="HIK188" s="1"/>
      <c r="HIL188" s="1"/>
      <c r="HIM188" s="1"/>
      <c r="HIN188" s="1"/>
      <c r="HIO188" s="1"/>
      <c r="HIP188" s="1"/>
      <c r="HIQ188" s="1"/>
      <c r="HIR188" s="1"/>
      <c r="HIS188" s="1"/>
      <c r="HIT188" s="1"/>
      <c r="HIU188" s="1"/>
      <c r="HIV188" s="1"/>
      <c r="HIW188" s="1"/>
      <c r="HIX188" s="1"/>
      <c r="HIY188" s="1"/>
      <c r="HIZ188" s="1"/>
      <c r="HJA188" s="1"/>
      <c r="HJB188" s="1"/>
      <c r="HJC188" s="1"/>
      <c r="HJD188" s="1"/>
      <c r="HJE188" s="1"/>
      <c r="HJF188" s="1"/>
      <c r="HJG188" s="1"/>
      <c r="HJH188" s="1"/>
      <c r="HJI188" s="1"/>
      <c r="HJJ188" s="1"/>
      <c r="HJK188" s="1"/>
      <c r="HJL188" s="1"/>
      <c r="HJM188" s="1"/>
      <c r="HJN188" s="1"/>
      <c r="HJO188" s="1"/>
      <c r="HJP188" s="1"/>
      <c r="HJQ188" s="1"/>
      <c r="HJR188" s="1"/>
      <c r="HJS188" s="1"/>
      <c r="HJT188" s="1"/>
      <c r="HJU188" s="1"/>
      <c r="HJV188" s="1"/>
      <c r="HJW188" s="1"/>
      <c r="HJX188" s="1"/>
      <c r="HJY188" s="1"/>
      <c r="HJZ188" s="1"/>
      <c r="HKA188" s="1"/>
      <c r="HKB188" s="1"/>
      <c r="HKC188" s="1"/>
      <c r="HKD188" s="1"/>
      <c r="HKE188" s="1"/>
      <c r="HKF188" s="1"/>
      <c r="HKG188" s="1"/>
      <c r="HKH188" s="1"/>
      <c r="HKI188" s="1"/>
      <c r="HKJ188" s="1"/>
      <c r="HKK188" s="1"/>
      <c r="HKL188" s="1"/>
      <c r="HKM188" s="1"/>
      <c r="HKN188" s="1"/>
      <c r="HKO188" s="1"/>
      <c r="HKP188" s="1"/>
      <c r="HKQ188" s="1"/>
      <c r="HKR188" s="1"/>
      <c r="HKS188" s="1"/>
      <c r="HKT188" s="1"/>
      <c r="HKU188" s="1"/>
      <c r="HKV188" s="1"/>
      <c r="HKW188" s="1"/>
      <c r="HKX188" s="1"/>
      <c r="HKY188" s="1"/>
      <c r="HKZ188" s="1"/>
      <c r="HLA188" s="1"/>
      <c r="HLB188" s="1"/>
      <c r="HLC188" s="1"/>
      <c r="HLD188" s="1"/>
      <c r="HLE188" s="1"/>
      <c r="HLF188" s="1"/>
      <c r="HLG188" s="1"/>
      <c r="HLH188" s="1"/>
      <c r="HLI188" s="1"/>
      <c r="HLJ188" s="1"/>
      <c r="HLK188" s="1"/>
      <c r="HLL188" s="1"/>
      <c r="HLM188" s="1"/>
      <c r="HLN188" s="1"/>
      <c r="HLO188" s="1"/>
      <c r="HLP188" s="1"/>
      <c r="HLQ188" s="1"/>
      <c r="HLR188" s="1"/>
      <c r="HLS188" s="1"/>
      <c r="HLT188" s="1"/>
      <c r="HLU188" s="1"/>
      <c r="HLV188" s="1"/>
      <c r="HLW188" s="1"/>
      <c r="HLX188" s="1"/>
      <c r="HLY188" s="1"/>
      <c r="HLZ188" s="1"/>
      <c r="HMA188" s="1"/>
      <c r="HMB188" s="1"/>
      <c r="HMC188" s="1"/>
      <c r="HMD188" s="1"/>
      <c r="HME188" s="1"/>
      <c r="HMF188" s="1"/>
      <c r="HMG188" s="1"/>
      <c r="HMH188" s="1"/>
      <c r="HMI188" s="1"/>
      <c r="HMJ188" s="1"/>
      <c r="HMK188" s="1"/>
      <c r="HML188" s="1"/>
      <c r="HMM188" s="1"/>
      <c r="HMN188" s="1"/>
      <c r="HMO188" s="1"/>
      <c r="HMP188" s="1"/>
      <c r="HMQ188" s="1"/>
      <c r="HMR188" s="1"/>
      <c r="HMS188" s="1"/>
      <c r="HMT188" s="1"/>
      <c r="HMU188" s="1"/>
      <c r="HMV188" s="1"/>
      <c r="HMW188" s="1"/>
      <c r="HMX188" s="1"/>
      <c r="HMY188" s="1"/>
      <c r="HMZ188" s="1"/>
      <c r="HNA188" s="1"/>
      <c r="HNB188" s="1"/>
      <c r="HNC188" s="1"/>
      <c r="HND188" s="1"/>
      <c r="HNE188" s="1"/>
      <c r="HNF188" s="1"/>
      <c r="HNG188" s="1"/>
      <c r="HNH188" s="1"/>
      <c r="HNI188" s="1"/>
      <c r="HNJ188" s="1"/>
      <c r="HNK188" s="1"/>
      <c r="HNL188" s="1"/>
      <c r="HNM188" s="1"/>
      <c r="HNN188" s="1"/>
      <c r="HNO188" s="1"/>
      <c r="HNP188" s="1"/>
      <c r="HNQ188" s="1"/>
      <c r="HNR188" s="1"/>
      <c r="HNS188" s="1"/>
      <c r="HNT188" s="1"/>
      <c r="HNU188" s="1"/>
      <c r="HNV188" s="1"/>
      <c r="HNW188" s="1"/>
      <c r="HNX188" s="1"/>
      <c r="HNY188" s="1"/>
      <c r="HNZ188" s="1"/>
      <c r="HOA188" s="1"/>
      <c r="HOB188" s="1"/>
      <c r="HOC188" s="1"/>
      <c r="HOD188" s="1"/>
      <c r="HOE188" s="1"/>
      <c r="HOF188" s="1"/>
      <c r="HOG188" s="1"/>
      <c r="HOH188" s="1"/>
      <c r="HOI188" s="1"/>
      <c r="HOJ188" s="1"/>
      <c r="HOK188" s="1"/>
      <c r="HOL188" s="1"/>
      <c r="HOM188" s="1"/>
      <c r="HON188" s="1"/>
      <c r="HOO188" s="1"/>
      <c r="HOP188" s="1"/>
      <c r="HOQ188" s="1"/>
      <c r="HOR188" s="1"/>
      <c r="HOS188" s="1"/>
      <c r="HOT188" s="1"/>
      <c r="HOU188" s="1"/>
      <c r="HOV188" s="1"/>
      <c r="HOW188" s="1"/>
      <c r="HOX188" s="1"/>
      <c r="HOY188" s="1"/>
      <c r="HOZ188" s="1"/>
      <c r="HPA188" s="1"/>
      <c r="HPB188" s="1"/>
      <c r="HPC188" s="1"/>
      <c r="HPD188" s="1"/>
      <c r="HPE188" s="1"/>
      <c r="HPF188" s="1"/>
      <c r="HPG188" s="1"/>
      <c r="HPH188" s="1"/>
      <c r="HPI188" s="1"/>
      <c r="HPJ188" s="1"/>
      <c r="HPK188" s="1"/>
      <c r="HPL188" s="1"/>
      <c r="HPM188" s="1"/>
      <c r="HPN188" s="1"/>
      <c r="HPO188" s="1"/>
      <c r="HPP188" s="1"/>
      <c r="HPQ188" s="1"/>
      <c r="HPR188" s="1"/>
      <c r="HPS188" s="1"/>
      <c r="HPT188" s="1"/>
      <c r="HPU188" s="1"/>
      <c r="HPV188" s="1"/>
      <c r="HPW188" s="1"/>
      <c r="HPX188" s="1"/>
      <c r="HPY188" s="1"/>
      <c r="HPZ188" s="1"/>
      <c r="HQA188" s="1"/>
      <c r="HQB188" s="1"/>
      <c r="HQC188" s="1"/>
      <c r="HQD188" s="1"/>
      <c r="HQE188" s="1"/>
      <c r="HQF188" s="1"/>
      <c r="HQG188" s="1"/>
      <c r="HQH188" s="1"/>
      <c r="HQI188" s="1"/>
      <c r="HQJ188" s="1"/>
      <c r="HQK188" s="1"/>
      <c r="HQL188" s="1"/>
      <c r="HQM188" s="1"/>
      <c r="HQN188" s="1"/>
      <c r="HQO188" s="1"/>
      <c r="HQP188" s="1"/>
      <c r="HQQ188" s="1"/>
      <c r="HQR188" s="1"/>
      <c r="HQS188" s="1"/>
      <c r="HQT188" s="1"/>
      <c r="HQU188" s="1"/>
      <c r="HQV188" s="1"/>
      <c r="HQW188" s="1"/>
      <c r="HQX188" s="1"/>
      <c r="HQY188" s="1"/>
      <c r="HQZ188" s="1"/>
      <c r="HRA188" s="1"/>
      <c r="HRB188" s="1"/>
      <c r="HRC188" s="1"/>
      <c r="HRD188" s="1"/>
      <c r="HRE188" s="1"/>
      <c r="HRF188" s="1"/>
      <c r="HRG188" s="1"/>
      <c r="HRH188" s="1"/>
      <c r="HRI188" s="1"/>
      <c r="HRJ188" s="1"/>
      <c r="HRK188" s="1"/>
      <c r="HRL188" s="1"/>
      <c r="HRM188" s="1"/>
      <c r="HRN188" s="1"/>
      <c r="HRO188" s="1"/>
      <c r="HRP188" s="1"/>
      <c r="HRQ188" s="1"/>
      <c r="HRR188" s="1"/>
      <c r="HRS188" s="1"/>
      <c r="HRT188" s="1"/>
      <c r="HRU188" s="1"/>
      <c r="HRV188" s="1"/>
      <c r="HRW188" s="1"/>
      <c r="HRX188" s="1"/>
      <c r="HRY188" s="1"/>
      <c r="HRZ188" s="1"/>
      <c r="HSA188" s="1"/>
      <c r="HSB188" s="1"/>
      <c r="HSC188" s="1"/>
      <c r="HSD188" s="1"/>
      <c r="HSE188" s="1"/>
      <c r="HSF188" s="1"/>
      <c r="HSG188" s="1"/>
      <c r="HSH188" s="1"/>
      <c r="HSI188" s="1"/>
      <c r="HSJ188" s="1"/>
      <c r="HSK188" s="1"/>
      <c r="HSL188" s="1"/>
      <c r="HSM188" s="1"/>
      <c r="HSN188" s="1"/>
      <c r="HSO188" s="1"/>
      <c r="HSP188" s="1"/>
      <c r="HSQ188" s="1"/>
      <c r="HSR188" s="1"/>
      <c r="HSS188" s="1"/>
      <c r="HST188" s="1"/>
      <c r="HSU188" s="1"/>
      <c r="HSV188" s="1"/>
      <c r="HSW188" s="1"/>
      <c r="HSX188" s="1"/>
      <c r="HSY188" s="1"/>
      <c r="HSZ188" s="1"/>
      <c r="HTA188" s="1"/>
      <c r="HTB188" s="1"/>
      <c r="HTC188" s="1"/>
      <c r="HTD188" s="1"/>
      <c r="HTE188" s="1"/>
      <c r="HTF188" s="1"/>
      <c r="HTG188" s="1"/>
      <c r="HTH188" s="1"/>
      <c r="HTI188" s="1"/>
      <c r="HTJ188" s="1"/>
      <c r="HTK188" s="1"/>
      <c r="HTL188" s="1"/>
      <c r="HTM188" s="1"/>
      <c r="HTN188" s="1"/>
      <c r="HTO188" s="1"/>
      <c r="HTP188" s="1"/>
      <c r="HTQ188" s="1"/>
      <c r="HTR188" s="1"/>
      <c r="HTS188" s="1"/>
      <c r="HTT188" s="1"/>
      <c r="HTU188" s="1"/>
      <c r="HTV188" s="1"/>
      <c r="HTW188" s="1"/>
      <c r="HTX188" s="1"/>
      <c r="HTY188" s="1"/>
      <c r="HTZ188" s="1"/>
      <c r="HUA188" s="1"/>
      <c r="HUB188" s="1"/>
      <c r="HUC188" s="1"/>
      <c r="HUD188" s="1"/>
      <c r="HUE188" s="1"/>
      <c r="HUF188" s="1"/>
      <c r="HUG188" s="1"/>
      <c r="HUH188" s="1"/>
      <c r="HUI188" s="1"/>
      <c r="HUJ188" s="1"/>
      <c r="HUK188" s="1"/>
      <c r="HUL188" s="1"/>
      <c r="HUM188" s="1"/>
      <c r="HUN188" s="1"/>
      <c r="HUO188" s="1"/>
      <c r="HUP188" s="1"/>
      <c r="HUQ188" s="1"/>
      <c r="HUR188" s="1"/>
      <c r="HUS188" s="1"/>
      <c r="HUT188" s="1"/>
      <c r="HUU188" s="1"/>
      <c r="HUV188" s="1"/>
      <c r="HUW188" s="1"/>
      <c r="HUX188" s="1"/>
      <c r="HUY188" s="1"/>
      <c r="HUZ188" s="1"/>
      <c r="HVA188" s="1"/>
      <c r="HVB188" s="1"/>
      <c r="HVC188" s="1"/>
      <c r="HVD188" s="1"/>
      <c r="HVE188" s="1"/>
      <c r="HVF188" s="1"/>
      <c r="HVG188" s="1"/>
      <c r="HVH188" s="1"/>
      <c r="HVI188" s="1"/>
      <c r="HVJ188" s="1"/>
      <c r="HVK188" s="1"/>
      <c r="HVL188" s="1"/>
      <c r="HVM188" s="1"/>
      <c r="HVN188" s="1"/>
      <c r="HVO188" s="1"/>
      <c r="HVP188" s="1"/>
      <c r="HVQ188" s="1"/>
      <c r="HVR188" s="1"/>
      <c r="HVS188" s="1"/>
      <c r="HVT188" s="1"/>
      <c r="HVU188" s="1"/>
      <c r="HVV188" s="1"/>
      <c r="HVW188" s="1"/>
      <c r="HVX188" s="1"/>
      <c r="HVY188" s="1"/>
      <c r="HVZ188" s="1"/>
      <c r="HWA188" s="1"/>
      <c r="HWB188" s="1"/>
      <c r="HWC188" s="1"/>
      <c r="HWD188" s="1"/>
      <c r="HWE188" s="1"/>
      <c r="HWF188" s="1"/>
      <c r="HWG188" s="1"/>
      <c r="HWH188" s="1"/>
      <c r="HWI188" s="1"/>
      <c r="HWJ188" s="1"/>
      <c r="HWK188" s="1"/>
      <c r="HWL188" s="1"/>
      <c r="HWM188" s="1"/>
      <c r="HWN188" s="1"/>
      <c r="HWO188" s="1"/>
      <c r="HWP188" s="1"/>
      <c r="HWQ188" s="1"/>
      <c r="HWR188" s="1"/>
      <c r="HWS188" s="1"/>
      <c r="HWT188" s="1"/>
      <c r="HWU188" s="1"/>
      <c r="HWV188" s="1"/>
      <c r="HWW188" s="1"/>
      <c r="HWX188" s="1"/>
      <c r="HWY188" s="1"/>
      <c r="HWZ188" s="1"/>
      <c r="HXA188" s="1"/>
      <c r="HXB188" s="1"/>
      <c r="HXC188" s="1"/>
      <c r="HXD188" s="1"/>
      <c r="HXE188" s="1"/>
      <c r="HXF188" s="1"/>
      <c r="HXG188" s="1"/>
      <c r="HXH188" s="1"/>
      <c r="HXI188" s="1"/>
      <c r="HXJ188" s="1"/>
      <c r="HXK188" s="1"/>
      <c r="HXL188" s="1"/>
      <c r="HXM188" s="1"/>
      <c r="HXN188" s="1"/>
      <c r="HXO188" s="1"/>
      <c r="HXP188" s="1"/>
      <c r="HXQ188" s="1"/>
      <c r="HXR188" s="1"/>
      <c r="HXS188" s="1"/>
      <c r="HXT188" s="1"/>
      <c r="HXU188" s="1"/>
      <c r="HXV188" s="1"/>
      <c r="HXW188" s="1"/>
      <c r="HXX188" s="1"/>
      <c r="HXY188" s="1"/>
      <c r="HXZ188" s="1"/>
      <c r="HYA188" s="1"/>
      <c r="HYB188" s="1"/>
      <c r="HYC188" s="1"/>
      <c r="HYD188" s="1"/>
      <c r="HYE188" s="1"/>
      <c r="HYF188" s="1"/>
      <c r="HYG188" s="1"/>
      <c r="HYH188" s="1"/>
      <c r="HYI188" s="1"/>
      <c r="HYJ188" s="1"/>
      <c r="HYK188" s="1"/>
      <c r="HYL188" s="1"/>
      <c r="HYM188" s="1"/>
      <c r="HYN188" s="1"/>
      <c r="HYO188" s="1"/>
      <c r="HYP188" s="1"/>
      <c r="HYQ188" s="1"/>
      <c r="HYR188" s="1"/>
      <c r="HYS188" s="1"/>
      <c r="HYT188" s="1"/>
      <c r="HYU188" s="1"/>
      <c r="HYV188" s="1"/>
      <c r="HYW188" s="1"/>
      <c r="HYX188" s="1"/>
      <c r="HYY188" s="1"/>
      <c r="HYZ188" s="1"/>
      <c r="HZA188" s="1"/>
      <c r="HZB188" s="1"/>
      <c r="HZC188" s="1"/>
      <c r="HZD188" s="1"/>
      <c r="HZE188" s="1"/>
      <c r="HZF188" s="1"/>
      <c r="HZG188" s="1"/>
      <c r="HZH188" s="1"/>
      <c r="HZI188" s="1"/>
      <c r="HZJ188" s="1"/>
      <c r="HZK188" s="1"/>
      <c r="HZL188" s="1"/>
      <c r="HZM188" s="1"/>
      <c r="HZN188" s="1"/>
      <c r="HZO188" s="1"/>
      <c r="HZP188" s="1"/>
      <c r="HZQ188" s="1"/>
      <c r="HZR188" s="1"/>
      <c r="HZS188" s="1"/>
      <c r="HZT188" s="1"/>
      <c r="HZU188" s="1"/>
      <c r="HZV188" s="1"/>
      <c r="HZW188" s="1"/>
      <c r="HZX188" s="1"/>
      <c r="HZY188" s="1"/>
      <c r="HZZ188" s="1"/>
      <c r="IAA188" s="1"/>
      <c r="IAB188" s="1"/>
      <c r="IAC188" s="1"/>
      <c r="IAD188" s="1"/>
      <c r="IAE188" s="1"/>
      <c r="IAF188" s="1"/>
      <c r="IAG188" s="1"/>
      <c r="IAH188" s="1"/>
      <c r="IAI188" s="1"/>
      <c r="IAJ188" s="1"/>
      <c r="IAK188" s="1"/>
      <c r="IAL188" s="1"/>
      <c r="IAM188" s="1"/>
      <c r="IAN188" s="1"/>
      <c r="IAO188" s="1"/>
      <c r="IAP188" s="1"/>
      <c r="IAQ188" s="1"/>
      <c r="IAR188" s="1"/>
      <c r="IAS188" s="1"/>
      <c r="IAT188" s="1"/>
      <c r="IAU188" s="1"/>
      <c r="IAV188" s="1"/>
      <c r="IAW188" s="1"/>
      <c r="IAX188" s="1"/>
      <c r="IAY188" s="1"/>
      <c r="IAZ188" s="1"/>
      <c r="IBA188" s="1"/>
      <c r="IBB188" s="1"/>
      <c r="IBC188" s="1"/>
      <c r="IBD188" s="1"/>
      <c r="IBE188" s="1"/>
      <c r="IBF188" s="1"/>
      <c r="IBG188" s="1"/>
      <c r="IBH188" s="1"/>
      <c r="IBI188" s="1"/>
      <c r="IBJ188" s="1"/>
      <c r="IBK188" s="1"/>
      <c r="IBL188" s="1"/>
      <c r="IBM188" s="1"/>
      <c r="IBN188" s="1"/>
      <c r="IBO188" s="1"/>
      <c r="IBP188" s="1"/>
      <c r="IBQ188" s="1"/>
      <c r="IBR188" s="1"/>
      <c r="IBS188" s="1"/>
      <c r="IBT188" s="1"/>
      <c r="IBU188" s="1"/>
      <c r="IBV188" s="1"/>
      <c r="IBW188" s="1"/>
      <c r="IBX188" s="1"/>
      <c r="IBY188" s="1"/>
      <c r="IBZ188" s="1"/>
      <c r="ICA188" s="1"/>
      <c r="ICB188" s="1"/>
      <c r="ICC188" s="1"/>
      <c r="ICD188" s="1"/>
      <c r="ICE188" s="1"/>
      <c r="ICF188" s="1"/>
      <c r="ICG188" s="1"/>
      <c r="ICH188" s="1"/>
      <c r="ICI188" s="1"/>
      <c r="ICJ188" s="1"/>
      <c r="ICK188" s="1"/>
      <c r="ICL188" s="1"/>
      <c r="ICM188" s="1"/>
      <c r="ICN188" s="1"/>
      <c r="ICO188" s="1"/>
      <c r="ICP188" s="1"/>
      <c r="ICQ188" s="1"/>
      <c r="ICR188" s="1"/>
      <c r="ICS188" s="1"/>
      <c r="ICT188" s="1"/>
      <c r="ICU188" s="1"/>
      <c r="ICV188" s="1"/>
      <c r="ICW188" s="1"/>
      <c r="ICX188" s="1"/>
      <c r="ICY188" s="1"/>
      <c r="ICZ188" s="1"/>
      <c r="IDA188" s="1"/>
      <c r="IDB188" s="1"/>
      <c r="IDC188" s="1"/>
      <c r="IDD188" s="1"/>
      <c r="IDE188" s="1"/>
      <c r="IDF188" s="1"/>
      <c r="IDG188" s="1"/>
      <c r="IDH188" s="1"/>
      <c r="IDI188" s="1"/>
      <c r="IDJ188" s="1"/>
      <c r="IDK188" s="1"/>
      <c r="IDL188" s="1"/>
      <c r="IDM188" s="1"/>
      <c r="IDN188" s="1"/>
      <c r="IDO188" s="1"/>
      <c r="IDP188" s="1"/>
      <c r="IDQ188" s="1"/>
      <c r="IDR188" s="1"/>
      <c r="IDS188" s="1"/>
      <c r="IDT188" s="1"/>
      <c r="IDU188" s="1"/>
      <c r="IDV188" s="1"/>
      <c r="IDW188" s="1"/>
      <c r="IDX188" s="1"/>
      <c r="IDY188" s="1"/>
      <c r="IDZ188" s="1"/>
      <c r="IEA188" s="1"/>
      <c r="IEB188" s="1"/>
      <c r="IEC188" s="1"/>
      <c r="IED188" s="1"/>
      <c r="IEE188" s="1"/>
      <c r="IEF188" s="1"/>
      <c r="IEG188" s="1"/>
      <c r="IEH188" s="1"/>
      <c r="IEI188" s="1"/>
      <c r="IEJ188" s="1"/>
      <c r="IEK188" s="1"/>
      <c r="IEL188" s="1"/>
      <c r="IEM188" s="1"/>
      <c r="IEN188" s="1"/>
      <c r="IEO188" s="1"/>
      <c r="IEP188" s="1"/>
      <c r="IEQ188" s="1"/>
      <c r="IER188" s="1"/>
      <c r="IES188" s="1"/>
      <c r="IET188" s="1"/>
      <c r="IEU188" s="1"/>
      <c r="IEV188" s="1"/>
      <c r="IEW188" s="1"/>
      <c r="IEX188" s="1"/>
      <c r="IEY188" s="1"/>
      <c r="IEZ188" s="1"/>
      <c r="IFA188" s="1"/>
      <c r="IFB188" s="1"/>
      <c r="IFC188" s="1"/>
      <c r="IFD188" s="1"/>
      <c r="IFE188" s="1"/>
      <c r="IFF188" s="1"/>
      <c r="IFG188" s="1"/>
      <c r="IFH188" s="1"/>
      <c r="IFI188" s="1"/>
      <c r="IFJ188" s="1"/>
      <c r="IFK188" s="1"/>
      <c r="IFL188" s="1"/>
      <c r="IFM188" s="1"/>
      <c r="IFN188" s="1"/>
      <c r="IFO188" s="1"/>
      <c r="IFP188" s="1"/>
      <c r="IFQ188" s="1"/>
      <c r="IFR188" s="1"/>
      <c r="IFS188" s="1"/>
      <c r="IFT188" s="1"/>
      <c r="IFU188" s="1"/>
      <c r="IFV188" s="1"/>
      <c r="IFW188" s="1"/>
      <c r="IFX188" s="1"/>
      <c r="IFY188" s="1"/>
      <c r="IFZ188" s="1"/>
      <c r="IGA188" s="1"/>
      <c r="IGB188" s="1"/>
      <c r="IGC188" s="1"/>
      <c r="IGD188" s="1"/>
      <c r="IGE188" s="1"/>
      <c r="IGF188" s="1"/>
      <c r="IGG188" s="1"/>
      <c r="IGH188" s="1"/>
      <c r="IGI188" s="1"/>
      <c r="IGJ188" s="1"/>
      <c r="IGK188" s="1"/>
      <c r="IGL188" s="1"/>
      <c r="IGM188" s="1"/>
      <c r="IGN188" s="1"/>
      <c r="IGO188" s="1"/>
      <c r="IGP188" s="1"/>
      <c r="IGQ188" s="1"/>
      <c r="IGR188" s="1"/>
      <c r="IGS188" s="1"/>
      <c r="IGT188" s="1"/>
      <c r="IGU188" s="1"/>
      <c r="IGV188" s="1"/>
      <c r="IGW188" s="1"/>
      <c r="IGX188" s="1"/>
      <c r="IGY188" s="1"/>
      <c r="IGZ188" s="1"/>
      <c r="IHA188" s="1"/>
      <c r="IHB188" s="1"/>
      <c r="IHC188" s="1"/>
      <c r="IHD188" s="1"/>
      <c r="IHE188" s="1"/>
      <c r="IHF188" s="1"/>
      <c r="IHG188" s="1"/>
      <c r="IHH188" s="1"/>
      <c r="IHI188" s="1"/>
      <c r="IHJ188" s="1"/>
      <c r="IHK188" s="1"/>
      <c r="IHL188" s="1"/>
      <c r="IHM188" s="1"/>
      <c r="IHN188" s="1"/>
      <c r="IHO188" s="1"/>
      <c r="IHP188" s="1"/>
      <c r="IHQ188" s="1"/>
      <c r="IHR188" s="1"/>
      <c r="IHS188" s="1"/>
      <c r="IHT188" s="1"/>
      <c r="IHU188" s="1"/>
      <c r="IHV188" s="1"/>
      <c r="IHW188" s="1"/>
      <c r="IHX188" s="1"/>
      <c r="IHY188" s="1"/>
      <c r="IHZ188" s="1"/>
      <c r="IIA188" s="1"/>
      <c r="IIB188" s="1"/>
      <c r="IIC188" s="1"/>
      <c r="IID188" s="1"/>
      <c r="IIE188" s="1"/>
      <c r="IIF188" s="1"/>
      <c r="IIG188" s="1"/>
      <c r="IIH188" s="1"/>
      <c r="III188" s="1"/>
      <c r="IIJ188" s="1"/>
      <c r="IIK188" s="1"/>
      <c r="IIL188" s="1"/>
      <c r="IIM188" s="1"/>
      <c r="IIN188" s="1"/>
      <c r="IIO188" s="1"/>
      <c r="IIP188" s="1"/>
      <c r="IIQ188" s="1"/>
      <c r="IIR188" s="1"/>
      <c r="IIS188" s="1"/>
      <c r="IIT188" s="1"/>
      <c r="IIU188" s="1"/>
      <c r="IIV188" s="1"/>
      <c r="IIW188" s="1"/>
      <c r="IIX188" s="1"/>
      <c r="IIY188" s="1"/>
      <c r="IIZ188" s="1"/>
      <c r="IJA188" s="1"/>
      <c r="IJB188" s="1"/>
      <c r="IJC188" s="1"/>
      <c r="IJD188" s="1"/>
      <c r="IJE188" s="1"/>
      <c r="IJF188" s="1"/>
      <c r="IJG188" s="1"/>
      <c r="IJH188" s="1"/>
      <c r="IJI188" s="1"/>
      <c r="IJJ188" s="1"/>
      <c r="IJK188" s="1"/>
      <c r="IJL188" s="1"/>
      <c r="IJM188" s="1"/>
      <c r="IJN188" s="1"/>
      <c r="IJO188" s="1"/>
      <c r="IJP188" s="1"/>
      <c r="IJQ188" s="1"/>
      <c r="IJR188" s="1"/>
      <c r="IJS188" s="1"/>
      <c r="IJT188" s="1"/>
      <c r="IJU188" s="1"/>
      <c r="IJV188" s="1"/>
      <c r="IJW188" s="1"/>
      <c r="IJX188" s="1"/>
      <c r="IJY188" s="1"/>
      <c r="IJZ188" s="1"/>
      <c r="IKA188" s="1"/>
      <c r="IKB188" s="1"/>
      <c r="IKC188" s="1"/>
      <c r="IKD188" s="1"/>
      <c r="IKE188" s="1"/>
      <c r="IKF188" s="1"/>
      <c r="IKG188" s="1"/>
      <c r="IKH188" s="1"/>
      <c r="IKI188" s="1"/>
      <c r="IKJ188" s="1"/>
      <c r="IKK188" s="1"/>
      <c r="IKL188" s="1"/>
      <c r="IKM188" s="1"/>
      <c r="IKN188" s="1"/>
      <c r="IKO188" s="1"/>
      <c r="IKP188" s="1"/>
      <c r="IKQ188" s="1"/>
      <c r="IKR188" s="1"/>
      <c r="IKS188" s="1"/>
      <c r="IKT188" s="1"/>
      <c r="IKU188" s="1"/>
      <c r="IKV188" s="1"/>
      <c r="IKW188" s="1"/>
      <c r="IKX188" s="1"/>
      <c r="IKY188" s="1"/>
      <c r="IKZ188" s="1"/>
      <c r="ILA188" s="1"/>
      <c r="ILB188" s="1"/>
      <c r="ILC188" s="1"/>
      <c r="ILD188" s="1"/>
      <c r="ILE188" s="1"/>
      <c r="ILF188" s="1"/>
      <c r="ILG188" s="1"/>
      <c r="ILH188" s="1"/>
      <c r="ILI188" s="1"/>
      <c r="ILJ188" s="1"/>
      <c r="ILK188" s="1"/>
      <c r="ILL188" s="1"/>
      <c r="ILM188" s="1"/>
      <c r="ILN188" s="1"/>
      <c r="ILO188" s="1"/>
      <c r="ILP188" s="1"/>
      <c r="ILQ188" s="1"/>
      <c r="ILR188" s="1"/>
      <c r="ILS188" s="1"/>
      <c r="ILT188" s="1"/>
      <c r="ILU188" s="1"/>
      <c r="ILV188" s="1"/>
      <c r="ILW188" s="1"/>
      <c r="ILX188" s="1"/>
      <c r="ILY188" s="1"/>
      <c r="ILZ188" s="1"/>
      <c r="IMA188" s="1"/>
      <c r="IMB188" s="1"/>
      <c r="IMC188" s="1"/>
      <c r="IMD188" s="1"/>
      <c r="IME188" s="1"/>
      <c r="IMF188" s="1"/>
      <c r="IMG188" s="1"/>
      <c r="IMH188" s="1"/>
      <c r="IMI188" s="1"/>
      <c r="IMJ188" s="1"/>
      <c r="IMK188" s="1"/>
      <c r="IML188" s="1"/>
      <c r="IMM188" s="1"/>
      <c r="IMN188" s="1"/>
      <c r="IMO188" s="1"/>
      <c r="IMP188" s="1"/>
      <c r="IMQ188" s="1"/>
      <c r="IMR188" s="1"/>
      <c r="IMS188" s="1"/>
      <c r="IMT188" s="1"/>
      <c r="IMU188" s="1"/>
      <c r="IMV188" s="1"/>
      <c r="IMW188" s="1"/>
      <c r="IMX188" s="1"/>
      <c r="IMY188" s="1"/>
      <c r="IMZ188" s="1"/>
      <c r="INA188" s="1"/>
      <c r="INB188" s="1"/>
      <c r="INC188" s="1"/>
      <c r="IND188" s="1"/>
      <c r="INE188" s="1"/>
      <c r="INF188" s="1"/>
      <c r="ING188" s="1"/>
      <c r="INH188" s="1"/>
      <c r="INI188" s="1"/>
      <c r="INJ188" s="1"/>
      <c r="INK188" s="1"/>
      <c r="INL188" s="1"/>
      <c r="INM188" s="1"/>
      <c r="INN188" s="1"/>
      <c r="INO188" s="1"/>
      <c r="INP188" s="1"/>
      <c r="INQ188" s="1"/>
      <c r="INR188" s="1"/>
      <c r="INS188" s="1"/>
      <c r="INT188" s="1"/>
      <c r="INU188" s="1"/>
      <c r="INV188" s="1"/>
      <c r="INW188" s="1"/>
      <c r="INX188" s="1"/>
      <c r="INY188" s="1"/>
      <c r="INZ188" s="1"/>
      <c r="IOA188" s="1"/>
      <c r="IOB188" s="1"/>
      <c r="IOC188" s="1"/>
      <c r="IOD188" s="1"/>
      <c r="IOE188" s="1"/>
      <c r="IOF188" s="1"/>
      <c r="IOG188" s="1"/>
      <c r="IOH188" s="1"/>
      <c r="IOI188" s="1"/>
      <c r="IOJ188" s="1"/>
      <c r="IOK188" s="1"/>
      <c r="IOL188" s="1"/>
      <c r="IOM188" s="1"/>
      <c r="ION188" s="1"/>
      <c r="IOO188" s="1"/>
      <c r="IOP188" s="1"/>
      <c r="IOQ188" s="1"/>
      <c r="IOR188" s="1"/>
      <c r="IOS188" s="1"/>
      <c r="IOT188" s="1"/>
      <c r="IOU188" s="1"/>
      <c r="IOV188" s="1"/>
      <c r="IOW188" s="1"/>
      <c r="IOX188" s="1"/>
      <c r="IOY188" s="1"/>
      <c r="IOZ188" s="1"/>
      <c r="IPA188" s="1"/>
      <c r="IPB188" s="1"/>
      <c r="IPC188" s="1"/>
      <c r="IPD188" s="1"/>
      <c r="IPE188" s="1"/>
      <c r="IPF188" s="1"/>
      <c r="IPG188" s="1"/>
      <c r="IPH188" s="1"/>
      <c r="IPI188" s="1"/>
      <c r="IPJ188" s="1"/>
      <c r="IPK188" s="1"/>
      <c r="IPL188" s="1"/>
      <c r="IPM188" s="1"/>
      <c r="IPN188" s="1"/>
      <c r="IPO188" s="1"/>
      <c r="IPP188" s="1"/>
      <c r="IPQ188" s="1"/>
      <c r="IPR188" s="1"/>
      <c r="IPS188" s="1"/>
      <c r="IPT188" s="1"/>
      <c r="IPU188" s="1"/>
      <c r="IPV188" s="1"/>
      <c r="IPW188" s="1"/>
      <c r="IPX188" s="1"/>
      <c r="IPY188" s="1"/>
      <c r="IPZ188" s="1"/>
      <c r="IQA188" s="1"/>
      <c r="IQB188" s="1"/>
      <c r="IQC188" s="1"/>
      <c r="IQD188" s="1"/>
      <c r="IQE188" s="1"/>
      <c r="IQF188" s="1"/>
      <c r="IQG188" s="1"/>
      <c r="IQH188" s="1"/>
      <c r="IQI188" s="1"/>
      <c r="IQJ188" s="1"/>
      <c r="IQK188" s="1"/>
      <c r="IQL188" s="1"/>
      <c r="IQM188" s="1"/>
      <c r="IQN188" s="1"/>
      <c r="IQO188" s="1"/>
      <c r="IQP188" s="1"/>
      <c r="IQQ188" s="1"/>
      <c r="IQR188" s="1"/>
      <c r="IQS188" s="1"/>
      <c r="IQT188" s="1"/>
      <c r="IQU188" s="1"/>
      <c r="IQV188" s="1"/>
      <c r="IQW188" s="1"/>
      <c r="IQX188" s="1"/>
      <c r="IQY188" s="1"/>
      <c r="IQZ188" s="1"/>
      <c r="IRA188" s="1"/>
      <c r="IRB188" s="1"/>
      <c r="IRC188" s="1"/>
      <c r="IRD188" s="1"/>
      <c r="IRE188" s="1"/>
      <c r="IRF188" s="1"/>
      <c r="IRG188" s="1"/>
      <c r="IRH188" s="1"/>
      <c r="IRI188" s="1"/>
      <c r="IRJ188" s="1"/>
      <c r="IRK188" s="1"/>
      <c r="IRL188" s="1"/>
      <c r="IRM188" s="1"/>
      <c r="IRN188" s="1"/>
      <c r="IRO188" s="1"/>
      <c r="IRP188" s="1"/>
      <c r="IRQ188" s="1"/>
      <c r="IRR188" s="1"/>
      <c r="IRS188" s="1"/>
      <c r="IRT188" s="1"/>
      <c r="IRU188" s="1"/>
      <c r="IRV188" s="1"/>
      <c r="IRW188" s="1"/>
      <c r="IRX188" s="1"/>
      <c r="IRY188" s="1"/>
      <c r="IRZ188" s="1"/>
      <c r="ISA188" s="1"/>
      <c r="ISB188" s="1"/>
      <c r="ISC188" s="1"/>
      <c r="ISD188" s="1"/>
      <c r="ISE188" s="1"/>
      <c r="ISF188" s="1"/>
      <c r="ISG188" s="1"/>
      <c r="ISH188" s="1"/>
      <c r="ISI188" s="1"/>
      <c r="ISJ188" s="1"/>
      <c r="ISK188" s="1"/>
      <c r="ISL188" s="1"/>
      <c r="ISM188" s="1"/>
      <c r="ISN188" s="1"/>
      <c r="ISO188" s="1"/>
      <c r="ISP188" s="1"/>
      <c r="ISQ188" s="1"/>
      <c r="ISR188" s="1"/>
      <c r="ISS188" s="1"/>
      <c r="IST188" s="1"/>
      <c r="ISU188" s="1"/>
      <c r="ISV188" s="1"/>
      <c r="ISW188" s="1"/>
      <c r="ISX188" s="1"/>
      <c r="ISY188" s="1"/>
      <c r="ISZ188" s="1"/>
      <c r="ITA188" s="1"/>
      <c r="ITB188" s="1"/>
      <c r="ITC188" s="1"/>
      <c r="ITD188" s="1"/>
      <c r="ITE188" s="1"/>
      <c r="ITF188" s="1"/>
      <c r="ITG188" s="1"/>
      <c r="ITH188" s="1"/>
      <c r="ITI188" s="1"/>
      <c r="ITJ188" s="1"/>
      <c r="ITK188" s="1"/>
      <c r="ITL188" s="1"/>
      <c r="ITM188" s="1"/>
      <c r="ITN188" s="1"/>
      <c r="ITO188" s="1"/>
      <c r="ITP188" s="1"/>
      <c r="ITQ188" s="1"/>
      <c r="ITR188" s="1"/>
      <c r="ITS188" s="1"/>
      <c r="ITT188" s="1"/>
      <c r="ITU188" s="1"/>
      <c r="ITV188" s="1"/>
      <c r="ITW188" s="1"/>
      <c r="ITX188" s="1"/>
      <c r="ITY188" s="1"/>
      <c r="ITZ188" s="1"/>
      <c r="IUA188" s="1"/>
      <c r="IUB188" s="1"/>
      <c r="IUC188" s="1"/>
      <c r="IUD188" s="1"/>
      <c r="IUE188" s="1"/>
      <c r="IUF188" s="1"/>
      <c r="IUG188" s="1"/>
      <c r="IUH188" s="1"/>
      <c r="IUI188" s="1"/>
      <c r="IUJ188" s="1"/>
      <c r="IUK188" s="1"/>
      <c r="IUL188" s="1"/>
      <c r="IUM188" s="1"/>
      <c r="IUN188" s="1"/>
      <c r="IUO188" s="1"/>
      <c r="IUP188" s="1"/>
      <c r="IUQ188" s="1"/>
      <c r="IUR188" s="1"/>
      <c r="IUS188" s="1"/>
      <c r="IUT188" s="1"/>
      <c r="IUU188" s="1"/>
      <c r="IUV188" s="1"/>
      <c r="IUW188" s="1"/>
      <c r="IUX188" s="1"/>
      <c r="IUY188" s="1"/>
      <c r="IUZ188" s="1"/>
      <c r="IVA188" s="1"/>
      <c r="IVB188" s="1"/>
      <c r="IVC188" s="1"/>
      <c r="IVD188" s="1"/>
      <c r="IVE188" s="1"/>
      <c r="IVF188" s="1"/>
      <c r="IVG188" s="1"/>
      <c r="IVH188" s="1"/>
      <c r="IVI188" s="1"/>
      <c r="IVJ188" s="1"/>
      <c r="IVK188" s="1"/>
      <c r="IVL188" s="1"/>
      <c r="IVM188" s="1"/>
      <c r="IVN188" s="1"/>
      <c r="IVO188" s="1"/>
      <c r="IVP188" s="1"/>
      <c r="IVQ188" s="1"/>
      <c r="IVR188" s="1"/>
      <c r="IVS188" s="1"/>
      <c r="IVT188" s="1"/>
      <c r="IVU188" s="1"/>
      <c r="IVV188" s="1"/>
      <c r="IVW188" s="1"/>
      <c r="IVX188" s="1"/>
      <c r="IVY188" s="1"/>
      <c r="IVZ188" s="1"/>
      <c r="IWA188" s="1"/>
      <c r="IWB188" s="1"/>
      <c r="IWC188" s="1"/>
      <c r="IWD188" s="1"/>
      <c r="IWE188" s="1"/>
      <c r="IWF188" s="1"/>
      <c r="IWG188" s="1"/>
      <c r="IWH188" s="1"/>
      <c r="IWI188" s="1"/>
      <c r="IWJ188" s="1"/>
      <c r="IWK188" s="1"/>
      <c r="IWL188" s="1"/>
      <c r="IWM188" s="1"/>
      <c r="IWN188" s="1"/>
      <c r="IWO188" s="1"/>
      <c r="IWP188" s="1"/>
      <c r="IWQ188" s="1"/>
      <c r="IWR188" s="1"/>
      <c r="IWS188" s="1"/>
      <c r="IWT188" s="1"/>
      <c r="IWU188" s="1"/>
      <c r="IWV188" s="1"/>
      <c r="IWW188" s="1"/>
      <c r="IWX188" s="1"/>
      <c r="IWY188" s="1"/>
      <c r="IWZ188" s="1"/>
      <c r="IXA188" s="1"/>
      <c r="IXB188" s="1"/>
      <c r="IXC188" s="1"/>
      <c r="IXD188" s="1"/>
      <c r="IXE188" s="1"/>
      <c r="IXF188" s="1"/>
      <c r="IXG188" s="1"/>
      <c r="IXH188" s="1"/>
      <c r="IXI188" s="1"/>
      <c r="IXJ188" s="1"/>
      <c r="IXK188" s="1"/>
      <c r="IXL188" s="1"/>
      <c r="IXM188" s="1"/>
      <c r="IXN188" s="1"/>
      <c r="IXO188" s="1"/>
      <c r="IXP188" s="1"/>
      <c r="IXQ188" s="1"/>
      <c r="IXR188" s="1"/>
      <c r="IXS188" s="1"/>
      <c r="IXT188" s="1"/>
      <c r="IXU188" s="1"/>
      <c r="IXV188" s="1"/>
      <c r="IXW188" s="1"/>
      <c r="IXX188" s="1"/>
      <c r="IXY188" s="1"/>
      <c r="IXZ188" s="1"/>
      <c r="IYA188" s="1"/>
      <c r="IYB188" s="1"/>
      <c r="IYC188" s="1"/>
      <c r="IYD188" s="1"/>
      <c r="IYE188" s="1"/>
      <c r="IYF188" s="1"/>
      <c r="IYG188" s="1"/>
      <c r="IYH188" s="1"/>
      <c r="IYI188" s="1"/>
      <c r="IYJ188" s="1"/>
      <c r="IYK188" s="1"/>
      <c r="IYL188" s="1"/>
      <c r="IYM188" s="1"/>
      <c r="IYN188" s="1"/>
      <c r="IYO188" s="1"/>
      <c r="IYP188" s="1"/>
      <c r="IYQ188" s="1"/>
      <c r="IYR188" s="1"/>
      <c r="IYS188" s="1"/>
      <c r="IYT188" s="1"/>
      <c r="IYU188" s="1"/>
      <c r="IYV188" s="1"/>
      <c r="IYW188" s="1"/>
      <c r="IYX188" s="1"/>
      <c r="IYY188" s="1"/>
      <c r="IYZ188" s="1"/>
      <c r="IZA188" s="1"/>
      <c r="IZB188" s="1"/>
      <c r="IZC188" s="1"/>
      <c r="IZD188" s="1"/>
      <c r="IZE188" s="1"/>
      <c r="IZF188" s="1"/>
      <c r="IZG188" s="1"/>
      <c r="IZH188" s="1"/>
      <c r="IZI188" s="1"/>
      <c r="IZJ188" s="1"/>
      <c r="IZK188" s="1"/>
      <c r="IZL188" s="1"/>
      <c r="IZM188" s="1"/>
      <c r="IZN188" s="1"/>
      <c r="IZO188" s="1"/>
      <c r="IZP188" s="1"/>
      <c r="IZQ188" s="1"/>
      <c r="IZR188" s="1"/>
      <c r="IZS188" s="1"/>
      <c r="IZT188" s="1"/>
      <c r="IZU188" s="1"/>
      <c r="IZV188" s="1"/>
      <c r="IZW188" s="1"/>
      <c r="IZX188" s="1"/>
      <c r="IZY188" s="1"/>
      <c r="IZZ188" s="1"/>
      <c r="JAA188" s="1"/>
      <c r="JAB188" s="1"/>
      <c r="JAC188" s="1"/>
      <c r="JAD188" s="1"/>
      <c r="JAE188" s="1"/>
      <c r="JAF188" s="1"/>
      <c r="JAG188" s="1"/>
      <c r="JAH188" s="1"/>
      <c r="JAI188" s="1"/>
      <c r="JAJ188" s="1"/>
      <c r="JAK188" s="1"/>
      <c r="JAL188" s="1"/>
      <c r="JAM188" s="1"/>
      <c r="JAN188" s="1"/>
      <c r="JAO188" s="1"/>
      <c r="JAP188" s="1"/>
      <c r="JAQ188" s="1"/>
      <c r="JAR188" s="1"/>
      <c r="JAS188" s="1"/>
      <c r="JAT188" s="1"/>
      <c r="JAU188" s="1"/>
      <c r="JAV188" s="1"/>
      <c r="JAW188" s="1"/>
      <c r="JAX188" s="1"/>
      <c r="JAY188" s="1"/>
      <c r="JAZ188" s="1"/>
      <c r="JBA188" s="1"/>
      <c r="JBB188" s="1"/>
      <c r="JBC188" s="1"/>
      <c r="JBD188" s="1"/>
      <c r="JBE188" s="1"/>
      <c r="JBF188" s="1"/>
      <c r="JBG188" s="1"/>
      <c r="JBH188" s="1"/>
      <c r="JBI188" s="1"/>
      <c r="JBJ188" s="1"/>
      <c r="JBK188" s="1"/>
      <c r="JBL188" s="1"/>
      <c r="JBM188" s="1"/>
      <c r="JBN188" s="1"/>
      <c r="JBO188" s="1"/>
      <c r="JBP188" s="1"/>
      <c r="JBQ188" s="1"/>
      <c r="JBR188" s="1"/>
      <c r="JBS188" s="1"/>
      <c r="JBT188" s="1"/>
      <c r="JBU188" s="1"/>
      <c r="JBV188" s="1"/>
      <c r="JBW188" s="1"/>
      <c r="JBX188" s="1"/>
      <c r="JBY188" s="1"/>
      <c r="JBZ188" s="1"/>
      <c r="JCA188" s="1"/>
      <c r="JCB188" s="1"/>
      <c r="JCC188" s="1"/>
      <c r="JCD188" s="1"/>
      <c r="JCE188" s="1"/>
      <c r="JCF188" s="1"/>
      <c r="JCG188" s="1"/>
      <c r="JCH188" s="1"/>
      <c r="JCI188" s="1"/>
      <c r="JCJ188" s="1"/>
      <c r="JCK188" s="1"/>
      <c r="JCL188" s="1"/>
      <c r="JCM188" s="1"/>
      <c r="JCN188" s="1"/>
      <c r="JCO188" s="1"/>
      <c r="JCP188" s="1"/>
      <c r="JCQ188" s="1"/>
      <c r="JCR188" s="1"/>
      <c r="JCS188" s="1"/>
      <c r="JCT188" s="1"/>
      <c r="JCU188" s="1"/>
      <c r="JCV188" s="1"/>
      <c r="JCW188" s="1"/>
      <c r="JCX188" s="1"/>
      <c r="JCY188" s="1"/>
      <c r="JCZ188" s="1"/>
      <c r="JDA188" s="1"/>
      <c r="JDB188" s="1"/>
      <c r="JDC188" s="1"/>
      <c r="JDD188" s="1"/>
      <c r="JDE188" s="1"/>
      <c r="JDF188" s="1"/>
      <c r="JDG188" s="1"/>
      <c r="JDH188" s="1"/>
      <c r="JDI188" s="1"/>
      <c r="JDJ188" s="1"/>
      <c r="JDK188" s="1"/>
      <c r="JDL188" s="1"/>
      <c r="JDM188" s="1"/>
      <c r="JDN188" s="1"/>
      <c r="JDO188" s="1"/>
      <c r="JDP188" s="1"/>
      <c r="JDQ188" s="1"/>
      <c r="JDR188" s="1"/>
      <c r="JDS188" s="1"/>
      <c r="JDT188" s="1"/>
      <c r="JDU188" s="1"/>
      <c r="JDV188" s="1"/>
      <c r="JDW188" s="1"/>
      <c r="JDX188" s="1"/>
      <c r="JDY188" s="1"/>
      <c r="JDZ188" s="1"/>
      <c r="JEA188" s="1"/>
      <c r="JEB188" s="1"/>
      <c r="JEC188" s="1"/>
      <c r="JED188" s="1"/>
      <c r="JEE188" s="1"/>
      <c r="JEF188" s="1"/>
      <c r="JEG188" s="1"/>
      <c r="JEH188" s="1"/>
      <c r="JEI188" s="1"/>
      <c r="JEJ188" s="1"/>
      <c r="JEK188" s="1"/>
      <c r="JEL188" s="1"/>
      <c r="JEM188" s="1"/>
      <c r="JEN188" s="1"/>
      <c r="JEO188" s="1"/>
      <c r="JEP188" s="1"/>
      <c r="JEQ188" s="1"/>
      <c r="JER188" s="1"/>
      <c r="JES188" s="1"/>
      <c r="JET188" s="1"/>
      <c r="JEU188" s="1"/>
      <c r="JEV188" s="1"/>
      <c r="JEW188" s="1"/>
      <c r="JEX188" s="1"/>
      <c r="JEY188" s="1"/>
      <c r="JEZ188" s="1"/>
      <c r="JFA188" s="1"/>
      <c r="JFB188" s="1"/>
      <c r="JFC188" s="1"/>
      <c r="JFD188" s="1"/>
      <c r="JFE188" s="1"/>
      <c r="JFF188" s="1"/>
      <c r="JFG188" s="1"/>
      <c r="JFH188" s="1"/>
      <c r="JFI188" s="1"/>
      <c r="JFJ188" s="1"/>
      <c r="JFK188" s="1"/>
      <c r="JFL188" s="1"/>
      <c r="JFM188" s="1"/>
      <c r="JFN188" s="1"/>
      <c r="JFO188" s="1"/>
      <c r="JFP188" s="1"/>
      <c r="JFQ188" s="1"/>
      <c r="JFR188" s="1"/>
      <c r="JFS188" s="1"/>
      <c r="JFT188" s="1"/>
      <c r="JFU188" s="1"/>
      <c r="JFV188" s="1"/>
      <c r="JFW188" s="1"/>
      <c r="JFX188" s="1"/>
      <c r="JFY188" s="1"/>
      <c r="JFZ188" s="1"/>
      <c r="JGA188" s="1"/>
      <c r="JGB188" s="1"/>
      <c r="JGC188" s="1"/>
      <c r="JGD188" s="1"/>
      <c r="JGE188" s="1"/>
      <c r="JGF188" s="1"/>
      <c r="JGG188" s="1"/>
      <c r="JGH188" s="1"/>
      <c r="JGI188" s="1"/>
      <c r="JGJ188" s="1"/>
      <c r="JGK188" s="1"/>
      <c r="JGL188" s="1"/>
      <c r="JGM188" s="1"/>
      <c r="JGN188" s="1"/>
      <c r="JGO188" s="1"/>
      <c r="JGP188" s="1"/>
      <c r="JGQ188" s="1"/>
      <c r="JGR188" s="1"/>
      <c r="JGS188" s="1"/>
      <c r="JGT188" s="1"/>
      <c r="JGU188" s="1"/>
      <c r="JGV188" s="1"/>
      <c r="JGW188" s="1"/>
      <c r="JGX188" s="1"/>
      <c r="JGY188" s="1"/>
      <c r="JGZ188" s="1"/>
      <c r="JHA188" s="1"/>
      <c r="JHB188" s="1"/>
      <c r="JHC188" s="1"/>
      <c r="JHD188" s="1"/>
      <c r="JHE188" s="1"/>
      <c r="JHF188" s="1"/>
      <c r="JHG188" s="1"/>
      <c r="JHH188" s="1"/>
      <c r="JHI188" s="1"/>
      <c r="JHJ188" s="1"/>
      <c r="JHK188" s="1"/>
      <c r="JHL188" s="1"/>
      <c r="JHM188" s="1"/>
      <c r="JHN188" s="1"/>
      <c r="JHO188" s="1"/>
      <c r="JHP188" s="1"/>
      <c r="JHQ188" s="1"/>
      <c r="JHR188" s="1"/>
      <c r="JHS188" s="1"/>
      <c r="JHT188" s="1"/>
      <c r="JHU188" s="1"/>
      <c r="JHV188" s="1"/>
      <c r="JHW188" s="1"/>
      <c r="JHX188" s="1"/>
      <c r="JHY188" s="1"/>
      <c r="JHZ188" s="1"/>
      <c r="JIA188" s="1"/>
      <c r="JIB188" s="1"/>
      <c r="JIC188" s="1"/>
      <c r="JID188" s="1"/>
      <c r="JIE188" s="1"/>
      <c r="JIF188" s="1"/>
      <c r="JIG188" s="1"/>
      <c r="JIH188" s="1"/>
      <c r="JII188" s="1"/>
      <c r="JIJ188" s="1"/>
      <c r="JIK188" s="1"/>
      <c r="JIL188" s="1"/>
      <c r="JIM188" s="1"/>
      <c r="JIN188" s="1"/>
      <c r="JIO188" s="1"/>
      <c r="JIP188" s="1"/>
      <c r="JIQ188" s="1"/>
      <c r="JIR188" s="1"/>
      <c r="JIS188" s="1"/>
      <c r="JIT188" s="1"/>
      <c r="JIU188" s="1"/>
      <c r="JIV188" s="1"/>
      <c r="JIW188" s="1"/>
      <c r="JIX188" s="1"/>
      <c r="JIY188" s="1"/>
      <c r="JIZ188" s="1"/>
      <c r="JJA188" s="1"/>
      <c r="JJB188" s="1"/>
      <c r="JJC188" s="1"/>
      <c r="JJD188" s="1"/>
      <c r="JJE188" s="1"/>
      <c r="JJF188" s="1"/>
      <c r="JJG188" s="1"/>
      <c r="JJH188" s="1"/>
      <c r="JJI188" s="1"/>
      <c r="JJJ188" s="1"/>
      <c r="JJK188" s="1"/>
      <c r="JJL188" s="1"/>
      <c r="JJM188" s="1"/>
      <c r="JJN188" s="1"/>
      <c r="JJO188" s="1"/>
      <c r="JJP188" s="1"/>
      <c r="JJQ188" s="1"/>
      <c r="JJR188" s="1"/>
      <c r="JJS188" s="1"/>
      <c r="JJT188" s="1"/>
      <c r="JJU188" s="1"/>
      <c r="JJV188" s="1"/>
      <c r="JJW188" s="1"/>
      <c r="JJX188" s="1"/>
      <c r="JJY188" s="1"/>
      <c r="JJZ188" s="1"/>
      <c r="JKA188" s="1"/>
      <c r="JKB188" s="1"/>
      <c r="JKC188" s="1"/>
      <c r="JKD188" s="1"/>
      <c r="JKE188" s="1"/>
      <c r="JKF188" s="1"/>
      <c r="JKG188" s="1"/>
      <c r="JKH188" s="1"/>
      <c r="JKI188" s="1"/>
      <c r="JKJ188" s="1"/>
      <c r="JKK188" s="1"/>
      <c r="JKL188" s="1"/>
      <c r="JKM188" s="1"/>
      <c r="JKN188" s="1"/>
      <c r="JKO188" s="1"/>
      <c r="JKP188" s="1"/>
      <c r="JKQ188" s="1"/>
      <c r="JKR188" s="1"/>
      <c r="JKS188" s="1"/>
      <c r="JKT188" s="1"/>
      <c r="JKU188" s="1"/>
      <c r="JKV188" s="1"/>
      <c r="JKW188" s="1"/>
      <c r="JKX188" s="1"/>
      <c r="JKY188" s="1"/>
      <c r="JKZ188" s="1"/>
      <c r="JLA188" s="1"/>
      <c r="JLB188" s="1"/>
      <c r="JLC188" s="1"/>
      <c r="JLD188" s="1"/>
      <c r="JLE188" s="1"/>
      <c r="JLF188" s="1"/>
      <c r="JLG188" s="1"/>
      <c r="JLH188" s="1"/>
      <c r="JLI188" s="1"/>
      <c r="JLJ188" s="1"/>
      <c r="JLK188" s="1"/>
      <c r="JLL188" s="1"/>
      <c r="JLM188" s="1"/>
      <c r="JLN188" s="1"/>
      <c r="JLO188" s="1"/>
      <c r="JLP188" s="1"/>
      <c r="JLQ188" s="1"/>
      <c r="JLR188" s="1"/>
      <c r="JLS188" s="1"/>
      <c r="JLT188" s="1"/>
      <c r="JLU188" s="1"/>
      <c r="JLV188" s="1"/>
      <c r="JLW188" s="1"/>
      <c r="JLX188" s="1"/>
      <c r="JLY188" s="1"/>
      <c r="JLZ188" s="1"/>
      <c r="JMA188" s="1"/>
      <c r="JMB188" s="1"/>
      <c r="JMC188" s="1"/>
      <c r="JMD188" s="1"/>
      <c r="JME188" s="1"/>
      <c r="JMF188" s="1"/>
      <c r="JMG188" s="1"/>
      <c r="JMH188" s="1"/>
      <c r="JMI188" s="1"/>
      <c r="JMJ188" s="1"/>
      <c r="JMK188" s="1"/>
      <c r="JML188" s="1"/>
      <c r="JMM188" s="1"/>
      <c r="JMN188" s="1"/>
      <c r="JMO188" s="1"/>
      <c r="JMP188" s="1"/>
      <c r="JMQ188" s="1"/>
      <c r="JMR188" s="1"/>
      <c r="JMS188" s="1"/>
      <c r="JMT188" s="1"/>
      <c r="JMU188" s="1"/>
      <c r="JMV188" s="1"/>
      <c r="JMW188" s="1"/>
      <c r="JMX188" s="1"/>
      <c r="JMY188" s="1"/>
      <c r="JMZ188" s="1"/>
      <c r="JNA188" s="1"/>
      <c r="JNB188" s="1"/>
      <c r="JNC188" s="1"/>
      <c r="JND188" s="1"/>
      <c r="JNE188" s="1"/>
      <c r="JNF188" s="1"/>
      <c r="JNG188" s="1"/>
      <c r="JNH188" s="1"/>
      <c r="JNI188" s="1"/>
      <c r="JNJ188" s="1"/>
      <c r="JNK188" s="1"/>
      <c r="JNL188" s="1"/>
      <c r="JNM188" s="1"/>
      <c r="JNN188" s="1"/>
      <c r="JNO188" s="1"/>
      <c r="JNP188" s="1"/>
      <c r="JNQ188" s="1"/>
      <c r="JNR188" s="1"/>
      <c r="JNS188" s="1"/>
      <c r="JNT188" s="1"/>
      <c r="JNU188" s="1"/>
      <c r="JNV188" s="1"/>
      <c r="JNW188" s="1"/>
      <c r="JNX188" s="1"/>
      <c r="JNY188" s="1"/>
      <c r="JNZ188" s="1"/>
      <c r="JOA188" s="1"/>
      <c r="JOB188" s="1"/>
      <c r="JOC188" s="1"/>
      <c r="JOD188" s="1"/>
      <c r="JOE188" s="1"/>
      <c r="JOF188" s="1"/>
      <c r="JOG188" s="1"/>
      <c r="JOH188" s="1"/>
      <c r="JOI188" s="1"/>
      <c r="JOJ188" s="1"/>
      <c r="JOK188" s="1"/>
      <c r="JOL188" s="1"/>
      <c r="JOM188" s="1"/>
      <c r="JON188" s="1"/>
      <c r="JOO188" s="1"/>
      <c r="JOP188" s="1"/>
      <c r="JOQ188" s="1"/>
      <c r="JOR188" s="1"/>
      <c r="JOS188" s="1"/>
      <c r="JOT188" s="1"/>
      <c r="JOU188" s="1"/>
      <c r="JOV188" s="1"/>
      <c r="JOW188" s="1"/>
      <c r="JOX188" s="1"/>
      <c r="JOY188" s="1"/>
      <c r="JOZ188" s="1"/>
      <c r="JPA188" s="1"/>
      <c r="JPB188" s="1"/>
      <c r="JPC188" s="1"/>
      <c r="JPD188" s="1"/>
      <c r="JPE188" s="1"/>
      <c r="JPF188" s="1"/>
      <c r="JPG188" s="1"/>
      <c r="JPH188" s="1"/>
      <c r="JPI188" s="1"/>
      <c r="JPJ188" s="1"/>
      <c r="JPK188" s="1"/>
      <c r="JPL188" s="1"/>
      <c r="JPM188" s="1"/>
      <c r="JPN188" s="1"/>
      <c r="JPO188" s="1"/>
      <c r="JPP188" s="1"/>
      <c r="JPQ188" s="1"/>
      <c r="JPR188" s="1"/>
      <c r="JPS188" s="1"/>
      <c r="JPT188" s="1"/>
      <c r="JPU188" s="1"/>
      <c r="JPV188" s="1"/>
      <c r="JPW188" s="1"/>
      <c r="JPX188" s="1"/>
      <c r="JPY188" s="1"/>
      <c r="JPZ188" s="1"/>
      <c r="JQA188" s="1"/>
      <c r="JQB188" s="1"/>
      <c r="JQC188" s="1"/>
      <c r="JQD188" s="1"/>
      <c r="JQE188" s="1"/>
      <c r="JQF188" s="1"/>
      <c r="JQG188" s="1"/>
      <c r="JQH188" s="1"/>
      <c r="JQI188" s="1"/>
      <c r="JQJ188" s="1"/>
      <c r="JQK188" s="1"/>
      <c r="JQL188" s="1"/>
      <c r="JQM188" s="1"/>
      <c r="JQN188" s="1"/>
      <c r="JQO188" s="1"/>
      <c r="JQP188" s="1"/>
      <c r="JQQ188" s="1"/>
      <c r="JQR188" s="1"/>
      <c r="JQS188" s="1"/>
      <c r="JQT188" s="1"/>
      <c r="JQU188" s="1"/>
      <c r="JQV188" s="1"/>
      <c r="JQW188" s="1"/>
      <c r="JQX188" s="1"/>
      <c r="JQY188" s="1"/>
      <c r="JQZ188" s="1"/>
      <c r="JRA188" s="1"/>
      <c r="JRB188" s="1"/>
      <c r="JRC188" s="1"/>
      <c r="JRD188" s="1"/>
      <c r="JRE188" s="1"/>
      <c r="JRF188" s="1"/>
      <c r="JRG188" s="1"/>
      <c r="JRH188" s="1"/>
      <c r="JRI188" s="1"/>
      <c r="JRJ188" s="1"/>
      <c r="JRK188" s="1"/>
      <c r="JRL188" s="1"/>
      <c r="JRM188" s="1"/>
      <c r="JRN188" s="1"/>
      <c r="JRO188" s="1"/>
      <c r="JRP188" s="1"/>
      <c r="JRQ188" s="1"/>
      <c r="JRR188" s="1"/>
      <c r="JRS188" s="1"/>
      <c r="JRT188" s="1"/>
      <c r="JRU188" s="1"/>
      <c r="JRV188" s="1"/>
      <c r="JRW188" s="1"/>
      <c r="JRX188" s="1"/>
      <c r="JRY188" s="1"/>
      <c r="JRZ188" s="1"/>
      <c r="JSA188" s="1"/>
      <c r="JSB188" s="1"/>
      <c r="JSC188" s="1"/>
      <c r="JSD188" s="1"/>
      <c r="JSE188" s="1"/>
      <c r="JSF188" s="1"/>
      <c r="JSG188" s="1"/>
      <c r="JSH188" s="1"/>
      <c r="JSI188" s="1"/>
      <c r="JSJ188" s="1"/>
      <c r="JSK188" s="1"/>
      <c r="JSL188" s="1"/>
      <c r="JSM188" s="1"/>
      <c r="JSN188" s="1"/>
      <c r="JSO188" s="1"/>
      <c r="JSP188" s="1"/>
      <c r="JSQ188" s="1"/>
      <c r="JSR188" s="1"/>
      <c r="JSS188" s="1"/>
      <c r="JST188" s="1"/>
      <c r="JSU188" s="1"/>
      <c r="JSV188" s="1"/>
      <c r="JSW188" s="1"/>
      <c r="JSX188" s="1"/>
      <c r="JSY188" s="1"/>
      <c r="JSZ188" s="1"/>
      <c r="JTA188" s="1"/>
      <c r="JTB188" s="1"/>
      <c r="JTC188" s="1"/>
      <c r="JTD188" s="1"/>
      <c r="JTE188" s="1"/>
      <c r="JTF188" s="1"/>
      <c r="JTG188" s="1"/>
      <c r="JTH188" s="1"/>
      <c r="JTI188" s="1"/>
      <c r="JTJ188" s="1"/>
      <c r="JTK188" s="1"/>
      <c r="JTL188" s="1"/>
      <c r="JTM188" s="1"/>
      <c r="JTN188" s="1"/>
      <c r="JTO188" s="1"/>
      <c r="JTP188" s="1"/>
      <c r="JTQ188" s="1"/>
      <c r="JTR188" s="1"/>
      <c r="JTS188" s="1"/>
      <c r="JTT188" s="1"/>
      <c r="JTU188" s="1"/>
      <c r="JTV188" s="1"/>
      <c r="JTW188" s="1"/>
      <c r="JTX188" s="1"/>
      <c r="JTY188" s="1"/>
      <c r="JTZ188" s="1"/>
      <c r="JUA188" s="1"/>
      <c r="JUB188" s="1"/>
      <c r="JUC188" s="1"/>
      <c r="JUD188" s="1"/>
      <c r="JUE188" s="1"/>
      <c r="JUF188" s="1"/>
      <c r="JUG188" s="1"/>
      <c r="JUH188" s="1"/>
      <c r="JUI188" s="1"/>
      <c r="JUJ188" s="1"/>
      <c r="JUK188" s="1"/>
      <c r="JUL188" s="1"/>
      <c r="JUM188" s="1"/>
      <c r="JUN188" s="1"/>
      <c r="JUO188" s="1"/>
      <c r="JUP188" s="1"/>
      <c r="JUQ188" s="1"/>
      <c r="JUR188" s="1"/>
      <c r="JUS188" s="1"/>
      <c r="JUT188" s="1"/>
      <c r="JUU188" s="1"/>
      <c r="JUV188" s="1"/>
      <c r="JUW188" s="1"/>
      <c r="JUX188" s="1"/>
      <c r="JUY188" s="1"/>
      <c r="JUZ188" s="1"/>
      <c r="JVA188" s="1"/>
      <c r="JVB188" s="1"/>
      <c r="JVC188" s="1"/>
      <c r="JVD188" s="1"/>
      <c r="JVE188" s="1"/>
      <c r="JVF188" s="1"/>
      <c r="JVG188" s="1"/>
      <c r="JVH188" s="1"/>
      <c r="JVI188" s="1"/>
      <c r="JVJ188" s="1"/>
      <c r="JVK188" s="1"/>
      <c r="JVL188" s="1"/>
      <c r="JVM188" s="1"/>
      <c r="JVN188" s="1"/>
      <c r="JVO188" s="1"/>
      <c r="JVP188" s="1"/>
      <c r="JVQ188" s="1"/>
      <c r="JVR188" s="1"/>
      <c r="JVS188" s="1"/>
      <c r="JVT188" s="1"/>
      <c r="JVU188" s="1"/>
      <c r="JVV188" s="1"/>
      <c r="JVW188" s="1"/>
      <c r="JVX188" s="1"/>
      <c r="JVY188" s="1"/>
      <c r="JVZ188" s="1"/>
      <c r="JWA188" s="1"/>
      <c r="JWB188" s="1"/>
      <c r="JWC188" s="1"/>
      <c r="JWD188" s="1"/>
      <c r="JWE188" s="1"/>
      <c r="JWF188" s="1"/>
      <c r="JWG188" s="1"/>
      <c r="JWH188" s="1"/>
      <c r="JWI188" s="1"/>
      <c r="JWJ188" s="1"/>
      <c r="JWK188" s="1"/>
      <c r="JWL188" s="1"/>
      <c r="JWM188" s="1"/>
      <c r="JWN188" s="1"/>
      <c r="JWO188" s="1"/>
      <c r="JWP188" s="1"/>
      <c r="JWQ188" s="1"/>
      <c r="JWR188" s="1"/>
      <c r="JWS188" s="1"/>
      <c r="JWT188" s="1"/>
      <c r="JWU188" s="1"/>
      <c r="JWV188" s="1"/>
      <c r="JWW188" s="1"/>
      <c r="JWX188" s="1"/>
      <c r="JWY188" s="1"/>
      <c r="JWZ188" s="1"/>
      <c r="JXA188" s="1"/>
      <c r="JXB188" s="1"/>
      <c r="JXC188" s="1"/>
      <c r="JXD188" s="1"/>
      <c r="JXE188" s="1"/>
      <c r="JXF188" s="1"/>
      <c r="JXG188" s="1"/>
      <c r="JXH188" s="1"/>
      <c r="JXI188" s="1"/>
      <c r="JXJ188" s="1"/>
      <c r="JXK188" s="1"/>
      <c r="JXL188" s="1"/>
      <c r="JXM188" s="1"/>
      <c r="JXN188" s="1"/>
      <c r="JXO188" s="1"/>
      <c r="JXP188" s="1"/>
      <c r="JXQ188" s="1"/>
      <c r="JXR188" s="1"/>
      <c r="JXS188" s="1"/>
      <c r="JXT188" s="1"/>
      <c r="JXU188" s="1"/>
      <c r="JXV188" s="1"/>
      <c r="JXW188" s="1"/>
      <c r="JXX188" s="1"/>
      <c r="JXY188" s="1"/>
      <c r="JXZ188" s="1"/>
      <c r="JYA188" s="1"/>
      <c r="JYB188" s="1"/>
      <c r="JYC188" s="1"/>
      <c r="JYD188" s="1"/>
      <c r="JYE188" s="1"/>
      <c r="JYF188" s="1"/>
      <c r="JYG188" s="1"/>
      <c r="JYH188" s="1"/>
      <c r="JYI188" s="1"/>
      <c r="JYJ188" s="1"/>
      <c r="JYK188" s="1"/>
      <c r="JYL188" s="1"/>
      <c r="JYM188" s="1"/>
      <c r="JYN188" s="1"/>
      <c r="JYO188" s="1"/>
      <c r="JYP188" s="1"/>
      <c r="JYQ188" s="1"/>
      <c r="JYR188" s="1"/>
      <c r="JYS188" s="1"/>
      <c r="JYT188" s="1"/>
      <c r="JYU188" s="1"/>
      <c r="JYV188" s="1"/>
      <c r="JYW188" s="1"/>
      <c r="JYX188" s="1"/>
      <c r="JYY188" s="1"/>
      <c r="JYZ188" s="1"/>
      <c r="JZA188" s="1"/>
      <c r="JZB188" s="1"/>
      <c r="JZC188" s="1"/>
      <c r="JZD188" s="1"/>
      <c r="JZE188" s="1"/>
      <c r="JZF188" s="1"/>
      <c r="JZG188" s="1"/>
      <c r="JZH188" s="1"/>
      <c r="JZI188" s="1"/>
      <c r="JZJ188" s="1"/>
      <c r="JZK188" s="1"/>
      <c r="JZL188" s="1"/>
      <c r="JZM188" s="1"/>
      <c r="JZN188" s="1"/>
      <c r="JZO188" s="1"/>
      <c r="JZP188" s="1"/>
      <c r="JZQ188" s="1"/>
      <c r="JZR188" s="1"/>
      <c r="JZS188" s="1"/>
      <c r="JZT188" s="1"/>
      <c r="JZU188" s="1"/>
      <c r="JZV188" s="1"/>
      <c r="JZW188" s="1"/>
      <c r="JZX188" s="1"/>
      <c r="JZY188" s="1"/>
      <c r="JZZ188" s="1"/>
      <c r="KAA188" s="1"/>
      <c r="KAB188" s="1"/>
      <c r="KAC188" s="1"/>
      <c r="KAD188" s="1"/>
      <c r="KAE188" s="1"/>
      <c r="KAF188" s="1"/>
      <c r="KAG188" s="1"/>
      <c r="KAH188" s="1"/>
      <c r="KAI188" s="1"/>
      <c r="KAJ188" s="1"/>
      <c r="KAK188" s="1"/>
      <c r="KAL188" s="1"/>
      <c r="KAM188" s="1"/>
      <c r="KAN188" s="1"/>
      <c r="KAO188" s="1"/>
      <c r="KAP188" s="1"/>
      <c r="KAQ188" s="1"/>
      <c r="KAR188" s="1"/>
      <c r="KAS188" s="1"/>
      <c r="KAT188" s="1"/>
      <c r="KAU188" s="1"/>
      <c r="KAV188" s="1"/>
      <c r="KAW188" s="1"/>
      <c r="KAX188" s="1"/>
      <c r="KAY188" s="1"/>
      <c r="KAZ188" s="1"/>
      <c r="KBA188" s="1"/>
      <c r="KBB188" s="1"/>
      <c r="KBC188" s="1"/>
      <c r="KBD188" s="1"/>
      <c r="KBE188" s="1"/>
      <c r="KBF188" s="1"/>
      <c r="KBG188" s="1"/>
      <c r="KBH188" s="1"/>
      <c r="KBI188" s="1"/>
      <c r="KBJ188" s="1"/>
      <c r="KBK188" s="1"/>
      <c r="KBL188" s="1"/>
      <c r="KBM188" s="1"/>
      <c r="KBN188" s="1"/>
      <c r="KBO188" s="1"/>
      <c r="KBP188" s="1"/>
      <c r="KBQ188" s="1"/>
      <c r="KBR188" s="1"/>
      <c r="KBS188" s="1"/>
      <c r="KBT188" s="1"/>
      <c r="KBU188" s="1"/>
      <c r="KBV188" s="1"/>
      <c r="KBW188" s="1"/>
      <c r="KBX188" s="1"/>
      <c r="KBY188" s="1"/>
      <c r="KBZ188" s="1"/>
      <c r="KCA188" s="1"/>
      <c r="KCB188" s="1"/>
      <c r="KCC188" s="1"/>
      <c r="KCD188" s="1"/>
      <c r="KCE188" s="1"/>
      <c r="KCF188" s="1"/>
      <c r="KCG188" s="1"/>
      <c r="KCH188" s="1"/>
      <c r="KCI188" s="1"/>
      <c r="KCJ188" s="1"/>
      <c r="KCK188" s="1"/>
      <c r="KCL188" s="1"/>
      <c r="KCM188" s="1"/>
      <c r="KCN188" s="1"/>
      <c r="KCO188" s="1"/>
      <c r="KCP188" s="1"/>
      <c r="KCQ188" s="1"/>
      <c r="KCR188" s="1"/>
      <c r="KCS188" s="1"/>
      <c r="KCT188" s="1"/>
      <c r="KCU188" s="1"/>
      <c r="KCV188" s="1"/>
      <c r="KCW188" s="1"/>
      <c r="KCX188" s="1"/>
      <c r="KCY188" s="1"/>
      <c r="KCZ188" s="1"/>
      <c r="KDA188" s="1"/>
      <c r="KDB188" s="1"/>
      <c r="KDC188" s="1"/>
      <c r="KDD188" s="1"/>
      <c r="KDE188" s="1"/>
      <c r="KDF188" s="1"/>
      <c r="KDG188" s="1"/>
      <c r="KDH188" s="1"/>
      <c r="KDI188" s="1"/>
      <c r="KDJ188" s="1"/>
      <c r="KDK188" s="1"/>
      <c r="KDL188" s="1"/>
      <c r="KDM188" s="1"/>
      <c r="KDN188" s="1"/>
      <c r="KDO188" s="1"/>
      <c r="KDP188" s="1"/>
      <c r="KDQ188" s="1"/>
      <c r="KDR188" s="1"/>
      <c r="KDS188" s="1"/>
      <c r="KDT188" s="1"/>
      <c r="KDU188" s="1"/>
      <c r="KDV188" s="1"/>
      <c r="KDW188" s="1"/>
      <c r="KDX188" s="1"/>
      <c r="KDY188" s="1"/>
      <c r="KDZ188" s="1"/>
      <c r="KEA188" s="1"/>
      <c r="KEB188" s="1"/>
      <c r="KEC188" s="1"/>
      <c r="KED188" s="1"/>
      <c r="KEE188" s="1"/>
      <c r="KEF188" s="1"/>
      <c r="KEG188" s="1"/>
      <c r="KEH188" s="1"/>
      <c r="KEI188" s="1"/>
      <c r="KEJ188" s="1"/>
      <c r="KEK188" s="1"/>
      <c r="KEL188" s="1"/>
      <c r="KEM188" s="1"/>
      <c r="KEN188" s="1"/>
      <c r="KEO188" s="1"/>
      <c r="KEP188" s="1"/>
      <c r="KEQ188" s="1"/>
      <c r="KER188" s="1"/>
      <c r="KES188" s="1"/>
      <c r="KET188" s="1"/>
      <c r="KEU188" s="1"/>
      <c r="KEV188" s="1"/>
      <c r="KEW188" s="1"/>
      <c r="KEX188" s="1"/>
      <c r="KEY188" s="1"/>
      <c r="KEZ188" s="1"/>
      <c r="KFA188" s="1"/>
      <c r="KFB188" s="1"/>
      <c r="KFC188" s="1"/>
      <c r="KFD188" s="1"/>
      <c r="KFE188" s="1"/>
      <c r="KFF188" s="1"/>
      <c r="KFG188" s="1"/>
      <c r="KFH188" s="1"/>
      <c r="KFI188" s="1"/>
      <c r="KFJ188" s="1"/>
      <c r="KFK188" s="1"/>
      <c r="KFL188" s="1"/>
      <c r="KFM188" s="1"/>
      <c r="KFN188" s="1"/>
      <c r="KFO188" s="1"/>
      <c r="KFP188" s="1"/>
      <c r="KFQ188" s="1"/>
      <c r="KFR188" s="1"/>
      <c r="KFS188" s="1"/>
      <c r="KFT188" s="1"/>
      <c r="KFU188" s="1"/>
      <c r="KFV188" s="1"/>
      <c r="KFW188" s="1"/>
      <c r="KFX188" s="1"/>
      <c r="KFY188" s="1"/>
      <c r="KFZ188" s="1"/>
      <c r="KGA188" s="1"/>
      <c r="KGB188" s="1"/>
      <c r="KGC188" s="1"/>
      <c r="KGD188" s="1"/>
      <c r="KGE188" s="1"/>
      <c r="KGF188" s="1"/>
      <c r="KGG188" s="1"/>
      <c r="KGH188" s="1"/>
      <c r="KGI188" s="1"/>
      <c r="KGJ188" s="1"/>
      <c r="KGK188" s="1"/>
      <c r="KGL188" s="1"/>
      <c r="KGM188" s="1"/>
      <c r="KGN188" s="1"/>
      <c r="KGO188" s="1"/>
      <c r="KGP188" s="1"/>
      <c r="KGQ188" s="1"/>
      <c r="KGR188" s="1"/>
      <c r="KGS188" s="1"/>
      <c r="KGT188" s="1"/>
      <c r="KGU188" s="1"/>
      <c r="KGV188" s="1"/>
      <c r="KGW188" s="1"/>
      <c r="KGX188" s="1"/>
      <c r="KGY188" s="1"/>
      <c r="KGZ188" s="1"/>
      <c r="KHA188" s="1"/>
      <c r="KHB188" s="1"/>
      <c r="KHC188" s="1"/>
      <c r="KHD188" s="1"/>
      <c r="KHE188" s="1"/>
      <c r="KHF188" s="1"/>
      <c r="KHG188" s="1"/>
      <c r="KHH188" s="1"/>
      <c r="KHI188" s="1"/>
      <c r="KHJ188" s="1"/>
      <c r="KHK188" s="1"/>
      <c r="KHL188" s="1"/>
      <c r="KHM188" s="1"/>
      <c r="KHN188" s="1"/>
      <c r="KHO188" s="1"/>
      <c r="KHP188" s="1"/>
      <c r="KHQ188" s="1"/>
      <c r="KHR188" s="1"/>
      <c r="KHS188" s="1"/>
      <c r="KHT188" s="1"/>
      <c r="KHU188" s="1"/>
      <c r="KHV188" s="1"/>
      <c r="KHW188" s="1"/>
      <c r="KHX188" s="1"/>
      <c r="KHY188" s="1"/>
      <c r="KHZ188" s="1"/>
      <c r="KIA188" s="1"/>
      <c r="KIB188" s="1"/>
      <c r="KIC188" s="1"/>
      <c r="KID188" s="1"/>
      <c r="KIE188" s="1"/>
      <c r="KIF188" s="1"/>
      <c r="KIG188" s="1"/>
      <c r="KIH188" s="1"/>
      <c r="KII188" s="1"/>
      <c r="KIJ188" s="1"/>
      <c r="KIK188" s="1"/>
      <c r="KIL188" s="1"/>
      <c r="KIM188" s="1"/>
      <c r="KIN188" s="1"/>
      <c r="KIO188" s="1"/>
      <c r="KIP188" s="1"/>
      <c r="KIQ188" s="1"/>
      <c r="KIR188" s="1"/>
      <c r="KIS188" s="1"/>
      <c r="KIT188" s="1"/>
      <c r="KIU188" s="1"/>
      <c r="KIV188" s="1"/>
      <c r="KIW188" s="1"/>
      <c r="KIX188" s="1"/>
      <c r="KIY188" s="1"/>
      <c r="KIZ188" s="1"/>
      <c r="KJA188" s="1"/>
      <c r="KJB188" s="1"/>
      <c r="KJC188" s="1"/>
      <c r="KJD188" s="1"/>
      <c r="KJE188" s="1"/>
      <c r="KJF188" s="1"/>
      <c r="KJG188" s="1"/>
      <c r="KJH188" s="1"/>
      <c r="KJI188" s="1"/>
      <c r="KJJ188" s="1"/>
      <c r="KJK188" s="1"/>
      <c r="KJL188" s="1"/>
      <c r="KJM188" s="1"/>
      <c r="KJN188" s="1"/>
      <c r="KJO188" s="1"/>
      <c r="KJP188" s="1"/>
      <c r="KJQ188" s="1"/>
      <c r="KJR188" s="1"/>
      <c r="KJS188" s="1"/>
      <c r="KJT188" s="1"/>
      <c r="KJU188" s="1"/>
      <c r="KJV188" s="1"/>
      <c r="KJW188" s="1"/>
      <c r="KJX188" s="1"/>
      <c r="KJY188" s="1"/>
      <c r="KJZ188" s="1"/>
      <c r="KKA188" s="1"/>
      <c r="KKB188" s="1"/>
      <c r="KKC188" s="1"/>
      <c r="KKD188" s="1"/>
      <c r="KKE188" s="1"/>
      <c r="KKF188" s="1"/>
      <c r="KKG188" s="1"/>
      <c r="KKH188" s="1"/>
      <c r="KKI188" s="1"/>
      <c r="KKJ188" s="1"/>
      <c r="KKK188" s="1"/>
      <c r="KKL188" s="1"/>
      <c r="KKM188" s="1"/>
      <c r="KKN188" s="1"/>
      <c r="KKO188" s="1"/>
      <c r="KKP188" s="1"/>
      <c r="KKQ188" s="1"/>
      <c r="KKR188" s="1"/>
      <c r="KKS188" s="1"/>
      <c r="KKT188" s="1"/>
      <c r="KKU188" s="1"/>
      <c r="KKV188" s="1"/>
      <c r="KKW188" s="1"/>
      <c r="KKX188" s="1"/>
      <c r="KKY188" s="1"/>
      <c r="KKZ188" s="1"/>
      <c r="KLA188" s="1"/>
      <c r="KLB188" s="1"/>
      <c r="KLC188" s="1"/>
      <c r="KLD188" s="1"/>
      <c r="KLE188" s="1"/>
      <c r="KLF188" s="1"/>
      <c r="KLG188" s="1"/>
      <c r="KLH188" s="1"/>
      <c r="KLI188" s="1"/>
      <c r="KLJ188" s="1"/>
      <c r="KLK188" s="1"/>
      <c r="KLL188" s="1"/>
      <c r="KLM188" s="1"/>
      <c r="KLN188" s="1"/>
      <c r="KLO188" s="1"/>
      <c r="KLP188" s="1"/>
      <c r="KLQ188" s="1"/>
      <c r="KLR188" s="1"/>
      <c r="KLS188" s="1"/>
      <c r="KLT188" s="1"/>
      <c r="KLU188" s="1"/>
      <c r="KLV188" s="1"/>
      <c r="KLW188" s="1"/>
      <c r="KLX188" s="1"/>
      <c r="KLY188" s="1"/>
      <c r="KLZ188" s="1"/>
      <c r="KMA188" s="1"/>
      <c r="KMB188" s="1"/>
      <c r="KMC188" s="1"/>
      <c r="KMD188" s="1"/>
      <c r="KME188" s="1"/>
      <c r="KMF188" s="1"/>
      <c r="KMG188" s="1"/>
      <c r="KMH188" s="1"/>
      <c r="KMI188" s="1"/>
      <c r="KMJ188" s="1"/>
      <c r="KMK188" s="1"/>
      <c r="KML188" s="1"/>
      <c r="KMM188" s="1"/>
      <c r="KMN188" s="1"/>
      <c r="KMO188" s="1"/>
      <c r="KMP188" s="1"/>
      <c r="KMQ188" s="1"/>
      <c r="KMR188" s="1"/>
      <c r="KMS188" s="1"/>
      <c r="KMT188" s="1"/>
      <c r="KMU188" s="1"/>
      <c r="KMV188" s="1"/>
      <c r="KMW188" s="1"/>
      <c r="KMX188" s="1"/>
      <c r="KMY188" s="1"/>
      <c r="KMZ188" s="1"/>
      <c r="KNA188" s="1"/>
      <c r="KNB188" s="1"/>
      <c r="KNC188" s="1"/>
      <c r="KND188" s="1"/>
      <c r="KNE188" s="1"/>
      <c r="KNF188" s="1"/>
      <c r="KNG188" s="1"/>
      <c r="KNH188" s="1"/>
      <c r="KNI188" s="1"/>
      <c r="KNJ188" s="1"/>
      <c r="KNK188" s="1"/>
      <c r="KNL188" s="1"/>
      <c r="KNM188" s="1"/>
      <c r="KNN188" s="1"/>
      <c r="KNO188" s="1"/>
      <c r="KNP188" s="1"/>
      <c r="KNQ188" s="1"/>
      <c r="KNR188" s="1"/>
      <c r="KNS188" s="1"/>
      <c r="KNT188" s="1"/>
      <c r="KNU188" s="1"/>
      <c r="KNV188" s="1"/>
      <c r="KNW188" s="1"/>
      <c r="KNX188" s="1"/>
      <c r="KNY188" s="1"/>
      <c r="KNZ188" s="1"/>
      <c r="KOA188" s="1"/>
      <c r="KOB188" s="1"/>
      <c r="KOC188" s="1"/>
      <c r="KOD188" s="1"/>
      <c r="KOE188" s="1"/>
      <c r="KOF188" s="1"/>
      <c r="KOG188" s="1"/>
      <c r="KOH188" s="1"/>
      <c r="KOI188" s="1"/>
      <c r="KOJ188" s="1"/>
      <c r="KOK188" s="1"/>
      <c r="KOL188" s="1"/>
      <c r="KOM188" s="1"/>
      <c r="KON188" s="1"/>
      <c r="KOO188" s="1"/>
      <c r="KOP188" s="1"/>
      <c r="KOQ188" s="1"/>
      <c r="KOR188" s="1"/>
      <c r="KOS188" s="1"/>
      <c r="KOT188" s="1"/>
      <c r="KOU188" s="1"/>
      <c r="KOV188" s="1"/>
      <c r="KOW188" s="1"/>
      <c r="KOX188" s="1"/>
      <c r="KOY188" s="1"/>
      <c r="KOZ188" s="1"/>
      <c r="KPA188" s="1"/>
      <c r="KPB188" s="1"/>
      <c r="KPC188" s="1"/>
      <c r="KPD188" s="1"/>
      <c r="KPE188" s="1"/>
      <c r="KPF188" s="1"/>
      <c r="KPG188" s="1"/>
      <c r="KPH188" s="1"/>
      <c r="KPI188" s="1"/>
      <c r="KPJ188" s="1"/>
      <c r="KPK188" s="1"/>
      <c r="KPL188" s="1"/>
      <c r="KPM188" s="1"/>
      <c r="KPN188" s="1"/>
      <c r="KPO188" s="1"/>
      <c r="KPP188" s="1"/>
      <c r="KPQ188" s="1"/>
      <c r="KPR188" s="1"/>
      <c r="KPS188" s="1"/>
      <c r="KPT188" s="1"/>
      <c r="KPU188" s="1"/>
      <c r="KPV188" s="1"/>
      <c r="KPW188" s="1"/>
      <c r="KPX188" s="1"/>
      <c r="KPY188" s="1"/>
      <c r="KPZ188" s="1"/>
      <c r="KQA188" s="1"/>
      <c r="KQB188" s="1"/>
      <c r="KQC188" s="1"/>
      <c r="KQD188" s="1"/>
      <c r="KQE188" s="1"/>
      <c r="KQF188" s="1"/>
      <c r="KQG188" s="1"/>
      <c r="KQH188" s="1"/>
      <c r="KQI188" s="1"/>
      <c r="KQJ188" s="1"/>
      <c r="KQK188" s="1"/>
      <c r="KQL188" s="1"/>
      <c r="KQM188" s="1"/>
      <c r="KQN188" s="1"/>
      <c r="KQO188" s="1"/>
      <c r="KQP188" s="1"/>
      <c r="KQQ188" s="1"/>
      <c r="KQR188" s="1"/>
      <c r="KQS188" s="1"/>
      <c r="KQT188" s="1"/>
      <c r="KQU188" s="1"/>
      <c r="KQV188" s="1"/>
      <c r="KQW188" s="1"/>
      <c r="KQX188" s="1"/>
      <c r="KQY188" s="1"/>
      <c r="KQZ188" s="1"/>
      <c r="KRA188" s="1"/>
      <c r="KRB188" s="1"/>
      <c r="KRC188" s="1"/>
      <c r="KRD188" s="1"/>
      <c r="KRE188" s="1"/>
      <c r="KRF188" s="1"/>
      <c r="KRG188" s="1"/>
      <c r="KRH188" s="1"/>
      <c r="KRI188" s="1"/>
      <c r="KRJ188" s="1"/>
      <c r="KRK188" s="1"/>
      <c r="KRL188" s="1"/>
      <c r="KRM188" s="1"/>
      <c r="KRN188" s="1"/>
      <c r="KRO188" s="1"/>
      <c r="KRP188" s="1"/>
      <c r="KRQ188" s="1"/>
      <c r="KRR188" s="1"/>
      <c r="KRS188" s="1"/>
      <c r="KRT188" s="1"/>
      <c r="KRU188" s="1"/>
      <c r="KRV188" s="1"/>
      <c r="KRW188" s="1"/>
      <c r="KRX188" s="1"/>
      <c r="KRY188" s="1"/>
      <c r="KRZ188" s="1"/>
      <c r="KSA188" s="1"/>
      <c r="KSB188" s="1"/>
      <c r="KSC188" s="1"/>
      <c r="KSD188" s="1"/>
      <c r="KSE188" s="1"/>
      <c r="KSF188" s="1"/>
      <c r="KSG188" s="1"/>
      <c r="KSH188" s="1"/>
      <c r="KSI188" s="1"/>
      <c r="KSJ188" s="1"/>
      <c r="KSK188" s="1"/>
      <c r="KSL188" s="1"/>
      <c r="KSM188" s="1"/>
      <c r="KSN188" s="1"/>
      <c r="KSO188" s="1"/>
      <c r="KSP188" s="1"/>
      <c r="KSQ188" s="1"/>
      <c r="KSR188" s="1"/>
      <c r="KSS188" s="1"/>
      <c r="KST188" s="1"/>
      <c r="KSU188" s="1"/>
      <c r="KSV188" s="1"/>
      <c r="KSW188" s="1"/>
      <c r="KSX188" s="1"/>
      <c r="KSY188" s="1"/>
      <c r="KSZ188" s="1"/>
      <c r="KTA188" s="1"/>
      <c r="KTB188" s="1"/>
      <c r="KTC188" s="1"/>
      <c r="KTD188" s="1"/>
      <c r="KTE188" s="1"/>
      <c r="KTF188" s="1"/>
      <c r="KTG188" s="1"/>
      <c r="KTH188" s="1"/>
      <c r="KTI188" s="1"/>
      <c r="KTJ188" s="1"/>
      <c r="KTK188" s="1"/>
      <c r="KTL188" s="1"/>
      <c r="KTM188" s="1"/>
      <c r="KTN188" s="1"/>
      <c r="KTO188" s="1"/>
      <c r="KTP188" s="1"/>
      <c r="KTQ188" s="1"/>
      <c r="KTR188" s="1"/>
      <c r="KTS188" s="1"/>
      <c r="KTT188" s="1"/>
      <c r="KTU188" s="1"/>
      <c r="KTV188" s="1"/>
      <c r="KTW188" s="1"/>
      <c r="KTX188" s="1"/>
      <c r="KTY188" s="1"/>
      <c r="KTZ188" s="1"/>
      <c r="KUA188" s="1"/>
      <c r="KUB188" s="1"/>
      <c r="KUC188" s="1"/>
      <c r="KUD188" s="1"/>
      <c r="KUE188" s="1"/>
      <c r="KUF188" s="1"/>
      <c r="KUG188" s="1"/>
      <c r="KUH188" s="1"/>
      <c r="KUI188" s="1"/>
      <c r="KUJ188" s="1"/>
      <c r="KUK188" s="1"/>
      <c r="KUL188" s="1"/>
      <c r="KUM188" s="1"/>
      <c r="KUN188" s="1"/>
      <c r="KUO188" s="1"/>
      <c r="KUP188" s="1"/>
      <c r="KUQ188" s="1"/>
      <c r="KUR188" s="1"/>
      <c r="KUS188" s="1"/>
      <c r="KUT188" s="1"/>
      <c r="KUU188" s="1"/>
      <c r="KUV188" s="1"/>
      <c r="KUW188" s="1"/>
      <c r="KUX188" s="1"/>
      <c r="KUY188" s="1"/>
      <c r="KUZ188" s="1"/>
      <c r="KVA188" s="1"/>
      <c r="KVB188" s="1"/>
      <c r="KVC188" s="1"/>
      <c r="KVD188" s="1"/>
      <c r="KVE188" s="1"/>
      <c r="KVF188" s="1"/>
      <c r="KVG188" s="1"/>
      <c r="KVH188" s="1"/>
      <c r="KVI188" s="1"/>
      <c r="KVJ188" s="1"/>
      <c r="KVK188" s="1"/>
      <c r="KVL188" s="1"/>
      <c r="KVM188" s="1"/>
      <c r="KVN188" s="1"/>
      <c r="KVO188" s="1"/>
      <c r="KVP188" s="1"/>
      <c r="KVQ188" s="1"/>
      <c r="KVR188" s="1"/>
      <c r="KVS188" s="1"/>
      <c r="KVT188" s="1"/>
      <c r="KVU188" s="1"/>
      <c r="KVV188" s="1"/>
      <c r="KVW188" s="1"/>
      <c r="KVX188" s="1"/>
      <c r="KVY188" s="1"/>
      <c r="KVZ188" s="1"/>
      <c r="KWA188" s="1"/>
      <c r="KWB188" s="1"/>
      <c r="KWC188" s="1"/>
      <c r="KWD188" s="1"/>
      <c r="KWE188" s="1"/>
      <c r="KWF188" s="1"/>
      <c r="KWG188" s="1"/>
      <c r="KWH188" s="1"/>
      <c r="KWI188" s="1"/>
      <c r="KWJ188" s="1"/>
      <c r="KWK188" s="1"/>
      <c r="KWL188" s="1"/>
      <c r="KWM188" s="1"/>
      <c r="KWN188" s="1"/>
      <c r="KWO188" s="1"/>
      <c r="KWP188" s="1"/>
      <c r="KWQ188" s="1"/>
      <c r="KWR188" s="1"/>
      <c r="KWS188" s="1"/>
      <c r="KWT188" s="1"/>
      <c r="KWU188" s="1"/>
      <c r="KWV188" s="1"/>
      <c r="KWW188" s="1"/>
      <c r="KWX188" s="1"/>
      <c r="KWY188" s="1"/>
      <c r="KWZ188" s="1"/>
      <c r="KXA188" s="1"/>
      <c r="KXB188" s="1"/>
      <c r="KXC188" s="1"/>
      <c r="KXD188" s="1"/>
      <c r="KXE188" s="1"/>
      <c r="KXF188" s="1"/>
      <c r="KXG188" s="1"/>
      <c r="KXH188" s="1"/>
      <c r="KXI188" s="1"/>
      <c r="KXJ188" s="1"/>
      <c r="KXK188" s="1"/>
      <c r="KXL188" s="1"/>
      <c r="KXM188" s="1"/>
      <c r="KXN188" s="1"/>
      <c r="KXO188" s="1"/>
      <c r="KXP188" s="1"/>
      <c r="KXQ188" s="1"/>
      <c r="KXR188" s="1"/>
      <c r="KXS188" s="1"/>
      <c r="KXT188" s="1"/>
      <c r="KXU188" s="1"/>
      <c r="KXV188" s="1"/>
      <c r="KXW188" s="1"/>
      <c r="KXX188" s="1"/>
      <c r="KXY188" s="1"/>
      <c r="KXZ188" s="1"/>
      <c r="KYA188" s="1"/>
      <c r="KYB188" s="1"/>
      <c r="KYC188" s="1"/>
      <c r="KYD188" s="1"/>
      <c r="KYE188" s="1"/>
      <c r="KYF188" s="1"/>
      <c r="KYG188" s="1"/>
      <c r="KYH188" s="1"/>
      <c r="KYI188" s="1"/>
      <c r="KYJ188" s="1"/>
      <c r="KYK188" s="1"/>
      <c r="KYL188" s="1"/>
      <c r="KYM188" s="1"/>
      <c r="KYN188" s="1"/>
      <c r="KYO188" s="1"/>
      <c r="KYP188" s="1"/>
      <c r="KYQ188" s="1"/>
      <c r="KYR188" s="1"/>
      <c r="KYS188" s="1"/>
      <c r="KYT188" s="1"/>
      <c r="KYU188" s="1"/>
      <c r="KYV188" s="1"/>
      <c r="KYW188" s="1"/>
      <c r="KYX188" s="1"/>
      <c r="KYY188" s="1"/>
      <c r="KYZ188" s="1"/>
      <c r="KZA188" s="1"/>
      <c r="KZB188" s="1"/>
      <c r="KZC188" s="1"/>
      <c r="KZD188" s="1"/>
      <c r="KZE188" s="1"/>
      <c r="KZF188" s="1"/>
      <c r="KZG188" s="1"/>
      <c r="KZH188" s="1"/>
      <c r="KZI188" s="1"/>
      <c r="KZJ188" s="1"/>
      <c r="KZK188" s="1"/>
      <c r="KZL188" s="1"/>
      <c r="KZM188" s="1"/>
      <c r="KZN188" s="1"/>
      <c r="KZO188" s="1"/>
      <c r="KZP188" s="1"/>
      <c r="KZQ188" s="1"/>
      <c r="KZR188" s="1"/>
      <c r="KZS188" s="1"/>
      <c r="KZT188" s="1"/>
      <c r="KZU188" s="1"/>
      <c r="KZV188" s="1"/>
      <c r="KZW188" s="1"/>
      <c r="KZX188" s="1"/>
      <c r="KZY188" s="1"/>
      <c r="KZZ188" s="1"/>
      <c r="LAA188" s="1"/>
      <c r="LAB188" s="1"/>
      <c r="LAC188" s="1"/>
      <c r="LAD188" s="1"/>
      <c r="LAE188" s="1"/>
      <c r="LAF188" s="1"/>
      <c r="LAG188" s="1"/>
      <c r="LAH188" s="1"/>
      <c r="LAI188" s="1"/>
      <c r="LAJ188" s="1"/>
      <c r="LAK188" s="1"/>
      <c r="LAL188" s="1"/>
      <c r="LAM188" s="1"/>
      <c r="LAN188" s="1"/>
      <c r="LAO188" s="1"/>
      <c r="LAP188" s="1"/>
      <c r="LAQ188" s="1"/>
      <c r="LAR188" s="1"/>
      <c r="LAS188" s="1"/>
      <c r="LAT188" s="1"/>
      <c r="LAU188" s="1"/>
      <c r="LAV188" s="1"/>
      <c r="LAW188" s="1"/>
      <c r="LAX188" s="1"/>
      <c r="LAY188" s="1"/>
      <c r="LAZ188" s="1"/>
      <c r="LBA188" s="1"/>
      <c r="LBB188" s="1"/>
      <c r="LBC188" s="1"/>
      <c r="LBD188" s="1"/>
      <c r="LBE188" s="1"/>
      <c r="LBF188" s="1"/>
      <c r="LBG188" s="1"/>
      <c r="LBH188" s="1"/>
      <c r="LBI188" s="1"/>
      <c r="LBJ188" s="1"/>
      <c r="LBK188" s="1"/>
      <c r="LBL188" s="1"/>
      <c r="LBM188" s="1"/>
      <c r="LBN188" s="1"/>
      <c r="LBO188" s="1"/>
      <c r="LBP188" s="1"/>
      <c r="LBQ188" s="1"/>
      <c r="LBR188" s="1"/>
      <c r="LBS188" s="1"/>
      <c r="LBT188" s="1"/>
      <c r="LBU188" s="1"/>
      <c r="LBV188" s="1"/>
      <c r="LBW188" s="1"/>
      <c r="LBX188" s="1"/>
      <c r="LBY188" s="1"/>
      <c r="LBZ188" s="1"/>
      <c r="LCA188" s="1"/>
      <c r="LCB188" s="1"/>
      <c r="LCC188" s="1"/>
      <c r="LCD188" s="1"/>
      <c r="LCE188" s="1"/>
      <c r="LCF188" s="1"/>
      <c r="LCG188" s="1"/>
      <c r="LCH188" s="1"/>
      <c r="LCI188" s="1"/>
      <c r="LCJ188" s="1"/>
      <c r="LCK188" s="1"/>
      <c r="LCL188" s="1"/>
      <c r="LCM188" s="1"/>
      <c r="LCN188" s="1"/>
      <c r="LCO188" s="1"/>
      <c r="LCP188" s="1"/>
      <c r="LCQ188" s="1"/>
      <c r="LCR188" s="1"/>
      <c r="LCS188" s="1"/>
      <c r="LCT188" s="1"/>
      <c r="LCU188" s="1"/>
      <c r="LCV188" s="1"/>
      <c r="LCW188" s="1"/>
      <c r="LCX188" s="1"/>
      <c r="LCY188" s="1"/>
      <c r="LCZ188" s="1"/>
      <c r="LDA188" s="1"/>
      <c r="LDB188" s="1"/>
      <c r="LDC188" s="1"/>
      <c r="LDD188" s="1"/>
      <c r="LDE188" s="1"/>
      <c r="LDF188" s="1"/>
      <c r="LDG188" s="1"/>
      <c r="LDH188" s="1"/>
      <c r="LDI188" s="1"/>
      <c r="LDJ188" s="1"/>
      <c r="LDK188" s="1"/>
      <c r="LDL188" s="1"/>
      <c r="LDM188" s="1"/>
      <c r="LDN188" s="1"/>
      <c r="LDO188" s="1"/>
      <c r="LDP188" s="1"/>
      <c r="LDQ188" s="1"/>
      <c r="LDR188" s="1"/>
      <c r="LDS188" s="1"/>
      <c r="LDT188" s="1"/>
      <c r="LDU188" s="1"/>
      <c r="LDV188" s="1"/>
      <c r="LDW188" s="1"/>
      <c r="LDX188" s="1"/>
      <c r="LDY188" s="1"/>
      <c r="LDZ188" s="1"/>
      <c r="LEA188" s="1"/>
      <c r="LEB188" s="1"/>
      <c r="LEC188" s="1"/>
      <c r="LED188" s="1"/>
      <c r="LEE188" s="1"/>
      <c r="LEF188" s="1"/>
      <c r="LEG188" s="1"/>
      <c r="LEH188" s="1"/>
      <c r="LEI188" s="1"/>
      <c r="LEJ188" s="1"/>
      <c r="LEK188" s="1"/>
      <c r="LEL188" s="1"/>
      <c r="LEM188" s="1"/>
      <c r="LEN188" s="1"/>
      <c r="LEO188" s="1"/>
      <c r="LEP188" s="1"/>
      <c r="LEQ188" s="1"/>
      <c r="LER188" s="1"/>
      <c r="LES188" s="1"/>
      <c r="LET188" s="1"/>
      <c r="LEU188" s="1"/>
      <c r="LEV188" s="1"/>
      <c r="LEW188" s="1"/>
      <c r="LEX188" s="1"/>
      <c r="LEY188" s="1"/>
      <c r="LEZ188" s="1"/>
      <c r="LFA188" s="1"/>
      <c r="LFB188" s="1"/>
      <c r="LFC188" s="1"/>
      <c r="LFD188" s="1"/>
      <c r="LFE188" s="1"/>
      <c r="LFF188" s="1"/>
      <c r="LFG188" s="1"/>
      <c r="LFH188" s="1"/>
      <c r="LFI188" s="1"/>
      <c r="LFJ188" s="1"/>
      <c r="LFK188" s="1"/>
      <c r="LFL188" s="1"/>
      <c r="LFM188" s="1"/>
      <c r="LFN188" s="1"/>
      <c r="LFO188" s="1"/>
      <c r="LFP188" s="1"/>
      <c r="LFQ188" s="1"/>
      <c r="LFR188" s="1"/>
      <c r="LFS188" s="1"/>
      <c r="LFT188" s="1"/>
      <c r="LFU188" s="1"/>
      <c r="LFV188" s="1"/>
      <c r="LFW188" s="1"/>
      <c r="LFX188" s="1"/>
      <c r="LFY188" s="1"/>
      <c r="LFZ188" s="1"/>
      <c r="LGA188" s="1"/>
      <c r="LGB188" s="1"/>
      <c r="LGC188" s="1"/>
      <c r="LGD188" s="1"/>
      <c r="LGE188" s="1"/>
      <c r="LGF188" s="1"/>
      <c r="LGG188" s="1"/>
      <c r="LGH188" s="1"/>
      <c r="LGI188" s="1"/>
      <c r="LGJ188" s="1"/>
      <c r="LGK188" s="1"/>
      <c r="LGL188" s="1"/>
      <c r="LGM188" s="1"/>
      <c r="LGN188" s="1"/>
      <c r="LGO188" s="1"/>
      <c r="LGP188" s="1"/>
      <c r="LGQ188" s="1"/>
      <c r="LGR188" s="1"/>
      <c r="LGS188" s="1"/>
      <c r="LGT188" s="1"/>
      <c r="LGU188" s="1"/>
      <c r="LGV188" s="1"/>
      <c r="LGW188" s="1"/>
      <c r="LGX188" s="1"/>
      <c r="LGY188" s="1"/>
      <c r="LGZ188" s="1"/>
      <c r="LHA188" s="1"/>
      <c r="LHB188" s="1"/>
      <c r="LHC188" s="1"/>
      <c r="LHD188" s="1"/>
      <c r="LHE188" s="1"/>
      <c r="LHF188" s="1"/>
      <c r="LHG188" s="1"/>
      <c r="LHH188" s="1"/>
      <c r="LHI188" s="1"/>
      <c r="LHJ188" s="1"/>
      <c r="LHK188" s="1"/>
      <c r="LHL188" s="1"/>
      <c r="LHM188" s="1"/>
      <c r="LHN188" s="1"/>
      <c r="LHO188" s="1"/>
      <c r="LHP188" s="1"/>
      <c r="LHQ188" s="1"/>
      <c r="LHR188" s="1"/>
      <c r="LHS188" s="1"/>
      <c r="LHT188" s="1"/>
      <c r="LHU188" s="1"/>
      <c r="LHV188" s="1"/>
      <c r="LHW188" s="1"/>
      <c r="LHX188" s="1"/>
      <c r="LHY188" s="1"/>
      <c r="LHZ188" s="1"/>
      <c r="LIA188" s="1"/>
      <c r="LIB188" s="1"/>
      <c r="LIC188" s="1"/>
      <c r="LID188" s="1"/>
      <c r="LIE188" s="1"/>
      <c r="LIF188" s="1"/>
      <c r="LIG188" s="1"/>
      <c r="LIH188" s="1"/>
      <c r="LII188" s="1"/>
      <c r="LIJ188" s="1"/>
      <c r="LIK188" s="1"/>
      <c r="LIL188" s="1"/>
      <c r="LIM188" s="1"/>
      <c r="LIN188" s="1"/>
      <c r="LIO188" s="1"/>
      <c r="LIP188" s="1"/>
      <c r="LIQ188" s="1"/>
      <c r="LIR188" s="1"/>
      <c r="LIS188" s="1"/>
      <c r="LIT188" s="1"/>
      <c r="LIU188" s="1"/>
      <c r="LIV188" s="1"/>
      <c r="LIW188" s="1"/>
      <c r="LIX188" s="1"/>
      <c r="LIY188" s="1"/>
      <c r="LIZ188" s="1"/>
      <c r="LJA188" s="1"/>
      <c r="LJB188" s="1"/>
      <c r="LJC188" s="1"/>
      <c r="LJD188" s="1"/>
      <c r="LJE188" s="1"/>
      <c r="LJF188" s="1"/>
      <c r="LJG188" s="1"/>
      <c r="LJH188" s="1"/>
      <c r="LJI188" s="1"/>
      <c r="LJJ188" s="1"/>
      <c r="LJK188" s="1"/>
      <c r="LJL188" s="1"/>
      <c r="LJM188" s="1"/>
      <c r="LJN188" s="1"/>
      <c r="LJO188" s="1"/>
      <c r="LJP188" s="1"/>
      <c r="LJQ188" s="1"/>
      <c r="LJR188" s="1"/>
      <c r="LJS188" s="1"/>
      <c r="LJT188" s="1"/>
      <c r="LJU188" s="1"/>
      <c r="LJV188" s="1"/>
      <c r="LJW188" s="1"/>
      <c r="LJX188" s="1"/>
      <c r="LJY188" s="1"/>
      <c r="LJZ188" s="1"/>
      <c r="LKA188" s="1"/>
      <c r="LKB188" s="1"/>
      <c r="LKC188" s="1"/>
      <c r="LKD188" s="1"/>
      <c r="LKE188" s="1"/>
      <c r="LKF188" s="1"/>
      <c r="LKG188" s="1"/>
      <c r="LKH188" s="1"/>
      <c r="LKI188" s="1"/>
      <c r="LKJ188" s="1"/>
      <c r="LKK188" s="1"/>
      <c r="LKL188" s="1"/>
      <c r="LKM188" s="1"/>
      <c r="LKN188" s="1"/>
      <c r="LKO188" s="1"/>
      <c r="LKP188" s="1"/>
      <c r="LKQ188" s="1"/>
      <c r="LKR188" s="1"/>
      <c r="LKS188" s="1"/>
      <c r="LKT188" s="1"/>
      <c r="LKU188" s="1"/>
      <c r="LKV188" s="1"/>
      <c r="LKW188" s="1"/>
      <c r="LKX188" s="1"/>
      <c r="LKY188" s="1"/>
      <c r="LKZ188" s="1"/>
      <c r="LLA188" s="1"/>
      <c r="LLB188" s="1"/>
      <c r="LLC188" s="1"/>
      <c r="LLD188" s="1"/>
      <c r="LLE188" s="1"/>
      <c r="LLF188" s="1"/>
      <c r="LLG188" s="1"/>
      <c r="LLH188" s="1"/>
      <c r="LLI188" s="1"/>
      <c r="LLJ188" s="1"/>
      <c r="LLK188" s="1"/>
      <c r="LLL188" s="1"/>
      <c r="LLM188" s="1"/>
      <c r="LLN188" s="1"/>
      <c r="LLO188" s="1"/>
      <c r="LLP188" s="1"/>
      <c r="LLQ188" s="1"/>
      <c r="LLR188" s="1"/>
      <c r="LLS188" s="1"/>
      <c r="LLT188" s="1"/>
      <c r="LLU188" s="1"/>
      <c r="LLV188" s="1"/>
      <c r="LLW188" s="1"/>
      <c r="LLX188" s="1"/>
      <c r="LLY188" s="1"/>
      <c r="LLZ188" s="1"/>
      <c r="LMA188" s="1"/>
      <c r="LMB188" s="1"/>
      <c r="LMC188" s="1"/>
      <c r="LMD188" s="1"/>
      <c r="LME188" s="1"/>
      <c r="LMF188" s="1"/>
      <c r="LMG188" s="1"/>
      <c r="LMH188" s="1"/>
      <c r="LMI188" s="1"/>
      <c r="LMJ188" s="1"/>
      <c r="LMK188" s="1"/>
      <c r="LML188" s="1"/>
      <c r="LMM188" s="1"/>
      <c r="LMN188" s="1"/>
      <c r="LMO188" s="1"/>
      <c r="LMP188" s="1"/>
      <c r="LMQ188" s="1"/>
      <c r="LMR188" s="1"/>
      <c r="LMS188" s="1"/>
      <c r="LMT188" s="1"/>
      <c r="LMU188" s="1"/>
      <c r="LMV188" s="1"/>
      <c r="LMW188" s="1"/>
      <c r="LMX188" s="1"/>
      <c r="LMY188" s="1"/>
      <c r="LMZ188" s="1"/>
      <c r="LNA188" s="1"/>
      <c r="LNB188" s="1"/>
      <c r="LNC188" s="1"/>
      <c r="LND188" s="1"/>
      <c r="LNE188" s="1"/>
      <c r="LNF188" s="1"/>
      <c r="LNG188" s="1"/>
      <c r="LNH188" s="1"/>
      <c r="LNI188" s="1"/>
      <c r="LNJ188" s="1"/>
      <c r="LNK188" s="1"/>
      <c r="LNL188" s="1"/>
      <c r="LNM188" s="1"/>
      <c r="LNN188" s="1"/>
      <c r="LNO188" s="1"/>
      <c r="LNP188" s="1"/>
      <c r="LNQ188" s="1"/>
      <c r="LNR188" s="1"/>
      <c r="LNS188" s="1"/>
      <c r="LNT188" s="1"/>
      <c r="LNU188" s="1"/>
      <c r="LNV188" s="1"/>
      <c r="LNW188" s="1"/>
      <c r="LNX188" s="1"/>
      <c r="LNY188" s="1"/>
      <c r="LNZ188" s="1"/>
      <c r="LOA188" s="1"/>
      <c r="LOB188" s="1"/>
      <c r="LOC188" s="1"/>
      <c r="LOD188" s="1"/>
      <c r="LOE188" s="1"/>
      <c r="LOF188" s="1"/>
      <c r="LOG188" s="1"/>
      <c r="LOH188" s="1"/>
      <c r="LOI188" s="1"/>
      <c r="LOJ188" s="1"/>
      <c r="LOK188" s="1"/>
      <c r="LOL188" s="1"/>
      <c r="LOM188" s="1"/>
      <c r="LON188" s="1"/>
      <c r="LOO188" s="1"/>
      <c r="LOP188" s="1"/>
      <c r="LOQ188" s="1"/>
      <c r="LOR188" s="1"/>
      <c r="LOS188" s="1"/>
      <c r="LOT188" s="1"/>
      <c r="LOU188" s="1"/>
      <c r="LOV188" s="1"/>
      <c r="LOW188" s="1"/>
      <c r="LOX188" s="1"/>
      <c r="LOY188" s="1"/>
      <c r="LOZ188" s="1"/>
      <c r="LPA188" s="1"/>
      <c r="LPB188" s="1"/>
      <c r="LPC188" s="1"/>
      <c r="LPD188" s="1"/>
      <c r="LPE188" s="1"/>
      <c r="LPF188" s="1"/>
      <c r="LPG188" s="1"/>
      <c r="LPH188" s="1"/>
      <c r="LPI188" s="1"/>
      <c r="LPJ188" s="1"/>
      <c r="LPK188" s="1"/>
      <c r="LPL188" s="1"/>
      <c r="LPM188" s="1"/>
      <c r="LPN188" s="1"/>
      <c r="LPO188" s="1"/>
      <c r="LPP188" s="1"/>
      <c r="LPQ188" s="1"/>
      <c r="LPR188" s="1"/>
      <c r="LPS188" s="1"/>
      <c r="LPT188" s="1"/>
      <c r="LPU188" s="1"/>
      <c r="LPV188" s="1"/>
      <c r="LPW188" s="1"/>
      <c r="LPX188" s="1"/>
      <c r="LPY188" s="1"/>
      <c r="LPZ188" s="1"/>
      <c r="LQA188" s="1"/>
      <c r="LQB188" s="1"/>
      <c r="LQC188" s="1"/>
      <c r="LQD188" s="1"/>
      <c r="LQE188" s="1"/>
      <c r="LQF188" s="1"/>
      <c r="LQG188" s="1"/>
      <c r="LQH188" s="1"/>
      <c r="LQI188" s="1"/>
      <c r="LQJ188" s="1"/>
      <c r="LQK188" s="1"/>
      <c r="LQL188" s="1"/>
      <c r="LQM188" s="1"/>
      <c r="LQN188" s="1"/>
      <c r="LQO188" s="1"/>
      <c r="LQP188" s="1"/>
      <c r="LQQ188" s="1"/>
      <c r="LQR188" s="1"/>
      <c r="LQS188" s="1"/>
      <c r="LQT188" s="1"/>
      <c r="LQU188" s="1"/>
      <c r="LQV188" s="1"/>
      <c r="LQW188" s="1"/>
      <c r="LQX188" s="1"/>
      <c r="LQY188" s="1"/>
      <c r="LQZ188" s="1"/>
      <c r="LRA188" s="1"/>
      <c r="LRB188" s="1"/>
      <c r="LRC188" s="1"/>
      <c r="LRD188" s="1"/>
      <c r="LRE188" s="1"/>
      <c r="LRF188" s="1"/>
      <c r="LRG188" s="1"/>
      <c r="LRH188" s="1"/>
      <c r="LRI188" s="1"/>
      <c r="LRJ188" s="1"/>
      <c r="LRK188" s="1"/>
      <c r="LRL188" s="1"/>
      <c r="LRM188" s="1"/>
      <c r="LRN188" s="1"/>
      <c r="LRO188" s="1"/>
      <c r="LRP188" s="1"/>
      <c r="LRQ188" s="1"/>
      <c r="LRR188" s="1"/>
      <c r="LRS188" s="1"/>
      <c r="LRT188" s="1"/>
      <c r="LRU188" s="1"/>
      <c r="LRV188" s="1"/>
      <c r="LRW188" s="1"/>
      <c r="LRX188" s="1"/>
      <c r="LRY188" s="1"/>
      <c r="LRZ188" s="1"/>
      <c r="LSA188" s="1"/>
      <c r="LSB188" s="1"/>
      <c r="LSC188" s="1"/>
      <c r="LSD188" s="1"/>
      <c r="LSE188" s="1"/>
      <c r="LSF188" s="1"/>
      <c r="LSG188" s="1"/>
      <c r="LSH188" s="1"/>
      <c r="LSI188" s="1"/>
      <c r="LSJ188" s="1"/>
      <c r="LSK188" s="1"/>
      <c r="LSL188" s="1"/>
      <c r="LSM188" s="1"/>
      <c r="LSN188" s="1"/>
      <c r="LSO188" s="1"/>
      <c r="LSP188" s="1"/>
      <c r="LSQ188" s="1"/>
      <c r="LSR188" s="1"/>
      <c r="LSS188" s="1"/>
      <c r="LST188" s="1"/>
      <c r="LSU188" s="1"/>
      <c r="LSV188" s="1"/>
      <c r="LSW188" s="1"/>
      <c r="LSX188" s="1"/>
      <c r="LSY188" s="1"/>
      <c r="LSZ188" s="1"/>
      <c r="LTA188" s="1"/>
      <c r="LTB188" s="1"/>
      <c r="LTC188" s="1"/>
      <c r="LTD188" s="1"/>
      <c r="LTE188" s="1"/>
      <c r="LTF188" s="1"/>
      <c r="LTG188" s="1"/>
      <c r="LTH188" s="1"/>
      <c r="LTI188" s="1"/>
      <c r="LTJ188" s="1"/>
      <c r="LTK188" s="1"/>
      <c r="LTL188" s="1"/>
      <c r="LTM188" s="1"/>
      <c r="LTN188" s="1"/>
      <c r="LTO188" s="1"/>
      <c r="LTP188" s="1"/>
      <c r="LTQ188" s="1"/>
      <c r="LTR188" s="1"/>
      <c r="LTS188" s="1"/>
      <c r="LTT188" s="1"/>
      <c r="LTU188" s="1"/>
      <c r="LTV188" s="1"/>
      <c r="LTW188" s="1"/>
      <c r="LTX188" s="1"/>
      <c r="LTY188" s="1"/>
      <c r="LTZ188" s="1"/>
      <c r="LUA188" s="1"/>
      <c r="LUB188" s="1"/>
      <c r="LUC188" s="1"/>
      <c r="LUD188" s="1"/>
      <c r="LUE188" s="1"/>
      <c r="LUF188" s="1"/>
      <c r="LUG188" s="1"/>
      <c r="LUH188" s="1"/>
      <c r="LUI188" s="1"/>
      <c r="LUJ188" s="1"/>
      <c r="LUK188" s="1"/>
      <c r="LUL188" s="1"/>
      <c r="LUM188" s="1"/>
      <c r="LUN188" s="1"/>
      <c r="LUO188" s="1"/>
      <c r="LUP188" s="1"/>
      <c r="LUQ188" s="1"/>
      <c r="LUR188" s="1"/>
      <c r="LUS188" s="1"/>
      <c r="LUT188" s="1"/>
      <c r="LUU188" s="1"/>
      <c r="LUV188" s="1"/>
      <c r="LUW188" s="1"/>
      <c r="LUX188" s="1"/>
      <c r="LUY188" s="1"/>
      <c r="LUZ188" s="1"/>
      <c r="LVA188" s="1"/>
      <c r="LVB188" s="1"/>
      <c r="LVC188" s="1"/>
      <c r="LVD188" s="1"/>
      <c r="LVE188" s="1"/>
      <c r="LVF188" s="1"/>
      <c r="LVG188" s="1"/>
      <c r="LVH188" s="1"/>
      <c r="LVI188" s="1"/>
      <c r="LVJ188" s="1"/>
      <c r="LVK188" s="1"/>
      <c r="LVL188" s="1"/>
      <c r="LVM188" s="1"/>
      <c r="LVN188" s="1"/>
      <c r="LVO188" s="1"/>
      <c r="LVP188" s="1"/>
      <c r="LVQ188" s="1"/>
      <c r="LVR188" s="1"/>
      <c r="LVS188" s="1"/>
      <c r="LVT188" s="1"/>
      <c r="LVU188" s="1"/>
      <c r="LVV188" s="1"/>
      <c r="LVW188" s="1"/>
      <c r="LVX188" s="1"/>
      <c r="LVY188" s="1"/>
      <c r="LVZ188" s="1"/>
      <c r="LWA188" s="1"/>
      <c r="LWB188" s="1"/>
      <c r="LWC188" s="1"/>
      <c r="LWD188" s="1"/>
      <c r="LWE188" s="1"/>
      <c r="LWF188" s="1"/>
      <c r="LWG188" s="1"/>
      <c r="LWH188" s="1"/>
      <c r="LWI188" s="1"/>
      <c r="LWJ188" s="1"/>
      <c r="LWK188" s="1"/>
      <c r="LWL188" s="1"/>
      <c r="LWM188" s="1"/>
      <c r="LWN188" s="1"/>
      <c r="LWO188" s="1"/>
      <c r="LWP188" s="1"/>
      <c r="LWQ188" s="1"/>
      <c r="LWR188" s="1"/>
      <c r="LWS188" s="1"/>
      <c r="LWT188" s="1"/>
      <c r="LWU188" s="1"/>
      <c r="LWV188" s="1"/>
      <c r="LWW188" s="1"/>
      <c r="LWX188" s="1"/>
      <c r="LWY188" s="1"/>
      <c r="LWZ188" s="1"/>
      <c r="LXA188" s="1"/>
      <c r="LXB188" s="1"/>
      <c r="LXC188" s="1"/>
      <c r="LXD188" s="1"/>
      <c r="LXE188" s="1"/>
      <c r="LXF188" s="1"/>
      <c r="LXG188" s="1"/>
      <c r="LXH188" s="1"/>
      <c r="LXI188" s="1"/>
      <c r="LXJ188" s="1"/>
      <c r="LXK188" s="1"/>
      <c r="LXL188" s="1"/>
      <c r="LXM188" s="1"/>
      <c r="LXN188" s="1"/>
      <c r="LXO188" s="1"/>
      <c r="LXP188" s="1"/>
      <c r="LXQ188" s="1"/>
      <c r="LXR188" s="1"/>
      <c r="LXS188" s="1"/>
      <c r="LXT188" s="1"/>
      <c r="LXU188" s="1"/>
      <c r="LXV188" s="1"/>
      <c r="LXW188" s="1"/>
      <c r="LXX188" s="1"/>
      <c r="LXY188" s="1"/>
      <c r="LXZ188" s="1"/>
      <c r="LYA188" s="1"/>
      <c r="LYB188" s="1"/>
      <c r="LYC188" s="1"/>
      <c r="LYD188" s="1"/>
      <c r="LYE188" s="1"/>
      <c r="LYF188" s="1"/>
      <c r="LYG188" s="1"/>
      <c r="LYH188" s="1"/>
      <c r="LYI188" s="1"/>
      <c r="LYJ188" s="1"/>
      <c r="LYK188" s="1"/>
      <c r="LYL188" s="1"/>
      <c r="LYM188" s="1"/>
      <c r="LYN188" s="1"/>
      <c r="LYO188" s="1"/>
      <c r="LYP188" s="1"/>
      <c r="LYQ188" s="1"/>
      <c r="LYR188" s="1"/>
      <c r="LYS188" s="1"/>
      <c r="LYT188" s="1"/>
      <c r="LYU188" s="1"/>
      <c r="LYV188" s="1"/>
      <c r="LYW188" s="1"/>
      <c r="LYX188" s="1"/>
      <c r="LYY188" s="1"/>
      <c r="LYZ188" s="1"/>
      <c r="LZA188" s="1"/>
      <c r="LZB188" s="1"/>
      <c r="LZC188" s="1"/>
      <c r="LZD188" s="1"/>
      <c r="LZE188" s="1"/>
      <c r="LZF188" s="1"/>
      <c r="LZG188" s="1"/>
      <c r="LZH188" s="1"/>
      <c r="LZI188" s="1"/>
      <c r="LZJ188" s="1"/>
      <c r="LZK188" s="1"/>
      <c r="LZL188" s="1"/>
      <c r="LZM188" s="1"/>
      <c r="LZN188" s="1"/>
      <c r="LZO188" s="1"/>
      <c r="LZP188" s="1"/>
      <c r="LZQ188" s="1"/>
      <c r="LZR188" s="1"/>
      <c r="LZS188" s="1"/>
      <c r="LZT188" s="1"/>
      <c r="LZU188" s="1"/>
      <c r="LZV188" s="1"/>
      <c r="LZW188" s="1"/>
      <c r="LZX188" s="1"/>
      <c r="LZY188" s="1"/>
      <c r="LZZ188" s="1"/>
      <c r="MAA188" s="1"/>
      <c r="MAB188" s="1"/>
      <c r="MAC188" s="1"/>
      <c r="MAD188" s="1"/>
      <c r="MAE188" s="1"/>
      <c r="MAF188" s="1"/>
      <c r="MAG188" s="1"/>
      <c r="MAH188" s="1"/>
      <c r="MAI188" s="1"/>
      <c r="MAJ188" s="1"/>
      <c r="MAK188" s="1"/>
      <c r="MAL188" s="1"/>
      <c r="MAM188" s="1"/>
      <c r="MAN188" s="1"/>
      <c r="MAO188" s="1"/>
      <c r="MAP188" s="1"/>
      <c r="MAQ188" s="1"/>
      <c r="MAR188" s="1"/>
      <c r="MAS188" s="1"/>
      <c r="MAT188" s="1"/>
      <c r="MAU188" s="1"/>
      <c r="MAV188" s="1"/>
      <c r="MAW188" s="1"/>
      <c r="MAX188" s="1"/>
      <c r="MAY188" s="1"/>
      <c r="MAZ188" s="1"/>
      <c r="MBA188" s="1"/>
      <c r="MBB188" s="1"/>
      <c r="MBC188" s="1"/>
      <c r="MBD188" s="1"/>
      <c r="MBE188" s="1"/>
      <c r="MBF188" s="1"/>
      <c r="MBG188" s="1"/>
      <c r="MBH188" s="1"/>
      <c r="MBI188" s="1"/>
      <c r="MBJ188" s="1"/>
      <c r="MBK188" s="1"/>
      <c r="MBL188" s="1"/>
      <c r="MBM188" s="1"/>
      <c r="MBN188" s="1"/>
      <c r="MBO188" s="1"/>
      <c r="MBP188" s="1"/>
      <c r="MBQ188" s="1"/>
      <c r="MBR188" s="1"/>
      <c r="MBS188" s="1"/>
      <c r="MBT188" s="1"/>
      <c r="MBU188" s="1"/>
      <c r="MBV188" s="1"/>
      <c r="MBW188" s="1"/>
      <c r="MBX188" s="1"/>
      <c r="MBY188" s="1"/>
      <c r="MBZ188" s="1"/>
      <c r="MCA188" s="1"/>
      <c r="MCB188" s="1"/>
      <c r="MCC188" s="1"/>
      <c r="MCD188" s="1"/>
      <c r="MCE188" s="1"/>
      <c r="MCF188" s="1"/>
      <c r="MCG188" s="1"/>
      <c r="MCH188" s="1"/>
      <c r="MCI188" s="1"/>
      <c r="MCJ188" s="1"/>
      <c r="MCK188" s="1"/>
      <c r="MCL188" s="1"/>
      <c r="MCM188" s="1"/>
      <c r="MCN188" s="1"/>
      <c r="MCO188" s="1"/>
      <c r="MCP188" s="1"/>
      <c r="MCQ188" s="1"/>
      <c r="MCR188" s="1"/>
      <c r="MCS188" s="1"/>
      <c r="MCT188" s="1"/>
      <c r="MCU188" s="1"/>
      <c r="MCV188" s="1"/>
      <c r="MCW188" s="1"/>
      <c r="MCX188" s="1"/>
      <c r="MCY188" s="1"/>
      <c r="MCZ188" s="1"/>
      <c r="MDA188" s="1"/>
      <c r="MDB188" s="1"/>
      <c r="MDC188" s="1"/>
      <c r="MDD188" s="1"/>
      <c r="MDE188" s="1"/>
      <c r="MDF188" s="1"/>
      <c r="MDG188" s="1"/>
      <c r="MDH188" s="1"/>
      <c r="MDI188" s="1"/>
      <c r="MDJ188" s="1"/>
      <c r="MDK188" s="1"/>
      <c r="MDL188" s="1"/>
      <c r="MDM188" s="1"/>
      <c r="MDN188" s="1"/>
      <c r="MDO188" s="1"/>
      <c r="MDP188" s="1"/>
      <c r="MDQ188" s="1"/>
      <c r="MDR188" s="1"/>
      <c r="MDS188" s="1"/>
      <c r="MDT188" s="1"/>
      <c r="MDU188" s="1"/>
      <c r="MDV188" s="1"/>
      <c r="MDW188" s="1"/>
      <c r="MDX188" s="1"/>
      <c r="MDY188" s="1"/>
      <c r="MDZ188" s="1"/>
      <c r="MEA188" s="1"/>
      <c r="MEB188" s="1"/>
      <c r="MEC188" s="1"/>
      <c r="MED188" s="1"/>
      <c r="MEE188" s="1"/>
      <c r="MEF188" s="1"/>
      <c r="MEG188" s="1"/>
      <c r="MEH188" s="1"/>
      <c r="MEI188" s="1"/>
      <c r="MEJ188" s="1"/>
      <c r="MEK188" s="1"/>
      <c r="MEL188" s="1"/>
      <c r="MEM188" s="1"/>
      <c r="MEN188" s="1"/>
      <c r="MEO188" s="1"/>
      <c r="MEP188" s="1"/>
      <c r="MEQ188" s="1"/>
      <c r="MER188" s="1"/>
      <c r="MES188" s="1"/>
      <c r="MET188" s="1"/>
      <c r="MEU188" s="1"/>
      <c r="MEV188" s="1"/>
      <c r="MEW188" s="1"/>
      <c r="MEX188" s="1"/>
      <c r="MEY188" s="1"/>
      <c r="MEZ188" s="1"/>
      <c r="MFA188" s="1"/>
      <c r="MFB188" s="1"/>
      <c r="MFC188" s="1"/>
      <c r="MFD188" s="1"/>
      <c r="MFE188" s="1"/>
      <c r="MFF188" s="1"/>
      <c r="MFG188" s="1"/>
      <c r="MFH188" s="1"/>
      <c r="MFI188" s="1"/>
      <c r="MFJ188" s="1"/>
      <c r="MFK188" s="1"/>
      <c r="MFL188" s="1"/>
      <c r="MFM188" s="1"/>
      <c r="MFN188" s="1"/>
      <c r="MFO188" s="1"/>
      <c r="MFP188" s="1"/>
      <c r="MFQ188" s="1"/>
      <c r="MFR188" s="1"/>
      <c r="MFS188" s="1"/>
      <c r="MFT188" s="1"/>
      <c r="MFU188" s="1"/>
      <c r="MFV188" s="1"/>
      <c r="MFW188" s="1"/>
      <c r="MFX188" s="1"/>
      <c r="MFY188" s="1"/>
      <c r="MFZ188" s="1"/>
      <c r="MGA188" s="1"/>
      <c r="MGB188" s="1"/>
      <c r="MGC188" s="1"/>
      <c r="MGD188" s="1"/>
      <c r="MGE188" s="1"/>
      <c r="MGF188" s="1"/>
      <c r="MGG188" s="1"/>
      <c r="MGH188" s="1"/>
      <c r="MGI188" s="1"/>
      <c r="MGJ188" s="1"/>
      <c r="MGK188" s="1"/>
      <c r="MGL188" s="1"/>
      <c r="MGM188" s="1"/>
      <c r="MGN188" s="1"/>
      <c r="MGO188" s="1"/>
      <c r="MGP188" s="1"/>
      <c r="MGQ188" s="1"/>
      <c r="MGR188" s="1"/>
      <c r="MGS188" s="1"/>
      <c r="MGT188" s="1"/>
      <c r="MGU188" s="1"/>
      <c r="MGV188" s="1"/>
      <c r="MGW188" s="1"/>
      <c r="MGX188" s="1"/>
      <c r="MGY188" s="1"/>
      <c r="MGZ188" s="1"/>
      <c r="MHA188" s="1"/>
      <c r="MHB188" s="1"/>
      <c r="MHC188" s="1"/>
      <c r="MHD188" s="1"/>
      <c r="MHE188" s="1"/>
      <c r="MHF188" s="1"/>
      <c r="MHG188" s="1"/>
      <c r="MHH188" s="1"/>
      <c r="MHI188" s="1"/>
      <c r="MHJ188" s="1"/>
      <c r="MHK188" s="1"/>
      <c r="MHL188" s="1"/>
      <c r="MHM188" s="1"/>
      <c r="MHN188" s="1"/>
      <c r="MHO188" s="1"/>
      <c r="MHP188" s="1"/>
      <c r="MHQ188" s="1"/>
      <c r="MHR188" s="1"/>
      <c r="MHS188" s="1"/>
      <c r="MHT188" s="1"/>
      <c r="MHU188" s="1"/>
      <c r="MHV188" s="1"/>
      <c r="MHW188" s="1"/>
      <c r="MHX188" s="1"/>
      <c r="MHY188" s="1"/>
      <c r="MHZ188" s="1"/>
      <c r="MIA188" s="1"/>
      <c r="MIB188" s="1"/>
      <c r="MIC188" s="1"/>
      <c r="MID188" s="1"/>
      <c r="MIE188" s="1"/>
      <c r="MIF188" s="1"/>
      <c r="MIG188" s="1"/>
      <c r="MIH188" s="1"/>
      <c r="MII188" s="1"/>
      <c r="MIJ188" s="1"/>
      <c r="MIK188" s="1"/>
      <c r="MIL188" s="1"/>
      <c r="MIM188" s="1"/>
      <c r="MIN188" s="1"/>
      <c r="MIO188" s="1"/>
      <c r="MIP188" s="1"/>
      <c r="MIQ188" s="1"/>
      <c r="MIR188" s="1"/>
      <c r="MIS188" s="1"/>
      <c r="MIT188" s="1"/>
      <c r="MIU188" s="1"/>
      <c r="MIV188" s="1"/>
      <c r="MIW188" s="1"/>
      <c r="MIX188" s="1"/>
      <c r="MIY188" s="1"/>
      <c r="MIZ188" s="1"/>
      <c r="MJA188" s="1"/>
      <c r="MJB188" s="1"/>
      <c r="MJC188" s="1"/>
      <c r="MJD188" s="1"/>
      <c r="MJE188" s="1"/>
      <c r="MJF188" s="1"/>
      <c r="MJG188" s="1"/>
      <c r="MJH188" s="1"/>
      <c r="MJI188" s="1"/>
      <c r="MJJ188" s="1"/>
      <c r="MJK188" s="1"/>
      <c r="MJL188" s="1"/>
      <c r="MJM188" s="1"/>
      <c r="MJN188" s="1"/>
      <c r="MJO188" s="1"/>
      <c r="MJP188" s="1"/>
      <c r="MJQ188" s="1"/>
      <c r="MJR188" s="1"/>
      <c r="MJS188" s="1"/>
      <c r="MJT188" s="1"/>
      <c r="MJU188" s="1"/>
      <c r="MJV188" s="1"/>
      <c r="MJW188" s="1"/>
      <c r="MJX188" s="1"/>
      <c r="MJY188" s="1"/>
      <c r="MJZ188" s="1"/>
      <c r="MKA188" s="1"/>
      <c r="MKB188" s="1"/>
      <c r="MKC188" s="1"/>
      <c r="MKD188" s="1"/>
      <c r="MKE188" s="1"/>
      <c r="MKF188" s="1"/>
      <c r="MKG188" s="1"/>
      <c r="MKH188" s="1"/>
      <c r="MKI188" s="1"/>
      <c r="MKJ188" s="1"/>
      <c r="MKK188" s="1"/>
      <c r="MKL188" s="1"/>
      <c r="MKM188" s="1"/>
      <c r="MKN188" s="1"/>
      <c r="MKO188" s="1"/>
      <c r="MKP188" s="1"/>
      <c r="MKQ188" s="1"/>
      <c r="MKR188" s="1"/>
      <c r="MKS188" s="1"/>
      <c r="MKT188" s="1"/>
      <c r="MKU188" s="1"/>
      <c r="MKV188" s="1"/>
      <c r="MKW188" s="1"/>
      <c r="MKX188" s="1"/>
      <c r="MKY188" s="1"/>
      <c r="MKZ188" s="1"/>
      <c r="MLA188" s="1"/>
      <c r="MLB188" s="1"/>
      <c r="MLC188" s="1"/>
      <c r="MLD188" s="1"/>
      <c r="MLE188" s="1"/>
      <c r="MLF188" s="1"/>
      <c r="MLG188" s="1"/>
      <c r="MLH188" s="1"/>
      <c r="MLI188" s="1"/>
      <c r="MLJ188" s="1"/>
      <c r="MLK188" s="1"/>
      <c r="MLL188" s="1"/>
      <c r="MLM188" s="1"/>
      <c r="MLN188" s="1"/>
      <c r="MLO188" s="1"/>
      <c r="MLP188" s="1"/>
      <c r="MLQ188" s="1"/>
      <c r="MLR188" s="1"/>
      <c r="MLS188" s="1"/>
      <c r="MLT188" s="1"/>
      <c r="MLU188" s="1"/>
      <c r="MLV188" s="1"/>
      <c r="MLW188" s="1"/>
      <c r="MLX188" s="1"/>
      <c r="MLY188" s="1"/>
      <c r="MLZ188" s="1"/>
      <c r="MMA188" s="1"/>
      <c r="MMB188" s="1"/>
      <c r="MMC188" s="1"/>
      <c r="MMD188" s="1"/>
      <c r="MME188" s="1"/>
      <c r="MMF188" s="1"/>
      <c r="MMG188" s="1"/>
      <c r="MMH188" s="1"/>
      <c r="MMI188" s="1"/>
      <c r="MMJ188" s="1"/>
      <c r="MMK188" s="1"/>
      <c r="MML188" s="1"/>
      <c r="MMM188" s="1"/>
      <c r="MMN188" s="1"/>
      <c r="MMO188" s="1"/>
      <c r="MMP188" s="1"/>
      <c r="MMQ188" s="1"/>
      <c r="MMR188" s="1"/>
      <c r="MMS188" s="1"/>
      <c r="MMT188" s="1"/>
      <c r="MMU188" s="1"/>
      <c r="MMV188" s="1"/>
      <c r="MMW188" s="1"/>
      <c r="MMX188" s="1"/>
      <c r="MMY188" s="1"/>
      <c r="MMZ188" s="1"/>
      <c r="MNA188" s="1"/>
      <c r="MNB188" s="1"/>
      <c r="MNC188" s="1"/>
      <c r="MND188" s="1"/>
      <c r="MNE188" s="1"/>
      <c r="MNF188" s="1"/>
      <c r="MNG188" s="1"/>
      <c r="MNH188" s="1"/>
      <c r="MNI188" s="1"/>
      <c r="MNJ188" s="1"/>
      <c r="MNK188" s="1"/>
      <c r="MNL188" s="1"/>
      <c r="MNM188" s="1"/>
      <c r="MNN188" s="1"/>
      <c r="MNO188" s="1"/>
      <c r="MNP188" s="1"/>
      <c r="MNQ188" s="1"/>
      <c r="MNR188" s="1"/>
      <c r="MNS188" s="1"/>
      <c r="MNT188" s="1"/>
      <c r="MNU188" s="1"/>
      <c r="MNV188" s="1"/>
      <c r="MNW188" s="1"/>
      <c r="MNX188" s="1"/>
      <c r="MNY188" s="1"/>
      <c r="MNZ188" s="1"/>
      <c r="MOA188" s="1"/>
      <c r="MOB188" s="1"/>
      <c r="MOC188" s="1"/>
      <c r="MOD188" s="1"/>
      <c r="MOE188" s="1"/>
      <c r="MOF188" s="1"/>
      <c r="MOG188" s="1"/>
      <c r="MOH188" s="1"/>
      <c r="MOI188" s="1"/>
      <c r="MOJ188" s="1"/>
      <c r="MOK188" s="1"/>
      <c r="MOL188" s="1"/>
      <c r="MOM188" s="1"/>
      <c r="MON188" s="1"/>
      <c r="MOO188" s="1"/>
      <c r="MOP188" s="1"/>
      <c r="MOQ188" s="1"/>
      <c r="MOR188" s="1"/>
      <c r="MOS188" s="1"/>
      <c r="MOT188" s="1"/>
      <c r="MOU188" s="1"/>
      <c r="MOV188" s="1"/>
      <c r="MOW188" s="1"/>
      <c r="MOX188" s="1"/>
      <c r="MOY188" s="1"/>
      <c r="MOZ188" s="1"/>
      <c r="MPA188" s="1"/>
      <c r="MPB188" s="1"/>
      <c r="MPC188" s="1"/>
      <c r="MPD188" s="1"/>
      <c r="MPE188" s="1"/>
      <c r="MPF188" s="1"/>
      <c r="MPG188" s="1"/>
      <c r="MPH188" s="1"/>
      <c r="MPI188" s="1"/>
      <c r="MPJ188" s="1"/>
      <c r="MPK188" s="1"/>
      <c r="MPL188" s="1"/>
      <c r="MPM188" s="1"/>
      <c r="MPN188" s="1"/>
      <c r="MPO188" s="1"/>
      <c r="MPP188" s="1"/>
      <c r="MPQ188" s="1"/>
      <c r="MPR188" s="1"/>
      <c r="MPS188" s="1"/>
      <c r="MPT188" s="1"/>
      <c r="MPU188" s="1"/>
      <c r="MPV188" s="1"/>
      <c r="MPW188" s="1"/>
      <c r="MPX188" s="1"/>
      <c r="MPY188" s="1"/>
      <c r="MPZ188" s="1"/>
      <c r="MQA188" s="1"/>
      <c r="MQB188" s="1"/>
      <c r="MQC188" s="1"/>
      <c r="MQD188" s="1"/>
      <c r="MQE188" s="1"/>
      <c r="MQF188" s="1"/>
      <c r="MQG188" s="1"/>
      <c r="MQH188" s="1"/>
      <c r="MQI188" s="1"/>
      <c r="MQJ188" s="1"/>
      <c r="MQK188" s="1"/>
      <c r="MQL188" s="1"/>
      <c r="MQM188" s="1"/>
      <c r="MQN188" s="1"/>
      <c r="MQO188" s="1"/>
      <c r="MQP188" s="1"/>
      <c r="MQQ188" s="1"/>
      <c r="MQR188" s="1"/>
      <c r="MQS188" s="1"/>
      <c r="MQT188" s="1"/>
      <c r="MQU188" s="1"/>
      <c r="MQV188" s="1"/>
      <c r="MQW188" s="1"/>
      <c r="MQX188" s="1"/>
      <c r="MQY188" s="1"/>
      <c r="MQZ188" s="1"/>
      <c r="MRA188" s="1"/>
      <c r="MRB188" s="1"/>
      <c r="MRC188" s="1"/>
      <c r="MRD188" s="1"/>
      <c r="MRE188" s="1"/>
      <c r="MRF188" s="1"/>
      <c r="MRG188" s="1"/>
      <c r="MRH188" s="1"/>
      <c r="MRI188" s="1"/>
      <c r="MRJ188" s="1"/>
      <c r="MRK188" s="1"/>
      <c r="MRL188" s="1"/>
      <c r="MRM188" s="1"/>
      <c r="MRN188" s="1"/>
      <c r="MRO188" s="1"/>
      <c r="MRP188" s="1"/>
      <c r="MRQ188" s="1"/>
      <c r="MRR188" s="1"/>
      <c r="MRS188" s="1"/>
      <c r="MRT188" s="1"/>
      <c r="MRU188" s="1"/>
      <c r="MRV188" s="1"/>
      <c r="MRW188" s="1"/>
      <c r="MRX188" s="1"/>
      <c r="MRY188" s="1"/>
      <c r="MRZ188" s="1"/>
      <c r="MSA188" s="1"/>
      <c r="MSB188" s="1"/>
      <c r="MSC188" s="1"/>
      <c r="MSD188" s="1"/>
      <c r="MSE188" s="1"/>
      <c r="MSF188" s="1"/>
      <c r="MSG188" s="1"/>
      <c r="MSH188" s="1"/>
      <c r="MSI188" s="1"/>
      <c r="MSJ188" s="1"/>
      <c r="MSK188" s="1"/>
      <c r="MSL188" s="1"/>
      <c r="MSM188" s="1"/>
      <c r="MSN188" s="1"/>
      <c r="MSO188" s="1"/>
      <c r="MSP188" s="1"/>
      <c r="MSQ188" s="1"/>
      <c r="MSR188" s="1"/>
      <c r="MSS188" s="1"/>
      <c r="MST188" s="1"/>
      <c r="MSU188" s="1"/>
      <c r="MSV188" s="1"/>
      <c r="MSW188" s="1"/>
      <c r="MSX188" s="1"/>
      <c r="MSY188" s="1"/>
      <c r="MSZ188" s="1"/>
      <c r="MTA188" s="1"/>
      <c r="MTB188" s="1"/>
      <c r="MTC188" s="1"/>
      <c r="MTD188" s="1"/>
      <c r="MTE188" s="1"/>
      <c r="MTF188" s="1"/>
      <c r="MTG188" s="1"/>
      <c r="MTH188" s="1"/>
      <c r="MTI188" s="1"/>
      <c r="MTJ188" s="1"/>
      <c r="MTK188" s="1"/>
      <c r="MTL188" s="1"/>
      <c r="MTM188" s="1"/>
      <c r="MTN188" s="1"/>
      <c r="MTO188" s="1"/>
      <c r="MTP188" s="1"/>
      <c r="MTQ188" s="1"/>
      <c r="MTR188" s="1"/>
      <c r="MTS188" s="1"/>
      <c r="MTT188" s="1"/>
      <c r="MTU188" s="1"/>
      <c r="MTV188" s="1"/>
      <c r="MTW188" s="1"/>
      <c r="MTX188" s="1"/>
      <c r="MTY188" s="1"/>
      <c r="MTZ188" s="1"/>
      <c r="MUA188" s="1"/>
      <c r="MUB188" s="1"/>
      <c r="MUC188" s="1"/>
      <c r="MUD188" s="1"/>
      <c r="MUE188" s="1"/>
      <c r="MUF188" s="1"/>
      <c r="MUG188" s="1"/>
      <c r="MUH188" s="1"/>
      <c r="MUI188" s="1"/>
      <c r="MUJ188" s="1"/>
      <c r="MUK188" s="1"/>
      <c r="MUL188" s="1"/>
      <c r="MUM188" s="1"/>
      <c r="MUN188" s="1"/>
      <c r="MUO188" s="1"/>
      <c r="MUP188" s="1"/>
      <c r="MUQ188" s="1"/>
      <c r="MUR188" s="1"/>
      <c r="MUS188" s="1"/>
      <c r="MUT188" s="1"/>
      <c r="MUU188" s="1"/>
      <c r="MUV188" s="1"/>
      <c r="MUW188" s="1"/>
      <c r="MUX188" s="1"/>
      <c r="MUY188" s="1"/>
      <c r="MUZ188" s="1"/>
      <c r="MVA188" s="1"/>
      <c r="MVB188" s="1"/>
      <c r="MVC188" s="1"/>
      <c r="MVD188" s="1"/>
      <c r="MVE188" s="1"/>
      <c r="MVF188" s="1"/>
      <c r="MVG188" s="1"/>
      <c r="MVH188" s="1"/>
      <c r="MVI188" s="1"/>
      <c r="MVJ188" s="1"/>
      <c r="MVK188" s="1"/>
      <c r="MVL188" s="1"/>
      <c r="MVM188" s="1"/>
      <c r="MVN188" s="1"/>
      <c r="MVO188" s="1"/>
      <c r="MVP188" s="1"/>
      <c r="MVQ188" s="1"/>
      <c r="MVR188" s="1"/>
      <c r="MVS188" s="1"/>
      <c r="MVT188" s="1"/>
      <c r="MVU188" s="1"/>
      <c r="MVV188" s="1"/>
      <c r="MVW188" s="1"/>
      <c r="MVX188" s="1"/>
      <c r="MVY188" s="1"/>
      <c r="MVZ188" s="1"/>
      <c r="MWA188" s="1"/>
      <c r="MWB188" s="1"/>
      <c r="MWC188" s="1"/>
      <c r="MWD188" s="1"/>
      <c r="MWE188" s="1"/>
      <c r="MWF188" s="1"/>
      <c r="MWG188" s="1"/>
      <c r="MWH188" s="1"/>
      <c r="MWI188" s="1"/>
      <c r="MWJ188" s="1"/>
      <c r="MWK188" s="1"/>
      <c r="MWL188" s="1"/>
      <c r="MWM188" s="1"/>
      <c r="MWN188" s="1"/>
      <c r="MWO188" s="1"/>
      <c r="MWP188" s="1"/>
      <c r="MWQ188" s="1"/>
      <c r="MWR188" s="1"/>
      <c r="MWS188" s="1"/>
      <c r="MWT188" s="1"/>
      <c r="MWU188" s="1"/>
      <c r="MWV188" s="1"/>
      <c r="MWW188" s="1"/>
      <c r="MWX188" s="1"/>
      <c r="MWY188" s="1"/>
      <c r="MWZ188" s="1"/>
      <c r="MXA188" s="1"/>
      <c r="MXB188" s="1"/>
      <c r="MXC188" s="1"/>
      <c r="MXD188" s="1"/>
      <c r="MXE188" s="1"/>
      <c r="MXF188" s="1"/>
      <c r="MXG188" s="1"/>
      <c r="MXH188" s="1"/>
      <c r="MXI188" s="1"/>
      <c r="MXJ188" s="1"/>
      <c r="MXK188" s="1"/>
      <c r="MXL188" s="1"/>
      <c r="MXM188" s="1"/>
      <c r="MXN188" s="1"/>
      <c r="MXO188" s="1"/>
      <c r="MXP188" s="1"/>
      <c r="MXQ188" s="1"/>
      <c r="MXR188" s="1"/>
      <c r="MXS188" s="1"/>
      <c r="MXT188" s="1"/>
      <c r="MXU188" s="1"/>
      <c r="MXV188" s="1"/>
      <c r="MXW188" s="1"/>
      <c r="MXX188" s="1"/>
      <c r="MXY188" s="1"/>
      <c r="MXZ188" s="1"/>
      <c r="MYA188" s="1"/>
      <c r="MYB188" s="1"/>
      <c r="MYC188" s="1"/>
      <c r="MYD188" s="1"/>
      <c r="MYE188" s="1"/>
      <c r="MYF188" s="1"/>
      <c r="MYG188" s="1"/>
      <c r="MYH188" s="1"/>
      <c r="MYI188" s="1"/>
      <c r="MYJ188" s="1"/>
      <c r="MYK188" s="1"/>
      <c r="MYL188" s="1"/>
      <c r="MYM188" s="1"/>
      <c r="MYN188" s="1"/>
      <c r="MYO188" s="1"/>
      <c r="MYP188" s="1"/>
      <c r="MYQ188" s="1"/>
      <c r="MYR188" s="1"/>
      <c r="MYS188" s="1"/>
      <c r="MYT188" s="1"/>
      <c r="MYU188" s="1"/>
      <c r="MYV188" s="1"/>
      <c r="MYW188" s="1"/>
      <c r="MYX188" s="1"/>
      <c r="MYY188" s="1"/>
      <c r="MYZ188" s="1"/>
      <c r="MZA188" s="1"/>
      <c r="MZB188" s="1"/>
      <c r="MZC188" s="1"/>
      <c r="MZD188" s="1"/>
      <c r="MZE188" s="1"/>
      <c r="MZF188" s="1"/>
      <c r="MZG188" s="1"/>
      <c r="MZH188" s="1"/>
      <c r="MZI188" s="1"/>
      <c r="MZJ188" s="1"/>
      <c r="MZK188" s="1"/>
      <c r="MZL188" s="1"/>
      <c r="MZM188" s="1"/>
      <c r="MZN188" s="1"/>
      <c r="MZO188" s="1"/>
      <c r="MZP188" s="1"/>
      <c r="MZQ188" s="1"/>
      <c r="MZR188" s="1"/>
      <c r="MZS188" s="1"/>
      <c r="MZT188" s="1"/>
      <c r="MZU188" s="1"/>
      <c r="MZV188" s="1"/>
      <c r="MZW188" s="1"/>
      <c r="MZX188" s="1"/>
      <c r="MZY188" s="1"/>
      <c r="MZZ188" s="1"/>
      <c r="NAA188" s="1"/>
      <c r="NAB188" s="1"/>
      <c r="NAC188" s="1"/>
      <c r="NAD188" s="1"/>
      <c r="NAE188" s="1"/>
      <c r="NAF188" s="1"/>
      <c r="NAG188" s="1"/>
      <c r="NAH188" s="1"/>
      <c r="NAI188" s="1"/>
      <c r="NAJ188" s="1"/>
      <c r="NAK188" s="1"/>
      <c r="NAL188" s="1"/>
      <c r="NAM188" s="1"/>
      <c r="NAN188" s="1"/>
      <c r="NAO188" s="1"/>
      <c r="NAP188" s="1"/>
      <c r="NAQ188" s="1"/>
      <c r="NAR188" s="1"/>
      <c r="NAS188" s="1"/>
      <c r="NAT188" s="1"/>
      <c r="NAU188" s="1"/>
      <c r="NAV188" s="1"/>
      <c r="NAW188" s="1"/>
      <c r="NAX188" s="1"/>
      <c r="NAY188" s="1"/>
      <c r="NAZ188" s="1"/>
      <c r="NBA188" s="1"/>
      <c r="NBB188" s="1"/>
      <c r="NBC188" s="1"/>
      <c r="NBD188" s="1"/>
      <c r="NBE188" s="1"/>
      <c r="NBF188" s="1"/>
      <c r="NBG188" s="1"/>
      <c r="NBH188" s="1"/>
      <c r="NBI188" s="1"/>
      <c r="NBJ188" s="1"/>
      <c r="NBK188" s="1"/>
      <c r="NBL188" s="1"/>
      <c r="NBM188" s="1"/>
      <c r="NBN188" s="1"/>
      <c r="NBO188" s="1"/>
      <c r="NBP188" s="1"/>
      <c r="NBQ188" s="1"/>
      <c r="NBR188" s="1"/>
      <c r="NBS188" s="1"/>
      <c r="NBT188" s="1"/>
      <c r="NBU188" s="1"/>
      <c r="NBV188" s="1"/>
      <c r="NBW188" s="1"/>
      <c r="NBX188" s="1"/>
      <c r="NBY188" s="1"/>
      <c r="NBZ188" s="1"/>
      <c r="NCA188" s="1"/>
      <c r="NCB188" s="1"/>
      <c r="NCC188" s="1"/>
      <c r="NCD188" s="1"/>
      <c r="NCE188" s="1"/>
      <c r="NCF188" s="1"/>
      <c r="NCG188" s="1"/>
      <c r="NCH188" s="1"/>
      <c r="NCI188" s="1"/>
      <c r="NCJ188" s="1"/>
      <c r="NCK188" s="1"/>
      <c r="NCL188" s="1"/>
      <c r="NCM188" s="1"/>
      <c r="NCN188" s="1"/>
      <c r="NCO188" s="1"/>
      <c r="NCP188" s="1"/>
      <c r="NCQ188" s="1"/>
      <c r="NCR188" s="1"/>
      <c r="NCS188" s="1"/>
      <c r="NCT188" s="1"/>
      <c r="NCU188" s="1"/>
      <c r="NCV188" s="1"/>
      <c r="NCW188" s="1"/>
      <c r="NCX188" s="1"/>
      <c r="NCY188" s="1"/>
      <c r="NCZ188" s="1"/>
      <c r="NDA188" s="1"/>
      <c r="NDB188" s="1"/>
      <c r="NDC188" s="1"/>
      <c r="NDD188" s="1"/>
      <c r="NDE188" s="1"/>
      <c r="NDF188" s="1"/>
      <c r="NDG188" s="1"/>
      <c r="NDH188" s="1"/>
      <c r="NDI188" s="1"/>
      <c r="NDJ188" s="1"/>
      <c r="NDK188" s="1"/>
      <c r="NDL188" s="1"/>
      <c r="NDM188" s="1"/>
      <c r="NDN188" s="1"/>
      <c r="NDO188" s="1"/>
      <c r="NDP188" s="1"/>
      <c r="NDQ188" s="1"/>
      <c r="NDR188" s="1"/>
      <c r="NDS188" s="1"/>
      <c r="NDT188" s="1"/>
      <c r="NDU188" s="1"/>
      <c r="NDV188" s="1"/>
      <c r="NDW188" s="1"/>
      <c r="NDX188" s="1"/>
      <c r="NDY188" s="1"/>
      <c r="NDZ188" s="1"/>
      <c r="NEA188" s="1"/>
      <c r="NEB188" s="1"/>
      <c r="NEC188" s="1"/>
      <c r="NED188" s="1"/>
      <c r="NEE188" s="1"/>
      <c r="NEF188" s="1"/>
      <c r="NEG188" s="1"/>
      <c r="NEH188" s="1"/>
      <c r="NEI188" s="1"/>
      <c r="NEJ188" s="1"/>
      <c r="NEK188" s="1"/>
      <c r="NEL188" s="1"/>
      <c r="NEM188" s="1"/>
      <c r="NEN188" s="1"/>
      <c r="NEO188" s="1"/>
      <c r="NEP188" s="1"/>
      <c r="NEQ188" s="1"/>
      <c r="NER188" s="1"/>
      <c r="NES188" s="1"/>
      <c r="NET188" s="1"/>
      <c r="NEU188" s="1"/>
      <c r="NEV188" s="1"/>
      <c r="NEW188" s="1"/>
      <c r="NEX188" s="1"/>
      <c r="NEY188" s="1"/>
      <c r="NEZ188" s="1"/>
      <c r="NFA188" s="1"/>
      <c r="NFB188" s="1"/>
      <c r="NFC188" s="1"/>
      <c r="NFD188" s="1"/>
      <c r="NFE188" s="1"/>
      <c r="NFF188" s="1"/>
      <c r="NFG188" s="1"/>
      <c r="NFH188" s="1"/>
      <c r="NFI188" s="1"/>
      <c r="NFJ188" s="1"/>
      <c r="NFK188" s="1"/>
      <c r="NFL188" s="1"/>
      <c r="NFM188" s="1"/>
      <c r="NFN188" s="1"/>
      <c r="NFO188" s="1"/>
      <c r="NFP188" s="1"/>
      <c r="NFQ188" s="1"/>
      <c r="NFR188" s="1"/>
      <c r="NFS188" s="1"/>
      <c r="NFT188" s="1"/>
      <c r="NFU188" s="1"/>
      <c r="NFV188" s="1"/>
      <c r="NFW188" s="1"/>
      <c r="NFX188" s="1"/>
      <c r="NFY188" s="1"/>
      <c r="NFZ188" s="1"/>
      <c r="NGA188" s="1"/>
      <c r="NGB188" s="1"/>
      <c r="NGC188" s="1"/>
      <c r="NGD188" s="1"/>
      <c r="NGE188" s="1"/>
      <c r="NGF188" s="1"/>
      <c r="NGG188" s="1"/>
      <c r="NGH188" s="1"/>
      <c r="NGI188" s="1"/>
      <c r="NGJ188" s="1"/>
      <c r="NGK188" s="1"/>
      <c r="NGL188" s="1"/>
      <c r="NGM188" s="1"/>
      <c r="NGN188" s="1"/>
      <c r="NGO188" s="1"/>
      <c r="NGP188" s="1"/>
      <c r="NGQ188" s="1"/>
      <c r="NGR188" s="1"/>
      <c r="NGS188" s="1"/>
      <c r="NGT188" s="1"/>
      <c r="NGU188" s="1"/>
      <c r="NGV188" s="1"/>
      <c r="NGW188" s="1"/>
      <c r="NGX188" s="1"/>
      <c r="NGY188" s="1"/>
      <c r="NGZ188" s="1"/>
      <c r="NHA188" s="1"/>
      <c r="NHB188" s="1"/>
      <c r="NHC188" s="1"/>
      <c r="NHD188" s="1"/>
      <c r="NHE188" s="1"/>
      <c r="NHF188" s="1"/>
      <c r="NHG188" s="1"/>
      <c r="NHH188" s="1"/>
      <c r="NHI188" s="1"/>
      <c r="NHJ188" s="1"/>
      <c r="NHK188" s="1"/>
      <c r="NHL188" s="1"/>
      <c r="NHM188" s="1"/>
      <c r="NHN188" s="1"/>
      <c r="NHO188" s="1"/>
      <c r="NHP188" s="1"/>
      <c r="NHQ188" s="1"/>
      <c r="NHR188" s="1"/>
      <c r="NHS188" s="1"/>
      <c r="NHT188" s="1"/>
      <c r="NHU188" s="1"/>
      <c r="NHV188" s="1"/>
      <c r="NHW188" s="1"/>
      <c r="NHX188" s="1"/>
      <c r="NHY188" s="1"/>
      <c r="NHZ188" s="1"/>
      <c r="NIA188" s="1"/>
      <c r="NIB188" s="1"/>
      <c r="NIC188" s="1"/>
      <c r="NID188" s="1"/>
      <c r="NIE188" s="1"/>
      <c r="NIF188" s="1"/>
      <c r="NIG188" s="1"/>
      <c r="NIH188" s="1"/>
      <c r="NII188" s="1"/>
      <c r="NIJ188" s="1"/>
      <c r="NIK188" s="1"/>
      <c r="NIL188" s="1"/>
      <c r="NIM188" s="1"/>
      <c r="NIN188" s="1"/>
      <c r="NIO188" s="1"/>
      <c r="NIP188" s="1"/>
      <c r="NIQ188" s="1"/>
      <c r="NIR188" s="1"/>
      <c r="NIS188" s="1"/>
      <c r="NIT188" s="1"/>
      <c r="NIU188" s="1"/>
      <c r="NIV188" s="1"/>
      <c r="NIW188" s="1"/>
      <c r="NIX188" s="1"/>
      <c r="NIY188" s="1"/>
      <c r="NIZ188" s="1"/>
      <c r="NJA188" s="1"/>
      <c r="NJB188" s="1"/>
      <c r="NJC188" s="1"/>
      <c r="NJD188" s="1"/>
      <c r="NJE188" s="1"/>
      <c r="NJF188" s="1"/>
      <c r="NJG188" s="1"/>
      <c r="NJH188" s="1"/>
      <c r="NJI188" s="1"/>
      <c r="NJJ188" s="1"/>
      <c r="NJK188" s="1"/>
      <c r="NJL188" s="1"/>
      <c r="NJM188" s="1"/>
      <c r="NJN188" s="1"/>
      <c r="NJO188" s="1"/>
      <c r="NJP188" s="1"/>
      <c r="NJQ188" s="1"/>
      <c r="NJR188" s="1"/>
      <c r="NJS188" s="1"/>
      <c r="NJT188" s="1"/>
      <c r="NJU188" s="1"/>
      <c r="NJV188" s="1"/>
      <c r="NJW188" s="1"/>
      <c r="NJX188" s="1"/>
      <c r="NJY188" s="1"/>
      <c r="NJZ188" s="1"/>
      <c r="NKA188" s="1"/>
      <c r="NKB188" s="1"/>
      <c r="NKC188" s="1"/>
      <c r="NKD188" s="1"/>
      <c r="NKE188" s="1"/>
      <c r="NKF188" s="1"/>
      <c r="NKG188" s="1"/>
      <c r="NKH188" s="1"/>
      <c r="NKI188" s="1"/>
      <c r="NKJ188" s="1"/>
      <c r="NKK188" s="1"/>
      <c r="NKL188" s="1"/>
      <c r="NKM188" s="1"/>
      <c r="NKN188" s="1"/>
      <c r="NKO188" s="1"/>
      <c r="NKP188" s="1"/>
      <c r="NKQ188" s="1"/>
      <c r="NKR188" s="1"/>
      <c r="NKS188" s="1"/>
      <c r="NKT188" s="1"/>
      <c r="NKU188" s="1"/>
      <c r="NKV188" s="1"/>
      <c r="NKW188" s="1"/>
      <c r="NKX188" s="1"/>
      <c r="NKY188" s="1"/>
      <c r="NKZ188" s="1"/>
      <c r="NLA188" s="1"/>
      <c r="NLB188" s="1"/>
      <c r="NLC188" s="1"/>
      <c r="NLD188" s="1"/>
      <c r="NLE188" s="1"/>
      <c r="NLF188" s="1"/>
      <c r="NLG188" s="1"/>
      <c r="NLH188" s="1"/>
      <c r="NLI188" s="1"/>
      <c r="NLJ188" s="1"/>
      <c r="NLK188" s="1"/>
      <c r="NLL188" s="1"/>
      <c r="NLM188" s="1"/>
      <c r="NLN188" s="1"/>
      <c r="NLO188" s="1"/>
      <c r="NLP188" s="1"/>
      <c r="NLQ188" s="1"/>
      <c r="NLR188" s="1"/>
      <c r="NLS188" s="1"/>
      <c r="NLT188" s="1"/>
      <c r="NLU188" s="1"/>
      <c r="NLV188" s="1"/>
      <c r="NLW188" s="1"/>
      <c r="NLX188" s="1"/>
      <c r="NLY188" s="1"/>
      <c r="NLZ188" s="1"/>
      <c r="NMA188" s="1"/>
      <c r="NMB188" s="1"/>
      <c r="NMC188" s="1"/>
      <c r="NMD188" s="1"/>
      <c r="NME188" s="1"/>
      <c r="NMF188" s="1"/>
      <c r="NMG188" s="1"/>
      <c r="NMH188" s="1"/>
      <c r="NMI188" s="1"/>
      <c r="NMJ188" s="1"/>
      <c r="NMK188" s="1"/>
      <c r="NML188" s="1"/>
      <c r="NMM188" s="1"/>
      <c r="NMN188" s="1"/>
      <c r="NMO188" s="1"/>
      <c r="NMP188" s="1"/>
      <c r="NMQ188" s="1"/>
      <c r="NMR188" s="1"/>
      <c r="NMS188" s="1"/>
      <c r="NMT188" s="1"/>
      <c r="NMU188" s="1"/>
      <c r="NMV188" s="1"/>
      <c r="NMW188" s="1"/>
      <c r="NMX188" s="1"/>
      <c r="NMY188" s="1"/>
      <c r="NMZ188" s="1"/>
      <c r="NNA188" s="1"/>
      <c r="NNB188" s="1"/>
      <c r="NNC188" s="1"/>
      <c r="NND188" s="1"/>
      <c r="NNE188" s="1"/>
      <c r="NNF188" s="1"/>
      <c r="NNG188" s="1"/>
      <c r="NNH188" s="1"/>
      <c r="NNI188" s="1"/>
      <c r="NNJ188" s="1"/>
      <c r="NNK188" s="1"/>
      <c r="NNL188" s="1"/>
      <c r="NNM188" s="1"/>
      <c r="NNN188" s="1"/>
      <c r="NNO188" s="1"/>
      <c r="NNP188" s="1"/>
      <c r="NNQ188" s="1"/>
      <c r="NNR188" s="1"/>
      <c r="NNS188" s="1"/>
      <c r="NNT188" s="1"/>
      <c r="NNU188" s="1"/>
      <c r="NNV188" s="1"/>
      <c r="NNW188" s="1"/>
      <c r="NNX188" s="1"/>
      <c r="NNY188" s="1"/>
      <c r="NNZ188" s="1"/>
      <c r="NOA188" s="1"/>
      <c r="NOB188" s="1"/>
      <c r="NOC188" s="1"/>
      <c r="NOD188" s="1"/>
      <c r="NOE188" s="1"/>
      <c r="NOF188" s="1"/>
      <c r="NOG188" s="1"/>
      <c r="NOH188" s="1"/>
      <c r="NOI188" s="1"/>
      <c r="NOJ188" s="1"/>
      <c r="NOK188" s="1"/>
      <c r="NOL188" s="1"/>
      <c r="NOM188" s="1"/>
      <c r="NON188" s="1"/>
      <c r="NOO188" s="1"/>
      <c r="NOP188" s="1"/>
      <c r="NOQ188" s="1"/>
      <c r="NOR188" s="1"/>
      <c r="NOS188" s="1"/>
      <c r="NOT188" s="1"/>
      <c r="NOU188" s="1"/>
      <c r="NOV188" s="1"/>
      <c r="NOW188" s="1"/>
      <c r="NOX188" s="1"/>
      <c r="NOY188" s="1"/>
      <c r="NOZ188" s="1"/>
      <c r="NPA188" s="1"/>
      <c r="NPB188" s="1"/>
      <c r="NPC188" s="1"/>
      <c r="NPD188" s="1"/>
      <c r="NPE188" s="1"/>
      <c r="NPF188" s="1"/>
      <c r="NPG188" s="1"/>
      <c r="NPH188" s="1"/>
      <c r="NPI188" s="1"/>
      <c r="NPJ188" s="1"/>
      <c r="NPK188" s="1"/>
      <c r="NPL188" s="1"/>
      <c r="NPM188" s="1"/>
      <c r="NPN188" s="1"/>
      <c r="NPO188" s="1"/>
      <c r="NPP188" s="1"/>
      <c r="NPQ188" s="1"/>
      <c r="NPR188" s="1"/>
      <c r="NPS188" s="1"/>
      <c r="NPT188" s="1"/>
      <c r="NPU188" s="1"/>
      <c r="NPV188" s="1"/>
      <c r="NPW188" s="1"/>
      <c r="NPX188" s="1"/>
      <c r="NPY188" s="1"/>
      <c r="NPZ188" s="1"/>
      <c r="NQA188" s="1"/>
      <c r="NQB188" s="1"/>
      <c r="NQC188" s="1"/>
      <c r="NQD188" s="1"/>
      <c r="NQE188" s="1"/>
      <c r="NQF188" s="1"/>
      <c r="NQG188" s="1"/>
      <c r="NQH188" s="1"/>
      <c r="NQI188" s="1"/>
      <c r="NQJ188" s="1"/>
      <c r="NQK188" s="1"/>
      <c r="NQL188" s="1"/>
      <c r="NQM188" s="1"/>
      <c r="NQN188" s="1"/>
      <c r="NQO188" s="1"/>
      <c r="NQP188" s="1"/>
      <c r="NQQ188" s="1"/>
      <c r="NQR188" s="1"/>
      <c r="NQS188" s="1"/>
      <c r="NQT188" s="1"/>
      <c r="NQU188" s="1"/>
      <c r="NQV188" s="1"/>
      <c r="NQW188" s="1"/>
      <c r="NQX188" s="1"/>
      <c r="NQY188" s="1"/>
      <c r="NQZ188" s="1"/>
      <c r="NRA188" s="1"/>
      <c r="NRB188" s="1"/>
      <c r="NRC188" s="1"/>
      <c r="NRD188" s="1"/>
      <c r="NRE188" s="1"/>
      <c r="NRF188" s="1"/>
      <c r="NRG188" s="1"/>
      <c r="NRH188" s="1"/>
      <c r="NRI188" s="1"/>
      <c r="NRJ188" s="1"/>
      <c r="NRK188" s="1"/>
      <c r="NRL188" s="1"/>
      <c r="NRM188" s="1"/>
      <c r="NRN188" s="1"/>
      <c r="NRO188" s="1"/>
      <c r="NRP188" s="1"/>
      <c r="NRQ188" s="1"/>
      <c r="NRR188" s="1"/>
      <c r="NRS188" s="1"/>
      <c r="NRT188" s="1"/>
      <c r="NRU188" s="1"/>
      <c r="NRV188" s="1"/>
      <c r="NRW188" s="1"/>
      <c r="NRX188" s="1"/>
      <c r="NRY188" s="1"/>
      <c r="NRZ188" s="1"/>
      <c r="NSA188" s="1"/>
      <c r="NSB188" s="1"/>
      <c r="NSC188" s="1"/>
      <c r="NSD188" s="1"/>
      <c r="NSE188" s="1"/>
      <c r="NSF188" s="1"/>
      <c r="NSG188" s="1"/>
      <c r="NSH188" s="1"/>
      <c r="NSI188" s="1"/>
      <c r="NSJ188" s="1"/>
      <c r="NSK188" s="1"/>
      <c r="NSL188" s="1"/>
      <c r="NSM188" s="1"/>
      <c r="NSN188" s="1"/>
      <c r="NSO188" s="1"/>
      <c r="NSP188" s="1"/>
      <c r="NSQ188" s="1"/>
      <c r="NSR188" s="1"/>
      <c r="NSS188" s="1"/>
      <c r="NST188" s="1"/>
      <c r="NSU188" s="1"/>
      <c r="NSV188" s="1"/>
      <c r="NSW188" s="1"/>
      <c r="NSX188" s="1"/>
      <c r="NSY188" s="1"/>
      <c r="NSZ188" s="1"/>
      <c r="NTA188" s="1"/>
      <c r="NTB188" s="1"/>
      <c r="NTC188" s="1"/>
      <c r="NTD188" s="1"/>
      <c r="NTE188" s="1"/>
      <c r="NTF188" s="1"/>
      <c r="NTG188" s="1"/>
      <c r="NTH188" s="1"/>
      <c r="NTI188" s="1"/>
      <c r="NTJ188" s="1"/>
      <c r="NTK188" s="1"/>
      <c r="NTL188" s="1"/>
      <c r="NTM188" s="1"/>
      <c r="NTN188" s="1"/>
      <c r="NTO188" s="1"/>
      <c r="NTP188" s="1"/>
      <c r="NTQ188" s="1"/>
      <c r="NTR188" s="1"/>
      <c r="NTS188" s="1"/>
      <c r="NTT188" s="1"/>
      <c r="NTU188" s="1"/>
      <c r="NTV188" s="1"/>
      <c r="NTW188" s="1"/>
      <c r="NTX188" s="1"/>
      <c r="NTY188" s="1"/>
      <c r="NTZ188" s="1"/>
      <c r="NUA188" s="1"/>
      <c r="NUB188" s="1"/>
      <c r="NUC188" s="1"/>
      <c r="NUD188" s="1"/>
      <c r="NUE188" s="1"/>
      <c r="NUF188" s="1"/>
      <c r="NUG188" s="1"/>
      <c r="NUH188" s="1"/>
      <c r="NUI188" s="1"/>
      <c r="NUJ188" s="1"/>
      <c r="NUK188" s="1"/>
      <c r="NUL188" s="1"/>
      <c r="NUM188" s="1"/>
      <c r="NUN188" s="1"/>
      <c r="NUO188" s="1"/>
      <c r="NUP188" s="1"/>
      <c r="NUQ188" s="1"/>
      <c r="NUR188" s="1"/>
      <c r="NUS188" s="1"/>
      <c r="NUT188" s="1"/>
      <c r="NUU188" s="1"/>
      <c r="NUV188" s="1"/>
      <c r="NUW188" s="1"/>
      <c r="NUX188" s="1"/>
      <c r="NUY188" s="1"/>
      <c r="NUZ188" s="1"/>
      <c r="NVA188" s="1"/>
      <c r="NVB188" s="1"/>
      <c r="NVC188" s="1"/>
      <c r="NVD188" s="1"/>
      <c r="NVE188" s="1"/>
      <c r="NVF188" s="1"/>
      <c r="NVG188" s="1"/>
      <c r="NVH188" s="1"/>
      <c r="NVI188" s="1"/>
      <c r="NVJ188" s="1"/>
      <c r="NVK188" s="1"/>
      <c r="NVL188" s="1"/>
      <c r="NVM188" s="1"/>
      <c r="NVN188" s="1"/>
      <c r="NVO188" s="1"/>
      <c r="NVP188" s="1"/>
      <c r="NVQ188" s="1"/>
      <c r="NVR188" s="1"/>
      <c r="NVS188" s="1"/>
      <c r="NVT188" s="1"/>
      <c r="NVU188" s="1"/>
      <c r="NVV188" s="1"/>
      <c r="NVW188" s="1"/>
      <c r="NVX188" s="1"/>
      <c r="NVY188" s="1"/>
      <c r="NVZ188" s="1"/>
      <c r="NWA188" s="1"/>
      <c r="NWB188" s="1"/>
      <c r="NWC188" s="1"/>
      <c r="NWD188" s="1"/>
      <c r="NWE188" s="1"/>
      <c r="NWF188" s="1"/>
      <c r="NWG188" s="1"/>
      <c r="NWH188" s="1"/>
      <c r="NWI188" s="1"/>
      <c r="NWJ188" s="1"/>
      <c r="NWK188" s="1"/>
      <c r="NWL188" s="1"/>
      <c r="NWM188" s="1"/>
      <c r="NWN188" s="1"/>
      <c r="NWO188" s="1"/>
      <c r="NWP188" s="1"/>
      <c r="NWQ188" s="1"/>
      <c r="NWR188" s="1"/>
      <c r="NWS188" s="1"/>
      <c r="NWT188" s="1"/>
      <c r="NWU188" s="1"/>
      <c r="NWV188" s="1"/>
      <c r="NWW188" s="1"/>
      <c r="NWX188" s="1"/>
      <c r="NWY188" s="1"/>
      <c r="NWZ188" s="1"/>
      <c r="NXA188" s="1"/>
      <c r="NXB188" s="1"/>
      <c r="NXC188" s="1"/>
      <c r="NXD188" s="1"/>
      <c r="NXE188" s="1"/>
      <c r="NXF188" s="1"/>
      <c r="NXG188" s="1"/>
      <c r="NXH188" s="1"/>
      <c r="NXI188" s="1"/>
      <c r="NXJ188" s="1"/>
      <c r="NXK188" s="1"/>
      <c r="NXL188" s="1"/>
      <c r="NXM188" s="1"/>
      <c r="NXN188" s="1"/>
      <c r="NXO188" s="1"/>
      <c r="NXP188" s="1"/>
      <c r="NXQ188" s="1"/>
      <c r="NXR188" s="1"/>
      <c r="NXS188" s="1"/>
      <c r="NXT188" s="1"/>
      <c r="NXU188" s="1"/>
      <c r="NXV188" s="1"/>
      <c r="NXW188" s="1"/>
      <c r="NXX188" s="1"/>
      <c r="NXY188" s="1"/>
      <c r="NXZ188" s="1"/>
      <c r="NYA188" s="1"/>
      <c r="NYB188" s="1"/>
      <c r="NYC188" s="1"/>
      <c r="NYD188" s="1"/>
      <c r="NYE188" s="1"/>
      <c r="NYF188" s="1"/>
      <c r="NYG188" s="1"/>
      <c r="NYH188" s="1"/>
      <c r="NYI188" s="1"/>
      <c r="NYJ188" s="1"/>
      <c r="NYK188" s="1"/>
      <c r="NYL188" s="1"/>
      <c r="NYM188" s="1"/>
      <c r="NYN188" s="1"/>
      <c r="NYO188" s="1"/>
      <c r="NYP188" s="1"/>
      <c r="NYQ188" s="1"/>
      <c r="NYR188" s="1"/>
      <c r="NYS188" s="1"/>
      <c r="NYT188" s="1"/>
      <c r="NYU188" s="1"/>
      <c r="NYV188" s="1"/>
      <c r="NYW188" s="1"/>
      <c r="NYX188" s="1"/>
      <c r="NYY188" s="1"/>
      <c r="NYZ188" s="1"/>
      <c r="NZA188" s="1"/>
      <c r="NZB188" s="1"/>
      <c r="NZC188" s="1"/>
      <c r="NZD188" s="1"/>
      <c r="NZE188" s="1"/>
      <c r="NZF188" s="1"/>
      <c r="NZG188" s="1"/>
      <c r="NZH188" s="1"/>
      <c r="NZI188" s="1"/>
      <c r="NZJ188" s="1"/>
      <c r="NZK188" s="1"/>
      <c r="NZL188" s="1"/>
      <c r="NZM188" s="1"/>
      <c r="NZN188" s="1"/>
      <c r="NZO188" s="1"/>
      <c r="NZP188" s="1"/>
      <c r="NZQ188" s="1"/>
      <c r="NZR188" s="1"/>
      <c r="NZS188" s="1"/>
      <c r="NZT188" s="1"/>
      <c r="NZU188" s="1"/>
      <c r="NZV188" s="1"/>
      <c r="NZW188" s="1"/>
      <c r="NZX188" s="1"/>
      <c r="NZY188" s="1"/>
      <c r="NZZ188" s="1"/>
      <c r="OAA188" s="1"/>
      <c r="OAB188" s="1"/>
      <c r="OAC188" s="1"/>
      <c r="OAD188" s="1"/>
      <c r="OAE188" s="1"/>
      <c r="OAF188" s="1"/>
      <c r="OAG188" s="1"/>
      <c r="OAH188" s="1"/>
      <c r="OAI188" s="1"/>
      <c r="OAJ188" s="1"/>
      <c r="OAK188" s="1"/>
      <c r="OAL188" s="1"/>
      <c r="OAM188" s="1"/>
      <c r="OAN188" s="1"/>
      <c r="OAO188" s="1"/>
      <c r="OAP188" s="1"/>
      <c r="OAQ188" s="1"/>
      <c r="OAR188" s="1"/>
      <c r="OAS188" s="1"/>
      <c r="OAT188" s="1"/>
      <c r="OAU188" s="1"/>
      <c r="OAV188" s="1"/>
      <c r="OAW188" s="1"/>
      <c r="OAX188" s="1"/>
      <c r="OAY188" s="1"/>
      <c r="OAZ188" s="1"/>
      <c r="OBA188" s="1"/>
      <c r="OBB188" s="1"/>
      <c r="OBC188" s="1"/>
      <c r="OBD188" s="1"/>
      <c r="OBE188" s="1"/>
      <c r="OBF188" s="1"/>
      <c r="OBG188" s="1"/>
      <c r="OBH188" s="1"/>
      <c r="OBI188" s="1"/>
      <c r="OBJ188" s="1"/>
      <c r="OBK188" s="1"/>
      <c r="OBL188" s="1"/>
      <c r="OBM188" s="1"/>
      <c r="OBN188" s="1"/>
      <c r="OBO188" s="1"/>
      <c r="OBP188" s="1"/>
      <c r="OBQ188" s="1"/>
      <c r="OBR188" s="1"/>
      <c r="OBS188" s="1"/>
      <c r="OBT188" s="1"/>
      <c r="OBU188" s="1"/>
      <c r="OBV188" s="1"/>
      <c r="OBW188" s="1"/>
      <c r="OBX188" s="1"/>
      <c r="OBY188" s="1"/>
      <c r="OBZ188" s="1"/>
      <c r="OCA188" s="1"/>
      <c r="OCB188" s="1"/>
      <c r="OCC188" s="1"/>
      <c r="OCD188" s="1"/>
      <c r="OCE188" s="1"/>
      <c r="OCF188" s="1"/>
      <c r="OCG188" s="1"/>
      <c r="OCH188" s="1"/>
      <c r="OCI188" s="1"/>
      <c r="OCJ188" s="1"/>
      <c r="OCK188" s="1"/>
      <c r="OCL188" s="1"/>
      <c r="OCM188" s="1"/>
      <c r="OCN188" s="1"/>
      <c r="OCO188" s="1"/>
      <c r="OCP188" s="1"/>
      <c r="OCQ188" s="1"/>
      <c r="OCR188" s="1"/>
      <c r="OCS188" s="1"/>
      <c r="OCT188" s="1"/>
      <c r="OCU188" s="1"/>
      <c r="OCV188" s="1"/>
      <c r="OCW188" s="1"/>
      <c r="OCX188" s="1"/>
      <c r="OCY188" s="1"/>
      <c r="OCZ188" s="1"/>
      <c r="ODA188" s="1"/>
      <c r="ODB188" s="1"/>
      <c r="ODC188" s="1"/>
      <c r="ODD188" s="1"/>
      <c r="ODE188" s="1"/>
      <c r="ODF188" s="1"/>
      <c r="ODG188" s="1"/>
      <c r="ODH188" s="1"/>
      <c r="ODI188" s="1"/>
      <c r="ODJ188" s="1"/>
      <c r="ODK188" s="1"/>
      <c r="ODL188" s="1"/>
      <c r="ODM188" s="1"/>
      <c r="ODN188" s="1"/>
      <c r="ODO188" s="1"/>
      <c r="ODP188" s="1"/>
      <c r="ODQ188" s="1"/>
      <c r="ODR188" s="1"/>
      <c r="ODS188" s="1"/>
      <c r="ODT188" s="1"/>
      <c r="ODU188" s="1"/>
      <c r="ODV188" s="1"/>
      <c r="ODW188" s="1"/>
      <c r="ODX188" s="1"/>
      <c r="ODY188" s="1"/>
      <c r="ODZ188" s="1"/>
      <c r="OEA188" s="1"/>
      <c r="OEB188" s="1"/>
      <c r="OEC188" s="1"/>
      <c r="OED188" s="1"/>
      <c r="OEE188" s="1"/>
      <c r="OEF188" s="1"/>
      <c r="OEG188" s="1"/>
      <c r="OEH188" s="1"/>
      <c r="OEI188" s="1"/>
      <c r="OEJ188" s="1"/>
      <c r="OEK188" s="1"/>
      <c r="OEL188" s="1"/>
      <c r="OEM188" s="1"/>
      <c r="OEN188" s="1"/>
      <c r="OEO188" s="1"/>
      <c r="OEP188" s="1"/>
      <c r="OEQ188" s="1"/>
      <c r="OER188" s="1"/>
      <c r="OES188" s="1"/>
      <c r="OET188" s="1"/>
      <c r="OEU188" s="1"/>
      <c r="OEV188" s="1"/>
      <c r="OEW188" s="1"/>
      <c r="OEX188" s="1"/>
      <c r="OEY188" s="1"/>
      <c r="OEZ188" s="1"/>
      <c r="OFA188" s="1"/>
      <c r="OFB188" s="1"/>
      <c r="OFC188" s="1"/>
      <c r="OFD188" s="1"/>
      <c r="OFE188" s="1"/>
      <c r="OFF188" s="1"/>
      <c r="OFG188" s="1"/>
      <c r="OFH188" s="1"/>
      <c r="OFI188" s="1"/>
      <c r="OFJ188" s="1"/>
      <c r="OFK188" s="1"/>
      <c r="OFL188" s="1"/>
      <c r="OFM188" s="1"/>
      <c r="OFN188" s="1"/>
      <c r="OFO188" s="1"/>
      <c r="OFP188" s="1"/>
      <c r="OFQ188" s="1"/>
      <c r="OFR188" s="1"/>
      <c r="OFS188" s="1"/>
      <c r="OFT188" s="1"/>
      <c r="OFU188" s="1"/>
      <c r="OFV188" s="1"/>
      <c r="OFW188" s="1"/>
      <c r="OFX188" s="1"/>
      <c r="OFY188" s="1"/>
      <c r="OFZ188" s="1"/>
      <c r="OGA188" s="1"/>
      <c r="OGB188" s="1"/>
      <c r="OGC188" s="1"/>
      <c r="OGD188" s="1"/>
      <c r="OGE188" s="1"/>
      <c r="OGF188" s="1"/>
      <c r="OGG188" s="1"/>
      <c r="OGH188" s="1"/>
      <c r="OGI188" s="1"/>
      <c r="OGJ188" s="1"/>
      <c r="OGK188" s="1"/>
      <c r="OGL188" s="1"/>
      <c r="OGM188" s="1"/>
      <c r="OGN188" s="1"/>
      <c r="OGO188" s="1"/>
      <c r="OGP188" s="1"/>
      <c r="OGQ188" s="1"/>
      <c r="OGR188" s="1"/>
      <c r="OGS188" s="1"/>
      <c r="OGT188" s="1"/>
      <c r="OGU188" s="1"/>
      <c r="OGV188" s="1"/>
      <c r="OGW188" s="1"/>
      <c r="OGX188" s="1"/>
      <c r="OGY188" s="1"/>
      <c r="OGZ188" s="1"/>
      <c r="OHA188" s="1"/>
      <c r="OHB188" s="1"/>
      <c r="OHC188" s="1"/>
      <c r="OHD188" s="1"/>
      <c r="OHE188" s="1"/>
      <c r="OHF188" s="1"/>
      <c r="OHG188" s="1"/>
      <c r="OHH188" s="1"/>
      <c r="OHI188" s="1"/>
      <c r="OHJ188" s="1"/>
      <c r="OHK188" s="1"/>
      <c r="OHL188" s="1"/>
      <c r="OHM188" s="1"/>
      <c r="OHN188" s="1"/>
      <c r="OHO188" s="1"/>
      <c r="OHP188" s="1"/>
      <c r="OHQ188" s="1"/>
      <c r="OHR188" s="1"/>
      <c r="OHS188" s="1"/>
      <c r="OHT188" s="1"/>
      <c r="OHU188" s="1"/>
      <c r="OHV188" s="1"/>
      <c r="OHW188" s="1"/>
      <c r="OHX188" s="1"/>
      <c r="OHY188" s="1"/>
      <c r="OHZ188" s="1"/>
      <c r="OIA188" s="1"/>
      <c r="OIB188" s="1"/>
      <c r="OIC188" s="1"/>
      <c r="OID188" s="1"/>
      <c r="OIE188" s="1"/>
      <c r="OIF188" s="1"/>
      <c r="OIG188" s="1"/>
      <c r="OIH188" s="1"/>
      <c r="OII188" s="1"/>
      <c r="OIJ188" s="1"/>
      <c r="OIK188" s="1"/>
      <c r="OIL188" s="1"/>
      <c r="OIM188" s="1"/>
      <c r="OIN188" s="1"/>
      <c r="OIO188" s="1"/>
      <c r="OIP188" s="1"/>
      <c r="OIQ188" s="1"/>
      <c r="OIR188" s="1"/>
      <c r="OIS188" s="1"/>
      <c r="OIT188" s="1"/>
      <c r="OIU188" s="1"/>
      <c r="OIV188" s="1"/>
      <c r="OIW188" s="1"/>
      <c r="OIX188" s="1"/>
      <c r="OIY188" s="1"/>
      <c r="OIZ188" s="1"/>
      <c r="OJA188" s="1"/>
      <c r="OJB188" s="1"/>
      <c r="OJC188" s="1"/>
      <c r="OJD188" s="1"/>
      <c r="OJE188" s="1"/>
      <c r="OJF188" s="1"/>
      <c r="OJG188" s="1"/>
      <c r="OJH188" s="1"/>
      <c r="OJI188" s="1"/>
      <c r="OJJ188" s="1"/>
      <c r="OJK188" s="1"/>
      <c r="OJL188" s="1"/>
      <c r="OJM188" s="1"/>
      <c r="OJN188" s="1"/>
      <c r="OJO188" s="1"/>
      <c r="OJP188" s="1"/>
      <c r="OJQ188" s="1"/>
      <c r="OJR188" s="1"/>
      <c r="OJS188" s="1"/>
      <c r="OJT188" s="1"/>
      <c r="OJU188" s="1"/>
      <c r="OJV188" s="1"/>
      <c r="OJW188" s="1"/>
      <c r="OJX188" s="1"/>
      <c r="OJY188" s="1"/>
      <c r="OJZ188" s="1"/>
      <c r="OKA188" s="1"/>
      <c r="OKB188" s="1"/>
      <c r="OKC188" s="1"/>
      <c r="OKD188" s="1"/>
      <c r="OKE188" s="1"/>
      <c r="OKF188" s="1"/>
      <c r="OKG188" s="1"/>
      <c r="OKH188" s="1"/>
      <c r="OKI188" s="1"/>
      <c r="OKJ188" s="1"/>
      <c r="OKK188" s="1"/>
      <c r="OKL188" s="1"/>
      <c r="OKM188" s="1"/>
      <c r="OKN188" s="1"/>
      <c r="OKO188" s="1"/>
      <c r="OKP188" s="1"/>
      <c r="OKQ188" s="1"/>
      <c r="OKR188" s="1"/>
      <c r="OKS188" s="1"/>
      <c r="OKT188" s="1"/>
      <c r="OKU188" s="1"/>
      <c r="OKV188" s="1"/>
      <c r="OKW188" s="1"/>
      <c r="OKX188" s="1"/>
      <c r="OKY188" s="1"/>
      <c r="OKZ188" s="1"/>
      <c r="OLA188" s="1"/>
      <c r="OLB188" s="1"/>
      <c r="OLC188" s="1"/>
      <c r="OLD188" s="1"/>
      <c r="OLE188" s="1"/>
      <c r="OLF188" s="1"/>
      <c r="OLG188" s="1"/>
      <c r="OLH188" s="1"/>
      <c r="OLI188" s="1"/>
      <c r="OLJ188" s="1"/>
      <c r="OLK188" s="1"/>
      <c r="OLL188" s="1"/>
      <c r="OLM188" s="1"/>
      <c r="OLN188" s="1"/>
      <c r="OLO188" s="1"/>
      <c r="OLP188" s="1"/>
      <c r="OLQ188" s="1"/>
      <c r="OLR188" s="1"/>
      <c r="OLS188" s="1"/>
      <c r="OLT188" s="1"/>
      <c r="OLU188" s="1"/>
      <c r="OLV188" s="1"/>
      <c r="OLW188" s="1"/>
      <c r="OLX188" s="1"/>
      <c r="OLY188" s="1"/>
      <c r="OLZ188" s="1"/>
      <c r="OMA188" s="1"/>
      <c r="OMB188" s="1"/>
      <c r="OMC188" s="1"/>
      <c r="OMD188" s="1"/>
      <c r="OME188" s="1"/>
      <c r="OMF188" s="1"/>
      <c r="OMG188" s="1"/>
      <c r="OMH188" s="1"/>
      <c r="OMI188" s="1"/>
      <c r="OMJ188" s="1"/>
      <c r="OMK188" s="1"/>
      <c r="OML188" s="1"/>
      <c r="OMM188" s="1"/>
      <c r="OMN188" s="1"/>
      <c r="OMO188" s="1"/>
      <c r="OMP188" s="1"/>
      <c r="OMQ188" s="1"/>
      <c r="OMR188" s="1"/>
      <c r="OMS188" s="1"/>
      <c r="OMT188" s="1"/>
      <c r="OMU188" s="1"/>
      <c r="OMV188" s="1"/>
      <c r="OMW188" s="1"/>
      <c r="OMX188" s="1"/>
      <c r="OMY188" s="1"/>
      <c r="OMZ188" s="1"/>
      <c r="ONA188" s="1"/>
      <c r="ONB188" s="1"/>
      <c r="ONC188" s="1"/>
      <c r="OND188" s="1"/>
      <c r="ONE188" s="1"/>
      <c r="ONF188" s="1"/>
      <c r="ONG188" s="1"/>
      <c r="ONH188" s="1"/>
      <c r="ONI188" s="1"/>
      <c r="ONJ188" s="1"/>
      <c r="ONK188" s="1"/>
      <c r="ONL188" s="1"/>
      <c r="ONM188" s="1"/>
      <c r="ONN188" s="1"/>
      <c r="ONO188" s="1"/>
      <c r="ONP188" s="1"/>
      <c r="ONQ188" s="1"/>
      <c r="ONR188" s="1"/>
      <c r="ONS188" s="1"/>
      <c r="ONT188" s="1"/>
      <c r="ONU188" s="1"/>
      <c r="ONV188" s="1"/>
      <c r="ONW188" s="1"/>
      <c r="ONX188" s="1"/>
      <c r="ONY188" s="1"/>
      <c r="ONZ188" s="1"/>
      <c r="OOA188" s="1"/>
      <c r="OOB188" s="1"/>
      <c r="OOC188" s="1"/>
      <c r="OOD188" s="1"/>
      <c r="OOE188" s="1"/>
      <c r="OOF188" s="1"/>
      <c r="OOG188" s="1"/>
      <c r="OOH188" s="1"/>
      <c r="OOI188" s="1"/>
      <c r="OOJ188" s="1"/>
      <c r="OOK188" s="1"/>
      <c r="OOL188" s="1"/>
      <c r="OOM188" s="1"/>
      <c r="OON188" s="1"/>
      <c r="OOO188" s="1"/>
      <c r="OOP188" s="1"/>
      <c r="OOQ188" s="1"/>
      <c r="OOR188" s="1"/>
      <c r="OOS188" s="1"/>
      <c r="OOT188" s="1"/>
      <c r="OOU188" s="1"/>
      <c r="OOV188" s="1"/>
      <c r="OOW188" s="1"/>
      <c r="OOX188" s="1"/>
      <c r="OOY188" s="1"/>
      <c r="OOZ188" s="1"/>
      <c r="OPA188" s="1"/>
      <c r="OPB188" s="1"/>
      <c r="OPC188" s="1"/>
      <c r="OPD188" s="1"/>
      <c r="OPE188" s="1"/>
      <c r="OPF188" s="1"/>
      <c r="OPG188" s="1"/>
      <c r="OPH188" s="1"/>
      <c r="OPI188" s="1"/>
      <c r="OPJ188" s="1"/>
      <c r="OPK188" s="1"/>
      <c r="OPL188" s="1"/>
      <c r="OPM188" s="1"/>
      <c r="OPN188" s="1"/>
      <c r="OPO188" s="1"/>
      <c r="OPP188" s="1"/>
      <c r="OPQ188" s="1"/>
      <c r="OPR188" s="1"/>
      <c r="OPS188" s="1"/>
      <c r="OPT188" s="1"/>
      <c r="OPU188" s="1"/>
      <c r="OPV188" s="1"/>
      <c r="OPW188" s="1"/>
      <c r="OPX188" s="1"/>
      <c r="OPY188" s="1"/>
      <c r="OPZ188" s="1"/>
      <c r="OQA188" s="1"/>
      <c r="OQB188" s="1"/>
      <c r="OQC188" s="1"/>
      <c r="OQD188" s="1"/>
      <c r="OQE188" s="1"/>
      <c r="OQF188" s="1"/>
      <c r="OQG188" s="1"/>
      <c r="OQH188" s="1"/>
      <c r="OQI188" s="1"/>
      <c r="OQJ188" s="1"/>
      <c r="OQK188" s="1"/>
      <c r="OQL188" s="1"/>
      <c r="OQM188" s="1"/>
      <c r="OQN188" s="1"/>
      <c r="OQO188" s="1"/>
      <c r="OQP188" s="1"/>
      <c r="OQQ188" s="1"/>
      <c r="OQR188" s="1"/>
      <c r="OQS188" s="1"/>
      <c r="OQT188" s="1"/>
      <c r="OQU188" s="1"/>
      <c r="OQV188" s="1"/>
      <c r="OQW188" s="1"/>
      <c r="OQX188" s="1"/>
      <c r="OQY188" s="1"/>
      <c r="OQZ188" s="1"/>
      <c r="ORA188" s="1"/>
      <c r="ORB188" s="1"/>
      <c r="ORC188" s="1"/>
      <c r="ORD188" s="1"/>
      <c r="ORE188" s="1"/>
      <c r="ORF188" s="1"/>
      <c r="ORG188" s="1"/>
      <c r="ORH188" s="1"/>
      <c r="ORI188" s="1"/>
      <c r="ORJ188" s="1"/>
      <c r="ORK188" s="1"/>
      <c r="ORL188" s="1"/>
      <c r="ORM188" s="1"/>
      <c r="ORN188" s="1"/>
      <c r="ORO188" s="1"/>
      <c r="ORP188" s="1"/>
      <c r="ORQ188" s="1"/>
      <c r="ORR188" s="1"/>
      <c r="ORS188" s="1"/>
      <c r="ORT188" s="1"/>
      <c r="ORU188" s="1"/>
      <c r="ORV188" s="1"/>
      <c r="ORW188" s="1"/>
      <c r="ORX188" s="1"/>
      <c r="ORY188" s="1"/>
      <c r="ORZ188" s="1"/>
      <c r="OSA188" s="1"/>
      <c r="OSB188" s="1"/>
      <c r="OSC188" s="1"/>
      <c r="OSD188" s="1"/>
      <c r="OSE188" s="1"/>
      <c r="OSF188" s="1"/>
      <c r="OSG188" s="1"/>
      <c r="OSH188" s="1"/>
      <c r="OSI188" s="1"/>
      <c r="OSJ188" s="1"/>
      <c r="OSK188" s="1"/>
      <c r="OSL188" s="1"/>
      <c r="OSM188" s="1"/>
      <c r="OSN188" s="1"/>
      <c r="OSO188" s="1"/>
      <c r="OSP188" s="1"/>
      <c r="OSQ188" s="1"/>
      <c r="OSR188" s="1"/>
      <c r="OSS188" s="1"/>
      <c r="OST188" s="1"/>
      <c r="OSU188" s="1"/>
      <c r="OSV188" s="1"/>
      <c r="OSW188" s="1"/>
      <c r="OSX188" s="1"/>
      <c r="OSY188" s="1"/>
      <c r="OSZ188" s="1"/>
      <c r="OTA188" s="1"/>
      <c r="OTB188" s="1"/>
      <c r="OTC188" s="1"/>
      <c r="OTD188" s="1"/>
      <c r="OTE188" s="1"/>
      <c r="OTF188" s="1"/>
      <c r="OTG188" s="1"/>
      <c r="OTH188" s="1"/>
      <c r="OTI188" s="1"/>
      <c r="OTJ188" s="1"/>
      <c r="OTK188" s="1"/>
      <c r="OTL188" s="1"/>
      <c r="OTM188" s="1"/>
      <c r="OTN188" s="1"/>
      <c r="OTO188" s="1"/>
      <c r="OTP188" s="1"/>
      <c r="OTQ188" s="1"/>
      <c r="OTR188" s="1"/>
      <c r="OTS188" s="1"/>
      <c r="OTT188" s="1"/>
      <c r="OTU188" s="1"/>
      <c r="OTV188" s="1"/>
      <c r="OTW188" s="1"/>
      <c r="OTX188" s="1"/>
      <c r="OTY188" s="1"/>
      <c r="OTZ188" s="1"/>
      <c r="OUA188" s="1"/>
      <c r="OUB188" s="1"/>
      <c r="OUC188" s="1"/>
      <c r="OUD188" s="1"/>
      <c r="OUE188" s="1"/>
      <c r="OUF188" s="1"/>
      <c r="OUG188" s="1"/>
      <c r="OUH188" s="1"/>
      <c r="OUI188" s="1"/>
      <c r="OUJ188" s="1"/>
      <c r="OUK188" s="1"/>
      <c r="OUL188" s="1"/>
      <c r="OUM188" s="1"/>
      <c r="OUN188" s="1"/>
      <c r="OUO188" s="1"/>
      <c r="OUP188" s="1"/>
      <c r="OUQ188" s="1"/>
      <c r="OUR188" s="1"/>
      <c r="OUS188" s="1"/>
      <c r="OUT188" s="1"/>
      <c r="OUU188" s="1"/>
      <c r="OUV188" s="1"/>
      <c r="OUW188" s="1"/>
      <c r="OUX188" s="1"/>
      <c r="OUY188" s="1"/>
      <c r="OUZ188" s="1"/>
      <c r="OVA188" s="1"/>
      <c r="OVB188" s="1"/>
      <c r="OVC188" s="1"/>
      <c r="OVD188" s="1"/>
      <c r="OVE188" s="1"/>
      <c r="OVF188" s="1"/>
      <c r="OVG188" s="1"/>
      <c r="OVH188" s="1"/>
      <c r="OVI188" s="1"/>
      <c r="OVJ188" s="1"/>
      <c r="OVK188" s="1"/>
      <c r="OVL188" s="1"/>
      <c r="OVM188" s="1"/>
      <c r="OVN188" s="1"/>
      <c r="OVO188" s="1"/>
      <c r="OVP188" s="1"/>
      <c r="OVQ188" s="1"/>
      <c r="OVR188" s="1"/>
      <c r="OVS188" s="1"/>
      <c r="OVT188" s="1"/>
      <c r="OVU188" s="1"/>
      <c r="OVV188" s="1"/>
      <c r="OVW188" s="1"/>
      <c r="OVX188" s="1"/>
      <c r="OVY188" s="1"/>
      <c r="OVZ188" s="1"/>
      <c r="OWA188" s="1"/>
      <c r="OWB188" s="1"/>
      <c r="OWC188" s="1"/>
      <c r="OWD188" s="1"/>
      <c r="OWE188" s="1"/>
      <c r="OWF188" s="1"/>
      <c r="OWG188" s="1"/>
      <c r="OWH188" s="1"/>
      <c r="OWI188" s="1"/>
      <c r="OWJ188" s="1"/>
      <c r="OWK188" s="1"/>
      <c r="OWL188" s="1"/>
      <c r="OWM188" s="1"/>
      <c r="OWN188" s="1"/>
      <c r="OWO188" s="1"/>
      <c r="OWP188" s="1"/>
      <c r="OWQ188" s="1"/>
      <c r="OWR188" s="1"/>
      <c r="OWS188" s="1"/>
      <c r="OWT188" s="1"/>
      <c r="OWU188" s="1"/>
      <c r="OWV188" s="1"/>
      <c r="OWW188" s="1"/>
      <c r="OWX188" s="1"/>
      <c r="OWY188" s="1"/>
      <c r="OWZ188" s="1"/>
      <c r="OXA188" s="1"/>
      <c r="OXB188" s="1"/>
      <c r="OXC188" s="1"/>
      <c r="OXD188" s="1"/>
      <c r="OXE188" s="1"/>
      <c r="OXF188" s="1"/>
      <c r="OXG188" s="1"/>
      <c r="OXH188" s="1"/>
      <c r="OXI188" s="1"/>
      <c r="OXJ188" s="1"/>
      <c r="OXK188" s="1"/>
      <c r="OXL188" s="1"/>
      <c r="OXM188" s="1"/>
      <c r="OXN188" s="1"/>
      <c r="OXO188" s="1"/>
      <c r="OXP188" s="1"/>
      <c r="OXQ188" s="1"/>
      <c r="OXR188" s="1"/>
      <c r="OXS188" s="1"/>
      <c r="OXT188" s="1"/>
      <c r="OXU188" s="1"/>
      <c r="OXV188" s="1"/>
      <c r="OXW188" s="1"/>
      <c r="OXX188" s="1"/>
      <c r="OXY188" s="1"/>
      <c r="OXZ188" s="1"/>
      <c r="OYA188" s="1"/>
      <c r="OYB188" s="1"/>
      <c r="OYC188" s="1"/>
      <c r="OYD188" s="1"/>
      <c r="OYE188" s="1"/>
      <c r="OYF188" s="1"/>
      <c r="OYG188" s="1"/>
      <c r="OYH188" s="1"/>
      <c r="OYI188" s="1"/>
      <c r="OYJ188" s="1"/>
      <c r="OYK188" s="1"/>
      <c r="OYL188" s="1"/>
      <c r="OYM188" s="1"/>
      <c r="OYN188" s="1"/>
      <c r="OYO188" s="1"/>
      <c r="OYP188" s="1"/>
      <c r="OYQ188" s="1"/>
      <c r="OYR188" s="1"/>
      <c r="OYS188" s="1"/>
      <c r="OYT188" s="1"/>
      <c r="OYU188" s="1"/>
      <c r="OYV188" s="1"/>
      <c r="OYW188" s="1"/>
      <c r="OYX188" s="1"/>
      <c r="OYY188" s="1"/>
      <c r="OYZ188" s="1"/>
      <c r="OZA188" s="1"/>
      <c r="OZB188" s="1"/>
      <c r="OZC188" s="1"/>
      <c r="OZD188" s="1"/>
      <c r="OZE188" s="1"/>
      <c r="OZF188" s="1"/>
      <c r="OZG188" s="1"/>
      <c r="OZH188" s="1"/>
      <c r="OZI188" s="1"/>
      <c r="OZJ188" s="1"/>
      <c r="OZK188" s="1"/>
      <c r="OZL188" s="1"/>
      <c r="OZM188" s="1"/>
      <c r="OZN188" s="1"/>
      <c r="OZO188" s="1"/>
      <c r="OZP188" s="1"/>
      <c r="OZQ188" s="1"/>
      <c r="OZR188" s="1"/>
      <c r="OZS188" s="1"/>
      <c r="OZT188" s="1"/>
      <c r="OZU188" s="1"/>
      <c r="OZV188" s="1"/>
      <c r="OZW188" s="1"/>
      <c r="OZX188" s="1"/>
      <c r="OZY188" s="1"/>
      <c r="OZZ188" s="1"/>
      <c r="PAA188" s="1"/>
      <c r="PAB188" s="1"/>
      <c r="PAC188" s="1"/>
      <c r="PAD188" s="1"/>
      <c r="PAE188" s="1"/>
      <c r="PAF188" s="1"/>
      <c r="PAG188" s="1"/>
      <c r="PAH188" s="1"/>
      <c r="PAI188" s="1"/>
      <c r="PAJ188" s="1"/>
      <c r="PAK188" s="1"/>
      <c r="PAL188" s="1"/>
      <c r="PAM188" s="1"/>
      <c r="PAN188" s="1"/>
      <c r="PAO188" s="1"/>
      <c r="PAP188" s="1"/>
      <c r="PAQ188" s="1"/>
      <c r="PAR188" s="1"/>
      <c r="PAS188" s="1"/>
      <c r="PAT188" s="1"/>
      <c r="PAU188" s="1"/>
      <c r="PAV188" s="1"/>
      <c r="PAW188" s="1"/>
      <c r="PAX188" s="1"/>
      <c r="PAY188" s="1"/>
      <c r="PAZ188" s="1"/>
      <c r="PBA188" s="1"/>
      <c r="PBB188" s="1"/>
      <c r="PBC188" s="1"/>
      <c r="PBD188" s="1"/>
      <c r="PBE188" s="1"/>
      <c r="PBF188" s="1"/>
      <c r="PBG188" s="1"/>
      <c r="PBH188" s="1"/>
      <c r="PBI188" s="1"/>
      <c r="PBJ188" s="1"/>
      <c r="PBK188" s="1"/>
      <c r="PBL188" s="1"/>
      <c r="PBM188" s="1"/>
      <c r="PBN188" s="1"/>
      <c r="PBO188" s="1"/>
      <c r="PBP188" s="1"/>
      <c r="PBQ188" s="1"/>
      <c r="PBR188" s="1"/>
      <c r="PBS188" s="1"/>
      <c r="PBT188" s="1"/>
      <c r="PBU188" s="1"/>
      <c r="PBV188" s="1"/>
      <c r="PBW188" s="1"/>
      <c r="PBX188" s="1"/>
      <c r="PBY188" s="1"/>
      <c r="PBZ188" s="1"/>
      <c r="PCA188" s="1"/>
      <c r="PCB188" s="1"/>
      <c r="PCC188" s="1"/>
      <c r="PCD188" s="1"/>
      <c r="PCE188" s="1"/>
      <c r="PCF188" s="1"/>
      <c r="PCG188" s="1"/>
      <c r="PCH188" s="1"/>
      <c r="PCI188" s="1"/>
      <c r="PCJ188" s="1"/>
      <c r="PCK188" s="1"/>
      <c r="PCL188" s="1"/>
      <c r="PCM188" s="1"/>
      <c r="PCN188" s="1"/>
      <c r="PCO188" s="1"/>
      <c r="PCP188" s="1"/>
      <c r="PCQ188" s="1"/>
      <c r="PCR188" s="1"/>
      <c r="PCS188" s="1"/>
      <c r="PCT188" s="1"/>
      <c r="PCU188" s="1"/>
      <c r="PCV188" s="1"/>
      <c r="PCW188" s="1"/>
      <c r="PCX188" s="1"/>
      <c r="PCY188" s="1"/>
      <c r="PCZ188" s="1"/>
      <c r="PDA188" s="1"/>
      <c r="PDB188" s="1"/>
      <c r="PDC188" s="1"/>
      <c r="PDD188" s="1"/>
      <c r="PDE188" s="1"/>
      <c r="PDF188" s="1"/>
      <c r="PDG188" s="1"/>
      <c r="PDH188" s="1"/>
      <c r="PDI188" s="1"/>
      <c r="PDJ188" s="1"/>
      <c r="PDK188" s="1"/>
      <c r="PDL188" s="1"/>
      <c r="PDM188" s="1"/>
      <c r="PDN188" s="1"/>
      <c r="PDO188" s="1"/>
      <c r="PDP188" s="1"/>
      <c r="PDQ188" s="1"/>
      <c r="PDR188" s="1"/>
      <c r="PDS188" s="1"/>
      <c r="PDT188" s="1"/>
      <c r="PDU188" s="1"/>
      <c r="PDV188" s="1"/>
      <c r="PDW188" s="1"/>
      <c r="PDX188" s="1"/>
      <c r="PDY188" s="1"/>
      <c r="PDZ188" s="1"/>
      <c r="PEA188" s="1"/>
      <c r="PEB188" s="1"/>
      <c r="PEC188" s="1"/>
      <c r="PED188" s="1"/>
      <c r="PEE188" s="1"/>
      <c r="PEF188" s="1"/>
      <c r="PEG188" s="1"/>
      <c r="PEH188" s="1"/>
      <c r="PEI188" s="1"/>
      <c r="PEJ188" s="1"/>
      <c r="PEK188" s="1"/>
      <c r="PEL188" s="1"/>
      <c r="PEM188" s="1"/>
      <c r="PEN188" s="1"/>
      <c r="PEO188" s="1"/>
      <c r="PEP188" s="1"/>
      <c r="PEQ188" s="1"/>
      <c r="PER188" s="1"/>
      <c r="PES188" s="1"/>
      <c r="PET188" s="1"/>
      <c r="PEU188" s="1"/>
      <c r="PEV188" s="1"/>
      <c r="PEW188" s="1"/>
      <c r="PEX188" s="1"/>
      <c r="PEY188" s="1"/>
      <c r="PEZ188" s="1"/>
      <c r="PFA188" s="1"/>
      <c r="PFB188" s="1"/>
      <c r="PFC188" s="1"/>
      <c r="PFD188" s="1"/>
      <c r="PFE188" s="1"/>
      <c r="PFF188" s="1"/>
      <c r="PFG188" s="1"/>
      <c r="PFH188" s="1"/>
      <c r="PFI188" s="1"/>
      <c r="PFJ188" s="1"/>
      <c r="PFK188" s="1"/>
      <c r="PFL188" s="1"/>
      <c r="PFM188" s="1"/>
      <c r="PFN188" s="1"/>
      <c r="PFO188" s="1"/>
      <c r="PFP188" s="1"/>
      <c r="PFQ188" s="1"/>
      <c r="PFR188" s="1"/>
      <c r="PFS188" s="1"/>
      <c r="PFT188" s="1"/>
      <c r="PFU188" s="1"/>
      <c r="PFV188" s="1"/>
      <c r="PFW188" s="1"/>
      <c r="PFX188" s="1"/>
      <c r="PFY188" s="1"/>
      <c r="PFZ188" s="1"/>
      <c r="PGA188" s="1"/>
      <c r="PGB188" s="1"/>
      <c r="PGC188" s="1"/>
      <c r="PGD188" s="1"/>
      <c r="PGE188" s="1"/>
      <c r="PGF188" s="1"/>
      <c r="PGG188" s="1"/>
      <c r="PGH188" s="1"/>
      <c r="PGI188" s="1"/>
      <c r="PGJ188" s="1"/>
      <c r="PGK188" s="1"/>
      <c r="PGL188" s="1"/>
      <c r="PGM188" s="1"/>
      <c r="PGN188" s="1"/>
      <c r="PGO188" s="1"/>
      <c r="PGP188" s="1"/>
      <c r="PGQ188" s="1"/>
      <c r="PGR188" s="1"/>
      <c r="PGS188" s="1"/>
      <c r="PGT188" s="1"/>
      <c r="PGU188" s="1"/>
      <c r="PGV188" s="1"/>
      <c r="PGW188" s="1"/>
      <c r="PGX188" s="1"/>
      <c r="PGY188" s="1"/>
      <c r="PGZ188" s="1"/>
      <c r="PHA188" s="1"/>
      <c r="PHB188" s="1"/>
      <c r="PHC188" s="1"/>
      <c r="PHD188" s="1"/>
      <c r="PHE188" s="1"/>
      <c r="PHF188" s="1"/>
      <c r="PHG188" s="1"/>
      <c r="PHH188" s="1"/>
      <c r="PHI188" s="1"/>
      <c r="PHJ188" s="1"/>
      <c r="PHK188" s="1"/>
      <c r="PHL188" s="1"/>
      <c r="PHM188" s="1"/>
      <c r="PHN188" s="1"/>
      <c r="PHO188" s="1"/>
      <c r="PHP188" s="1"/>
      <c r="PHQ188" s="1"/>
      <c r="PHR188" s="1"/>
      <c r="PHS188" s="1"/>
      <c r="PHT188" s="1"/>
      <c r="PHU188" s="1"/>
      <c r="PHV188" s="1"/>
      <c r="PHW188" s="1"/>
      <c r="PHX188" s="1"/>
      <c r="PHY188" s="1"/>
      <c r="PHZ188" s="1"/>
      <c r="PIA188" s="1"/>
      <c r="PIB188" s="1"/>
      <c r="PIC188" s="1"/>
      <c r="PID188" s="1"/>
      <c r="PIE188" s="1"/>
      <c r="PIF188" s="1"/>
      <c r="PIG188" s="1"/>
      <c r="PIH188" s="1"/>
      <c r="PII188" s="1"/>
      <c r="PIJ188" s="1"/>
      <c r="PIK188" s="1"/>
      <c r="PIL188" s="1"/>
      <c r="PIM188" s="1"/>
      <c r="PIN188" s="1"/>
      <c r="PIO188" s="1"/>
      <c r="PIP188" s="1"/>
      <c r="PIQ188" s="1"/>
      <c r="PIR188" s="1"/>
      <c r="PIS188" s="1"/>
      <c r="PIT188" s="1"/>
      <c r="PIU188" s="1"/>
      <c r="PIV188" s="1"/>
      <c r="PIW188" s="1"/>
      <c r="PIX188" s="1"/>
      <c r="PIY188" s="1"/>
      <c r="PIZ188" s="1"/>
      <c r="PJA188" s="1"/>
      <c r="PJB188" s="1"/>
      <c r="PJC188" s="1"/>
      <c r="PJD188" s="1"/>
      <c r="PJE188" s="1"/>
      <c r="PJF188" s="1"/>
      <c r="PJG188" s="1"/>
      <c r="PJH188" s="1"/>
      <c r="PJI188" s="1"/>
      <c r="PJJ188" s="1"/>
      <c r="PJK188" s="1"/>
      <c r="PJL188" s="1"/>
      <c r="PJM188" s="1"/>
      <c r="PJN188" s="1"/>
      <c r="PJO188" s="1"/>
      <c r="PJP188" s="1"/>
      <c r="PJQ188" s="1"/>
      <c r="PJR188" s="1"/>
      <c r="PJS188" s="1"/>
      <c r="PJT188" s="1"/>
      <c r="PJU188" s="1"/>
      <c r="PJV188" s="1"/>
      <c r="PJW188" s="1"/>
      <c r="PJX188" s="1"/>
      <c r="PJY188" s="1"/>
      <c r="PJZ188" s="1"/>
      <c r="PKA188" s="1"/>
      <c r="PKB188" s="1"/>
      <c r="PKC188" s="1"/>
      <c r="PKD188" s="1"/>
      <c r="PKE188" s="1"/>
      <c r="PKF188" s="1"/>
      <c r="PKG188" s="1"/>
      <c r="PKH188" s="1"/>
      <c r="PKI188" s="1"/>
      <c r="PKJ188" s="1"/>
      <c r="PKK188" s="1"/>
      <c r="PKL188" s="1"/>
      <c r="PKM188" s="1"/>
      <c r="PKN188" s="1"/>
      <c r="PKO188" s="1"/>
      <c r="PKP188" s="1"/>
      <c r="PKQ188" s="1"/>
      <c r="PKR188" s="1"/>
      <c r="PKS188" s="1"/>
      <c r="PKT188" s="1"/>
      <c r="PKU188" s="1"/>
      <c r="PKV188" s="1"/>
      <c r="PKW188" s="1"/>
      <c r="PKX188" s="1"/>
      <c r="PKY188" s="1"/>
      <c r="PKZ188" s="1"/>
      <c r="PLA188" s="1"/>
      <c r="PLB188" s="1"/>
      <c r="PLC188" s="1"/>
      <c r="PLD188" s="1"/>
      <c r="PLE188" s="1"/>
      <c r="PLF188" s="1"/>
      <c r="PLG188" s="1"/>
      <c r="PLH188" s="1"/>
      <c r="PLI188" s="1"/>
      <c r="PLJ188" s="1"/>
      <c r="PLK188" s="1"/>
      <c r="PLL188" s="1"/>
      <c r="PLM188" s="1"/>
      <c r="PLN188" s="1"/>
      <c r="PLO188" s="1"/>
      <c r="PLP188" s="1"/>
      <c r="PLQ188" s="1"/>
      <c r="PLR188" s="1"/>
      <c r="PLS188" s="1"/>
      <c r="PLT188" s="1"/>
      <c r="PLU188" s="1"/>
      <c r="PLV188" s="1"/>
      <c r="PLW188" s="1"/>
      <c r="PLX188" s="1"/>
      <c r="PLY188" s="1"/>
      <c r="PLZ188" s="1"/>
      <c r="PMA188" s="1"/>
      <c r="PMB188" s="1"/>
      <c r="PMC188" s="1"/>
      <c r="PMD188" s="1"/>
      <c r="PME188" s="1"/>
      <c r="PMF188" s="1"/>
      <c r="PMG188" s="1"/>
      <c r="PMH188" s="1"/>
      <c r="PMI188" s="1"/>
      <c r="PMJ188" s="1"/>
      <c r="PMK188" s="1"/>
      <c r="PML188" s="1"/>
      <c r="PMM188" s="1"/>
      <c r="PMN188" s="1"/>
      <c r="PMO188" s="1"/>
      <c r="PMP188" s="1"/>
      <c r="PMQ188" s="1"/>
      <c r="PMR188" s="1"/>
      <c r="PMS188" s="1"/>
      <c r="PMT188" s="1"/>
      <c r="PMU188" s="1"/>
      <c r="PMV188" s="1"/>
      <c r="PMW188" s="1"/>
      <c r="PMX188" s="1"/>
      <c r="PMY188" s="1"/>
      <c r="PMZ188" s="1"/>
      <c r="PNA188" s="1"/>
      <c r="PNB188" s="1"/>
      <c r="PNC188" s="1"/>
      <c r="PND188" s="1"/>
      <c r="PNE188" s="1"/>
      <c r="PNF188" s="1"/>
      <c r="PNG188" s="1"/>
      <c r="PNH188" s="1"/>
      <c r="PNI188" s="1"/>
      <c r="PNJ188" s="1"/>
      <c r="PNK188" s="1"/>
      <c r="PNL188" s="1"/>
      <c r="PNM188" s="1"/>
      <c r="PNN188" s="1"/>
      <c r="PNO188" s="1"/>
      <c r="PNP188" s="1"/>
      <c r="PNQ188" s="1"/>
      <c r="PNR188" s="1"/>
      <c r="PNS188" s="1"/>
      <c r="PNT188" s="1"/>
      <c r="PNU188" s="1"/>
      <c r="PNV188" s="1"/>
      <c r="PNW188" s="1"/>
      <c r="PNX188" s="1"/>
      <c r="PNY188" s="1"/>
      <c r="PNZ188" s="1"/>
      <c r="POA188" s="1"/>
      <c r="POB188" s="1"/>
      <c r="POC188" s="1"/>
      <c r="POD188" s="1"/>
      <c r="POE188" s="1"/>
      <c r="POF188" s="1"/>
      <c r="POG188" s="1"/>
      <c r="POH188" s="1"/>
      <c r="POI188" s="1"/>
      <c r="POJ188" s="1"/>
      <c r="POK188" s="1"/>
      <c r="POL188" s="1"/>
      <c r="POM188" s="1"/>
      <c r="PON188" s="1"/>
      <c r="POO188" s="1"/>
      <c r="POP188" s="1"/>
      <c r="POQ188" s="1"/>
      <c r="POR188" s="1"/>
      <c r="POS188" s="1"/>
      <c r="POT188" s="1"/>
      <c r="POU188" s="1"/>
      <c r="POV188" s="1"/>
      <c r="POW188" s="1"/>
      <c r="POX188" s="1"/>
      <c r="POY188" s="1"/>
      <c r="POZ188" s="1"/>
      <c r="PPA188" s="1"/>
      <c r="PPB188" s="1"/>
      <c r="PPC188" s="1"/>
      <c r="PPD188" s="1"/>
      <c r="PPE188" s="1"/>
      <c r="PPF188" s="1"/>
      <c r="PPG188" s="1"/>
      <c r="PPH188" s="1"/>
      <c r="PPI188" s="1"/>
      <c r="PPJ188" s="1"/>
      <c r="PPK188" s="1"/>
      <c r="PPL188" s="1"/>
      <c r="PPM188" s="1"/>
      <c r="PPN188" s="1"/>
      <c r="PPO188" s="1"/>
      <c r="PPP188" s="1"/>
      <c r="PPQ188" s="1"/>
      <c r="PPR188" s="1"/>
      <c r="PPS188" s="1"/>
      <c r="PPT188" s="1"/>
      <c r="PPU188" s="1"/>
      <c r="PPV188" s="1"/>
      <c r="PPW188" s="1"/>
      <c r="PPX188" s="1"/>
      <c r="PPY188" s="1"/>
      <c r="PPZ188" s="1"/>
      <c r="PQA188" s="1"/>
      <c r="PQB188" s="1"/>
      <c r="PQC188" s="1"/>
      <c r="PQD188" s="1"/>
      <c r="PQE188" s="1"/>
      <c r="PQF188" s="1"/>
      <c r="PQG188" s="1"/>
      <c r="PQH188" s="1"/>
      <c r="PQI188" s="1"/>
      <c r="PQJ188" s="1"/>
      <c r="PQK188" s="1"/>
      <c r="PQL188" s="1"/>
      <c r="PQM188" s="1"/>
      <c r="PQN188" s="1"/>
      <c r="PQO188" s="1"/>
      <c r="PQP188" s="1"/>
      <c r="PQQ188" s="1"/>
      <c r="PQR188" s="1"/>
      <c r="PQS188" s="1"/>
      <c r="PQT188" s="1"/>
      <c r="PQU188" s="1"/>
      <c r="PQV188" s="1"/>
      <c r="PQW188" s="1"/>
      <c r="PQX188" s="1"/>
      <c r="PQY188" s="1"/>
      <c r="PQZ188" s="1"/>
      <c r="PRA188" s="1"/>
      <c r="PRB188" s="1"/>
      <c r="PRC188" s="1"/>
      <c r="PRD188" s="1"/>
      <c r="PRE188" s="1"/>
      <c r="PRF188" s="1"/>
      <c r="PRG188" s="1"/>
      <c r="PRH188" s="1"/>
      <c r="PRI188" s="1"/>
      <c r="PRJ188" s="1"/>
      <c r="PRK188" s="1"/>
      <c r="PRL188" s="1"/>
      <c r="PRM188" s="1"/>
      <c r="PRN188" s="1"/>
      <c r="PRO188" s="1"/>
      <c r="PRP188" s="1"/>
      <c r="PRQ188" s="1"/>
      <c r="PRR188" s="1"/>
      <c r="PRS188" s="1"/>
      <c r="PRT188" s="1"/>
      <c r="PRU188" s="1"/>
      <c r="PRV188" s="1"/>
      <c r="PRW188" s="1"/>
      <c r="PRX188" s="1"/>
      <c r="PRY188" s="1"/>
      <c r="PRZ188" s="1"/>
      <c r="PSA188" s="1"/>
      <c r="PSB188" s="1"/>
      <c r="PSC188" s="1"/>
      <c r="PSD188" s="1"/>
      <c r="PSE188" s="1"/>
      <c r="PSF188" s="1"/>
      <c r="PSG188" s="1"/>
      <c r="PSH188" s="1"/>
      <c r="PSI188" s="1"/>
      <c r="PSJ188" s="1"/>
      <c r="PSK188" s="1"/>
      <c r="PSL188" s="1"/>
      <c r="PSM188" s="1"/>
      <c r="PSN188" s="1"/>
      <c r="PSO188" s="1"/>
      <c r="PSP188" s="1"/>
      <c r="PSQ188" s="1"/>
      <c r="PSR188" s="1"/>
      <c r="PSS188" s="1"/>
      <c r="PST188" s="1"/>
      <c r="PSU188" s="1"/>
      <c r="PSV188" s="1"/>
      <c r="PSW188" s="1"/>
      <c r="PSX188" s="1"/>
      <c r="PSY188" s="1"/>
      <c r="PSZ188" s="1"/>
      <c r="PTA188" s="1"/>
      <c r="PTB188" s="1"/>
      <c r="PTC188" s="1"/>
      <c r="PTD188" s="1"/>
      <c r="PTE188" s="1"/>
      <c r="PTF188" s="1"/>
      <c r="PTG188" s="1"/>
      <c r="PTH188" s="1"/>
      <c r="PTI188" s="1"/>
      <c r="PTJ188" s="1"/>
      <c r="PTK188" s="1"/>
      <c r="PTL188" s="1"/>
      <c r="PTM188" s="1"/>
      <c r="PTN188" s="1"/>
      <c r="PTO188" s="1"/>
      <c r="PTP188" s="1"/>
      <c r="PTQ188" s="1"/>
      <c r="PTR188" s="1"/>
      <c r="PTS188" s="1"/>
      <c r="PTT188" s="1"/>
      <c r="PTU188" s="1"/>
      <c r="PTV188" s="1"/>
      <c r="PTW188" s="1"/>
      <c r="PTX188" s="1"/>
      <c r="PTY188" s="1"/>
      <c r="PTZ188" s="1"/>
      <c r="PUA188" s="1"/>
      <c r="PUB188" s="1"/>
      <c r="PUC188" s="1"/>
      <c r="PUD188" s="1"/>
      <c r="PUE188" s="1"/>
      <c r="PUF188" s="1"/>
      <c r="PUG188" s="1"/>
      <c r="PUH188" s="1"/>
      <c r="PUI188" s="1"/>
      <c r="PUJ188" s="1"/>
      <c r="PUK188" s="1"/>
      <c r="PUL188" s="1"/>
      <c r="PUM188" s="1"/>
      <c r="PUN188" s="1"/>
      <c r="PUO188" s="1"/>
      <c r="PUP188" s="1"/>
      <c r="PUQ188" s="1"/>
      <c r="PUR188" s="1"/>
      <c r="PUS188" s="1"/>
      <c r="PUT188" s="1"/>
      <c r="PUU188" s="1"/>
      <c r="PUV188" s="1"/>
      <c r="PUW188" s="1"/>
      <c r="PUX188" s="1"/>
      <c r="PUY188" s="1"/>
      <c r="PUZ188" s="1"/>
      <c r="PVA188" s="1"/>
      <c r="PVB188" s="1"/>
      <c r="PVC188" s="1"/>
      <c r="PVD188" s="1"/>
      <c r="PVE188" s="1"/>
      <c r="PVF188" s="1"/>
      <c r="PVG188" s="1"/>
      <c r="PVH188" s="1"/>
      <c r="PVI188" s="1"/>
      <c r="PVJ188" s="1"/>
      <c r="PVK188" s="1"/>
      <c r="PVL188" s="1"/>
      <c r="PVM188" s="1"/>
      <c r="PVN188" s="1"/>
      <c r="PVO188" s="1"/>
      <c r="PVP188" s="1"/>
      <c r="PVQ188" s="1"/>
      <c r="PVR188" s="1"/>
      <c r="PVS188" s="1"/>
      <c r="PVT188" s="1"/>
      <c r="PVU188" s="1"/>
      <c r="PVV188" s="1"/>
      <c r="PVW188" s="1"/>
      <c r="PVX188" s="1"/>
      <c r="PVY188" s="1"/>
      <c r="PVZ188" s="1"/>
      <c r="PWA188" s="1"/>
      <c r="PWB188" s="1"/>
      <c r="PWC188" s="1"/>
      <c r="PWD188" s="1"/>
      <c r="PWE188" s="1"/>
      <c r="PWF188" s="1"/>
      <c r="PWG188" s="1"/>
      <c r="PWH188" s="1"/>
      <c r="PWI188" s="1"/>
      <c r="PWJ188" s="1"/>
      <c r="PWK188" s="1"/>
      <c r="PWL188" s="1"/>
      <c r="PWM188" s="1"/>
      <c r="PWN188" s="1"/>
      <c r="PWO188" s="1"/>
      <c r="PWP188" s="1"/>
      <c r="PWQ188" s="1"/>
      <c r="PWR188" s="1"/>
      <c r="PWS188" s="1"/>
      <c r="PWT188" s="1"/>
      <c r="PWU188" s="1"/>
      <c r="PWV188" s="1"/>
      <c r="PWW188" s="1"/>
      <c r="PWX188" s="1"/>
      <c r="PWY188" s="1"/>
      <c r="PWZ188" s="1"/>
      <c r="PXA188" s="1"/>
      <c r="PXB188" s="1"/>
      <c r="PXC188" s="1"/>
      <c r="PXD188" s="1"/>
      <c r="PXE188" s="1"/>
      <c r="PXF188" s="1"/>
      <c r="PXG188" s="1"/>
      <c r="PXH188" s="1"/>
      <c r="PXI188" s="1"/>
      <c r="PXJ188" s="1"/>
      <c r="PXK188" s="1"/>
      <c r="PXL188" s="1"/>
      <c r="PXM188" s="1"/>
      <c r="PXN188" s="1"/>
      <c r="PXO188" s="1"/>
      <c r="PXP188" s="1"/>
      <c r="PXQ188" s="1"/>
      <c r="PXR188" s="1"/>
      <c r="PXS188" s="1"/>
      <c r="PXT188" s="1"/>
      <c r="PXU188" s="1"/>
      <c r="PXV188" s="1"/>
      <c r="PXW188" s="1"/>
      <c r="PXX188" s="1"/>
      <c r="PXY188" s="1"/>
      <c r="PXZ188" s="1"/>
      <c r="PYA188" s="1"/>
      <c r="PYB188" s="1"/>
      <c r="PYC188" s="1"/>
      <c r="PYD188" s="1"/>
      <c r="PYE188" s="1"/>
      <c r="PYF188" s="1"/>
      <c r="PYG188" s="1"/>
      <c r="PYH188" s="1"/>
      <c r="PYI188" s="1"/>
      <c r="PYJ188" s="1"/>
      <c r="PYK188" s="1"/>
      <c r="PYL188" s="1"/>
      <c r="PYM188" s="1"/>
      <c r="PYN188" s="1"/>
      <c r="PYO188" s="1"/>
      <c r="PYP188" s="1"/>
      <c r="PYQ188" s="1"/>
      <c r="PYR188" s="1"/>
      <c r="PYS188" s="1"/>
      <c r="PYT188" s="1"/>
      <c r="PYU188" s="1"/>
      <c r="PYV188" s="1"/>
      <c r="PYW188" s="1"/>
      <c r="PYX188" s="1"/>
      <c r="PYY188" s="1"/>
      <c r="PYZ188" s="1"/>
      <c r="PZA188" s="1"/>
      <c r="PZB188" s="1"/>
      <c r="PZC188" s="1"/>
      <c r="PZD188" s="1"/>
      <c r="PZE188" s="1"/>
      <c r="PZF188" s="1"/>
      <c r="PZG188" s="1"/>
      <c r="PZH188" s="1"/>
      <c r="PZI188" s="1"/>
      <c r="PZJ188" s="1"/>
      <c r="PZK188" s="1"/>
      <c r="PZL188" s="1"/>
      <c r="PZM188" s="1"/>
      <c r="PZN188" s="1"/>
      <c r="PZO188" s="1"/>
      <c r="PZP188" s="1"/>
      <c r="PZQ188" s="1"/>
      <c r="PZR188" s="1"/>
      <c r="PZS188" s="1"/>
      <c r="PZT188" s="1"/>
      <c r="PZU188" s="1"/>
      <c r="PZV188" s="1"/>
      <c r="PZW188" s="1"/>
      <c r="PZX188" s="1"/>
      <c r="PZY188" s="1"/>
      <c r="PZZ188" s="1"/>
      <c r="QAA188" s="1"/>
      <c r="QAB188" s="1"/>
      <c r="QAC188" s="1"/>
      <c r="QAD188" s="1"/>
      <c r="QAE188" s="1"/>
      <c r="QAF188" s="1"/>
      <c r="QAG188" s="1"/>
      <c r="QAH188" s="1"/>
      <c r="QAI188" s="1"/>
      <c r="QAJ188" s="1"/>
      <c r="QAK188" s="1"/>
      <c r="QAL188" s="1"/>
      <c r="QAM188" s="1"/>
      <c r="QAN188" s="1"/>
      <c r="QAO188" s="1"/>
      <c r="QAP188" s="1"/>
      <c r="QAQ188" s="1"/>
      <c r="QAR188" s="1"/>
      <c r="QAS188" s="1"/>
      <c r="QAT188" s="1"/>
      <c r="QAU188" s="1"/>
      <c r="QAV188" s="1"/>
      <c r="QAW188" s="1"/>
      <c r="QAX188" s="1"/>
      <c r="QAY188" s="1"/>
      <c r="QAZ188" s="1"/>
      <c r="QBA188" s="1"/>
      <c r="QBB188" s="1"/>
      <c r="QBC188" s="1"/>
      <c r="QBD188" s="1"/>
      <c r="QBE188" s="1"/>
      <c r="QBF188" s="1"/>
      <c r="QBG188" s="1"/>
      <c r="QBH188" s="1"/>
      <c r="QBI188" s="1"/>
      <c r="QBJ188" s="1"/>
      <c r="QBK188" s="1"/>
      <c r="QBL188" s="1"/>
      <c r="QBM188" s="1"/>
      <c r="QBN188" s="1"/>
      <c r="QBO188" s="1"/>
      <c r="QBP188" s="1"/>
      <c r="QBQ188" s="1"/>
      <c r="QBR188" s="1"/>
      <c r="QBS188" s="1"/>
      <c r="QBT188" s="1"/>
      <c r="QBU188" s="1"/>
      <c r="QBV188" s="1"/>
      <c r="QBW188" s="1"/>
      <c r="QBX188" s="1"/>
      <c r="QBY188" s="1"/>
      <c r="QBZ188" s="1"/>
      <c r="QCA188" s="1"/>
      <c r="QCB188" s="1"/>
      <c r="QCC188" s="1"/>
      <c r="QCD188" s="1"/>
      <c r="QCE188" s="1"/>
      <c r="QCF188" s="1"/>
      <c r="QCG188" s="1"/>
      <c r="QCH188" s="1"/>
      <c r="QCI188" s="1"/>
      <c r="QCJ188" s="1"/>
      <c r="QCK188" s="1"/>
      <c r="QCL188" s="1"/>
      <c r="QCM188" s="1"/>
      <c r="QCN188" s="1"/>
      <c r="QCO188" s="1"/>
      <c r="QCP188" s="1"/>
      <c r="QCQ188" s="1"/>
      <c r="QCR188" s="1"/>
      <c r="QCS188" s="1"/>
      <c r="QCT188" s="1"/>
      <c r="QCU188" s="1"/>
      <c r="QCV188" s="1"/>
      <c r="QCW188" s="1"/>
      <c r="QCX188" s="1"/>
      <c r="QCY188" s="1"/>
      <c r="QCZ188" s="1"/>
      <c r="QDA188" s="1"/>
      <c r="QDB188" s="1"/>
      <c r="QDC188" s="1"/>
      <c r="QDD188" s="1"/>
      <c r="QDE188" s="1"/>
      <c r="QDF188" s="1"/>
      <c r="QDG188" s="1"/>
      <c r="QDH188" s="1"/>
      <c r="QDI188" s="1"/>
      <c r="QDJ188" s="1"/>
      <c r="QDK188" s="1"/>
      <c r="QDL188" s="1"/>
      <c r="QDM188" s="1"/>
      <c r="QDN188" s="1"/>
      <c r="QDO188" s="1"/>
      <c r="QDP188" s="1"/>
      <c r="QDQ188" s="1"/>
      <c r="QDR188" s="1"/>
      <c r="QDS188" s="1"/>
      <c r="QDT188" s="1"/>
      <c r="QDU188" s="1"/>
      <c r="QDV188" s="1"/>
      <c r="QDW188" s="1"/>
      <c r="QDX188" s="1"/>
      <c r="QDY188" s="1"/>
      <c r="QDZ188" s="1"/>
      <c r="QEA188" s="1"/>
      <c r="QEB188" s="1"/>
      <c r="QEC188" s="1"/>
      <c r="QED188" s="1"/>
      <c r="QEE188" s="1"/>
      <c r="QEF188" s="1"/>
      <c r="QEG188" s="1"/>
      <c r="QEH188" s="1"/>
      <c r="QEI188" s="1"/>
      <c r="QEJ188" s="1"/>
      <c r="QEK188" s="1"/>
      <c r="QEL188" s="1"/>
      <c r="QEM188" s="1"/>
      <c r="QEN188" s="1"/>
      <c r="QEO188" s="1"/>
      <c r="QEP188" s="1"/>
      <c r="QEQ188" s="1"/>
      <c r="QER188" s="1"/>
      <c r="QES188" s="1"/>
      <c r="QET188" s="1"/>
      <c r="QEU188" s="1"/>
      <c r="QEV188" s="1"/>
      <c r="QEW188" s="1"/>
      <c r="QEX188" s="1"/>
      <c r="QEY188" s="1"/>
      <c r="QEZ188" s="1"/>
      <c r="QFA188" s="1"/>
      <c r="QFB188" s="1"/>
      <c r="QFC188" s="1"/>
      <c r="QFD188" s="1"/>
      <c r="QFE188" s="1"/>
      <c r="QFF188" s="1"/>
      <c r="QFG188" s="1"/>
      <c r="QFH188" s="1"/>
      <c r="QFI188" s="1"/>
      <c r="QFJ188" s="1"/>
      <c r="QFK188" s="1"/>
      <c r="QFL188" s="1"/>
      <c r="QFM188" s="1"/>
      <c r="QFN188" s="1"/>
      <c r="QFO188" s="1"/>
      <c r="QFP188" s="1"/>
      <c r="QFQ188" s="1"/>
      <c r="QFR188" s="1"/>
      <c r="QFS188" s="1"/>
      <c r="QFT188" s="1"/>
      <c r="QFU188" s="1"/>
      <c r="QFV188" s="1"/>
      <c r="QFW188" s="1"/>
      <c r="QFX188" s="1"/>
      <c r="QFY188" s="1"/>
      <c r="QFZ188" s="1"/>
      <c r="QGA188" s="1"/>
      <c r="QGB188" s="1"/>
      <c r="QGC188" s="1"/>
      <c r="QGD188" s="1"/>
      <c r="QGE188" s="1"/>
      <c r="QGF188" s="1"/>
      <c r="QGG188" s="1"/>
      <c r="QGH188" s="1"/>
      <c r="QGI188" s="1"/>
      <c r="QGJ188" s="1"/>
      <c r="QGK188" s="1"/>
      <c r="QGL188" s="1"/>
      <c r="QGM188" s="1"/>
      <c r="QGN188" s="1"/>
      <c r="QGO188" s="1"/>
      <c r="QGP188" s="1"/>
      <c r="QGQ188" s="1"/>
      <c r="QGR188" s="1"/>
      <c r="QGS188" s="1"/>
      <c r="QGT188" s="1"/>
      <c r="QGU188" s="1"/>
      <c r="QGV188" s="1"/>
      <c r="QGW188" s="1"/>
      <c r="QGX188" s="1"/>
      <c r="QGY188" s="1"/>
      <c r="QGZ188" s="1"/>
      <c r="QHA188" s="1"/>
      <c r="QHB188" s="1"/>
      <c r="QHC188" s="1"/>
      <c r="QHD188" s="1"/>
      <c r="QHE188" s="1"/>
      <c r="QHF188" s="1"/>
      <c r="QHG188" s="1"/>
      <c r="QHH188" s="1"/>
      <c r="QHI188" s="1"/>
      <c r="QHJ188" s="1"/>
      <c r="QHK188" s="1"/>
      <c r="QHL188" s="1"/>
      <c r="QHM188" s="1"/>
      <c r="QHN188" s="1"/>
      <c r="QHO188" s="1"/>
      <c r="QHP188" s="1"/>
      <c r="QHQ188" s="1"/>
      <c r="QHR188" s="1"/>
      <c r="QHS188" s="1"/>
      <c r="QHT188" s="1"/>
      <c r="QHU188" s="1"/>
      <c r="QHV188" s="1"/>
      <c r="QHW188" s="1"/>
      <c r="QHX188" s="1"/>
      <c r="QHY188" s="1"/>
      <c r="QHZ188" s="1"/>
      <c r="QIA188" s="1"/>
      <c r="QIB188" s="1"/>
      <c r="QIC188" s="1"/>
      <c r="QID188" s="1"/>
      <c r="QIE188" s="1"/>
      <c r="QIF188" s="1"/>
      <c r="QIG188" s="1"/>
      <c r="QIH188" s="1"/>
      <c r="QII188" s="1"/>
      <c r="QIJ188" s="1"/>
      <c r="QIK188" s="1"/>
      <c r="QIL188" s="1"/>
      <c r="QIM188" s="1"/>
      <c r="QIN188" s="1"/>
      <c r="QIO188" s="1"/>
      <c r="QIP188" s="1"/>
      <c r="QIQ188" s="1"/>
      <c r="QIR188" s="1"/>
      <c r="QIS188" s="1"/>
      <c r="QIT188" s="1"/>
      <c r="QIU188" s="1"/>
      <c r="QIV188" s="1"/>
      <c r="QIW188" s="1"/>
      <c r="QIX188" s="1"/>
      <c r="QIY188" s="1"/>
      <c r="QIZ188" s="1"/>
      <c r="QJA188" s="1"/>
      <c r="QJB188" s="1"/>
      <c r="QJC188" s="1"/>
      <c r="QJD188" s="1"/>
      <c r="QJE188" s="1"/>
      <c r="QJF188" s="1"/>
      <c r="QJG188" s="1"/>
      <c r="QJH188" s="1"/>
      <c r="QJI188" s="1"/>
      <c r="QJJ188" s="1"/>
      <c r="QJK188" s="1"/>
      <c r="QJL188" s="1"/>
      <c r="QJM188" s="1"/>
      <c r="QJN188" s="1"/>
      <c r="QJO188" s="1"/>
      <c r="QJP188" s="1"/>
      <c r="QJQ188" s="1"/>
      <c r="QJR188" s="1"/>
      <c r="QJS188" s="1"/>
      <c r="QJT188" s="1"/>
      <c r="QJU188" s="1"/>
      <c r="QJV188" s="1"/>
      <c r="QJW188" s="1"/>
      <c r="QJX188" s="1"/>
      <c r="QJY188" s="1"/>
      <c r="QJZ188" s="1"/>
      <c r="QKA188" s="1"/>
      <c r="QKB188" s="1"/>
      <c r="QKC188" s="1"/>
      <c r="QKD188" s="1"/>
      <c r="QKE188" s="1"/>
      <c r="QKF188" s="1"/>
      <c r="QKG188" s="1"/>
      <c r="QKH188" s="1"/>
      <c r="QKI188" s="1"/>
      <c r="QKJ188" s="1"/>
      <c r="QKK188" s="1"/>
      <c r="QKL188" s="1"/>
      <c r="QKM188" s="1"/>
      <c r="QKN188" s="1"/>
      <c r="QKO188" s="1"/>
      <c r="QKP188" s="1"/>
      <c r="QKQ188" s="1"/>
      <c r="QKR188" s="1"/>
      <c r="QKS188" s="1"/>
      <c r="QKT188" s="1"/>
      <c r="QKU188" s="1"/>
      <c r="QKV188" s="1"/>
      <c r="QKW188" s="1"/>
      <c r="QKX188" s="1"/>
      <c r="QKY188" s="1"/>
      <c r="QKZ188" s="1"/>
      <c r="QLA188" s="1"/>
      <c r="QLB188" s="1"/>
      <c r="QLC188" s="1"/>
      <c r="QLD188" s="1"/>
      <c r="QLE188" s="1"/>
      <c r="QLF188" s="1"/>
      <c r="QLG188" s="1"/>
      <c r="QLH188" s="1"/>
      <c r="QLI188" s="1"/>
      <c r="QLJ188" s="1"/>
      <c r="QLK188" s="1"/>
      <c r="QLL188" s="1"/>
      <c r="QLM188" s="1"/>
      <c r="QLN188" s="1"/>
      <c r="QLO188" s="1"/>
      <c r="QLP188" s="1"/>
      <c r="QLQ188" s="1"/>
      <c r="QLR188" s="1"/>
      <c r="QLS188" s="1"/>
      <c r="QLT188" s="1"/>
      <c r="QLU188" s="1"/>
      <c r="QLV188" s="1"/>
      <c r="QLW188" s="1"/>
      <c r="QLX188" s="1"/>
      <c r="QLY188" s="1"/>
      <c r="QLZ188" s="1"/>
      <c r="QMA188" s="1"/>
      <c r="QMB188" s="1"/>
      <c r="QMC188" s="1"/>
      <c r="QMD188" s="1"/>
      <c r="QME188" s="1"/>
      <c r="QMF188" s="1"/>
      <c r="QMG188" s="1"/>
      <c r="QMH188" s="1"/>
      <c r="QMI188" s="1"/>
      <c r="QMJ188" s="1"/>
      <c r="QMK188" s="1"/>
      <c r="QML188" s="1"/>
      <c r="QMM188" s="1"/>
      <c r="QMN188" s="1"/>
      <c r="QMO188" s="1"/>
      <c r="QMP188" s="1"/>
      <c r="QMQ188" s="1"/>
      <c r="QMR188" s="1"/>
      <c r="QMS188" s="1"/>
      <c r="QMT188" s="1"/>
      <c r="QMU188" s="1"/>
      <c r="QMV188" s="1"/>
      <c r="QMW188" s="1"/>
      <c r="QMX188" s="1"/>
      <c r="QMY188" s="1"/>
      <c r="QMZ188" s="1"/>
      <c r="QNA188" s="1"/>
      <c r="QNB188" s="1"/>
      <c r="QNC188" s="1"/>
      <c r="QND188" s="1"/>
      <c r="QNE188" s="1"/>
      <c r="QNF188" s="1"/>
      <c r="QNG188" s="1"/>
      <c r="QNH188" s="1"/>
      <c r="QNI188" s="1"/>
      <c r="QNJ188" s="1"/>
      <c r="QNK188" s="1"/>
      <c r="QNL188" s="1"/>
      <c r="QNM188" s="1"/>
      <c r="QNN188" s="1"/>
      <c r="QNO188" s="1"/>
      <c r="QNP188" s="1"/>
      <c r="QNQ188" s="1"/>
      <c r="QNR188" s="1"/>
      <c r="QNS188" s="1"/>
      <c r="QNT188" s="1"/>
      <c r="QNU188" s="1"/>
      <c r="QNV188" s="1"/>
      <c r="QNW188" s="1"/>
      <c r="QNX188" s="1"/>
      <c r="QNY188" s="1"/>
      <c r="QNZ188" s="1"/>
      <c r="QOA188" s="1"/>
      <c r="QOB188" s="1"/>
      <c r="QOC188" s="1"/>
      <c r="QOD188" s="1"/>
      <c r="QOE188" s="1"/>
      <c r="QOF188" s="1"/>
      <c r="QOG188" s="1"/>
      <c r="QOH188" s="1"/>
      <c r="QOI188" s="1"/>
      <c r="QOJ188" s="1"/>
      <c r="QOK188" s="1"/>
      <c r="QOL188" s="1"/>
      <c r="QOM188" s="1"/>
      <c r="QON188" s="1"/>
      <c r="QOO188" s="1"/>
      <c r="QOP188" s="1"/>
      <c r="QOQ188" s="1"/>
      <c r="QOR188" s="1"/>
      <c r="QOS188" s="1"/>
      <c r="QOT188" s="1"/>
      <c r="QOU188" s="1"/>
      <c r="QOV188" s="1"/>
      <c r="QOW188" s="1"/>
      <c r="QOX188" s="1"/>
      <c r="QOY188" s="1"/>
      <c r="QOZ188" s="1"/>
      <c r="QPA188" s="1"/>
      <c r="QPB188" s="1"/>
      <c r="QPC188" s="1"/>
      <c r="QPD188" s="1"/>
      <c r="QPE188" s="1"/>
      <c r="QPF188" s="1"/>
      <c r="QPG188" s="1"/>
      <c r="QPH188" s="1"/>
      <c r="QPI188" s="1"/>
      <c r="QPJ188" s="1"/>
      <c r="QPK188" s="1"/>
      <c r="QPL188" s="1"/>
      <c r="QPM188" s="1"/>
      <c r="QPN188" s="1"/>
      <c r="QPO188" s="1"/>
      <c r="QPP188" s="1"/>
      <c r="QPQ188" s="1"/>
      <c r="QPR188" s="1"/>
      <c r="QPS188" s="1"/>
      <c r="QPT188" s="1"/>
      <c r="QPU188" s="1"/>
      <c r="QPV188" s="1"/>
      <c r="QPW188" s="1"/>
      <c r="QPX188" s="1"/>
      <c r="QPY188" s="1"/>
      <c r="QPZ188" s="1"/>
      <c r="QQA188" s="1"/>
      <c r="QQB188" s="1"/>
      <c r="QQC188" s="1"/>
      <c r="QQD188" s="1"/>
      <c r="QQE188" s="1"/>
      <c r="QQF188" s="1"/>
      <c r="QQG188" s="1"/>
      <c r="QQH188" s="1"/>
      <c r="QQI188" s="1"/>
      <c r="QQJ188" s="1"/>
      <c r="QQK188" s="1"/>
      <c r="QQL188" s="1"/>
      <c r="QQM188" s="1"/>
      <c r="QQN188" s="1"/>
      <c r="QQO188" s="1"/>
      <c r="QQP188" s="1"/>
      <c r="QQQ188" s="1"/>
      <c r="QQR188" s="1"/>
      <c r="QQS188" s="1"/>
      <c r="QQT188" s="1"/>
      <c r="QQU188" s="1"/>
      <c r="QQV188" s="1"/>
      <c r="QQW188" s="1"/>
      <c r="QQX188" s="1"/>
      <c r="QQY188" s="1"/>
      <c r="QQZ188" s="1"/>
      <c r="QRA188" s="1"/>
      <c r="QRB188" s="1"/>
      <c r="QRC188" s="1"/>
      <c r="QRD188" s="1"/>
      <c r="QRE188" s="1"/>
      <c r="QRF188" s="1"/>
      <c r="QRG188" s="1"/>
      <c r="QRH188" s="1"/>
      <c r="QRI188" s="1"/>
      <c r="QRJ188" s="1"/>
      <c r="QRK188" s="1"/>
      <c r="QRL188" s="1"/>
      <c r="QRM188" s="1"/>
      <c r="QRN188" s="1"/>
      <c r="QRO188" s="1"/>
      <c r="QRP188" s="1"/>
      <c r="QRQ188" s="1"/>
      <c r="QRR188" s="1"/>
      <c r="QRS188" s="1"/>
      <c r="QRT188" s="1"/>
      <c r="QRU188" s="1"/>
      <c r="QRV188" s="1"/>
      <c r="QRW188" s="1"/>
      <c r="QRX188" s="1"/>
      <c r="QRY188" s="1"/>
      <c r="QRZ188" s="1"/>
      <c r="QSA188" s="1"/>
      <c r="QSB188" s="1"/>
      <c r="QSC188" s="1"/>
      <c r="QSD188" s="1"/>
      <c r="QSE188" s="1"/>
      <c r="QSF188" s="1"/>
      <c r="QSG188" s="1"/>
      <c r="QSH188" s="1"/>
      <c r="QSI188" s="1"/>
      <c r="QSJ188" s="1"/>
      <c r="QSK188" s="1"/>
      <c r="QSL188" s="1"/>
      <c r="QSM188" s="1"/>
      <c r="QSN188" s="1"/>
      <c r="QSO188" s="1"/>
      <c r="QSP188" s="1"/>
      <c r="QSQ188" s="1"/>
      <c r="QSR188" s="1"/>
      <c r="QSS188" s="1"/>
      <c r="QST188" s="1"/>
      <c r="QSU188" s="1"/>
      <c r="QSV188" s="1"/>
      <c r="QSW188" s="1"/>
      <c r="QSX188" s="1"/>
      <c r="QSY188" s="1"/>
      <c r="QSZ188" s="1"/>
      <c r="QTA188" s="1"/>
      <c r="QTB188" s="1"/>
      <c r="QTC188" s="1"/>
      <c r="QTD188" s="1"/>
      <c r="QTE188" s="1"/>
      <c r="QTF188" s="1"/>
      <c r="QTG188" s="1"/>
      <c r="QTH188" s="1"/>
      <c r="QTI188" s="1"/>
      <c r="QTJ188" s="1"/>
      <c r="QTK188" s="1"/>
      <c r="QTL188" s="1"/>
      <c r="QTM188" s="1"/>
      <c r="QTN188" s="1"/>
      <c r="QTO188" s="1"/>
      <c r="QTP188" s="1"/>
      <c r="QTQ188" s="1"/>
      <c r="QTR188" s="1"/>
      <c r="QTS188" s="1"/>
      <c r="QTT188" s="1"/>
      <c r="QTU188" s="1"/>
      <c r="QTV188" s="1"/>
      <c r="QTW188" s="1"/>
      <c r="QTX188" s="1"/>
      <c r="QTY188" s="1"/>
      <c r="QTZ188" s="1"/>
      <c r="QUA188" s="1"/>
      <c r="QUB188" s="1"/>
      <c r="QUC188" s="1"/>
      <c r="QUD188" s="1"/>
      <c r="QUE188" s="1"/>
      <c r="QUF188" s="1"/>
      <c r="QUG188" s="1"/>
      <c r="QUH188" s="1"/>
      <c r="QUI188" s="1"/>
      <c r="QUJ188" s="1"/>
      <c r="QUK188" s="1"/>
      <c r="QUL188" s="1"/>
      <c r="QUM188" s="1"/>
      <c r="QUN188" s="1"/>
      <c r="QUO188" s="1"/>
      <c r="QUP188" s="1"/>
      <c r="QUQ188" s="1"/>
      <c r="QUR188" s="1"/>
      <c r="QUS188" s="1"/>
      <c r="QUT188" s="1"/>
      <c r="QUU188" s="1"/>
      <c r="QUV188" s="1"/>
      <c r="QUW188" s="1"/>
      <c r="QUX188" s="1"/>
      <c r="QUY188" s="1"/>
      <c r="QUZ188" s="1"/>
      <c r="QVA188" s="1"/>
      <c r="QVB188" s="1"/>
      <c r="QVC188" s="1"/>
      <c r="QVD188" s="1"/>
      <c r="QVE188" s="1"/>
      <c r="QVF188" s="1"/>
      <c r="QVG188" s="1"/>
      <c r="QVH188" s="1"/>
      <c r="QVI188" s="1"/>
      <c r="QVJ188" s="1"/>
      <c r="QVK188" s="1"/>
      <c r="QVL188" s="1"/>
      <c r="QVM188" s="1"/>
      <c r="QVN188" s="1"/>
      <c r="QVO188" s="1"/>
      <c r="QVP188" s="1"/>
      <c r="QVQ188" s="1"/>
      <c r="QVR188" s="1"/>
      <c r="QVS188" s="1"/>
      <c r="QVT188" s="1"/>
      <c r="QVU188" s="1"/>
      <c r="QVV188" s="1"/>
      <c r="QVW188" s="1"/>
      <c r="QVX188" s="1"/>
      <c r="QVY188" s="1"/>
      <c r="QVZ188" s="1"/>
      <c r="QWA188" s="1"/>
      <c r="QWB188" s="1"/>
      <c r="QWC188" s="1"/>
      <c r="QWD188" s="1"/>
      <c r="QWE188" s="1"/>
      <c r="QWF188" s="1"/>
      <c r="QWG188" s="1"/>
      <c r="QWH188" s="1"/>
      <c r="QWI188" s="1"/>
      <c r="QWJ188" s="1"/>
      <c r="QWK188" s="1"/>
      <c r="QWL188" s="1"/>
      <c r="QWM188" s="1"/>
      <c r="QWN188" s="1"/>
      <c r="QWO188" s="1"/>
      <c r="QWP188" s="1"/>
      <c r="QWQ188" s="1"/>
      <c r="QWR188" s="1"/>
      <c r="QWS188" s="1"/>
      <c r="QWT188" s="1"/>
      <c r="QWU188" s="1"/>
      <c r="QWV188" s="1"/>
      <c r="QWW188" s="1"/>
      <c r="QWX188" s="1"/>
      <c r="QWY188" s="1"/>
      <c r="QWZ188" s="1"/>
      <c r="QXA188" s="1"/>
      <c r="QXB188" s="1"/>
      <c r="QXC188" s="1"/>
      <c r="QXD188" s="1"/>
      <c r="QXE188" s="1"/>
      <c r="QXF188" s="1"/>
      <c r="QXG188" s="1"/>
      <c r="QXH188" s="1"/>
      <c r="QXI188" s="1"/>
      <c r="QXJ188" s="1"/>
      <c r="QXK188" s="1"/>
      <c r="QXL188" s="1"/>
      <c r="QXM188" s="1"/>
      <c r="QXN188" s="1"/>
      <c r="QXO188" s="1"/>
      <c r="QXP188" s="1"/>
      <c r="QXQ188" s="1"/>
      <c r="QXR188" s="1"/>
      <c r="QXS188" s="1"/>
      <c r="QXT188" s="1"/>
      <c r="QXU188" s="1"/>
      <c r="QXV188" s="1"/>
      <c r="QXW188" s="1"/>
      <c r="QXX188" s="1"/>
      <c r="QXY188" s="1"/>
      <c r="QXZ188" s="1"/>
      <c r="QYA188" s="1"/>
      <c r="QYB188" s="1"/>
      <c r="QYC188" s="1"/>
      <c r="QYD188" s="1"/>
      <c r="QYE188" s="1"/>
      <c r="QYF188" s="1"/>
      <c r="QYG188" s="1"/>
      <c r="QYH188" s="1"/>
      <c r="QYI188" s="1"/>
      <c r="QYJ188" s="1"/>
      <c r="QYK188" s="1"/>
      <c r="QYL188" s="1"/>
      <c r="QYM188" s="1"/>
      <c r="QYN188" s="1"/>
      <c r="QYO188" s="1"/>
      <c r="QYP188" s="1"/>
      <c r="QYQ188" s="1"/>
      <c r="QYR188" s="1"/>
      <c r="QYS188" s="1"/>
      <c r="QYT188" s="1"/>
      <c r="QYU188" s="1"/>
      <c r="QYV188" s="1"/>
      <c r="QYW188" s="1"/>
      <c r="QYX188" s="1"/>
      <c r="QYY188" s="1"/>
      <c r="QYZ188" s="1"/>
      <c r="QZA188" s="1"/>
      <c r="QZB188" s="1"/>
      <c r="QZC188" s="1"/>
      <c r="QZD188" s="1"/>
      <c r="QZE188" s="1"/>
      <c r="QZF188" s="1"/>
      <c r="QZG188" s="1"/>
      <c r="QZH188" s="1"/>
      <c r="QZI188" s="1"/>
      <c r="QZJ188" s="1"/>
      <c r="QZK188" s="1"/>
      <c r="QZL188" s="1"/>
      <c r="QZM188" s="1"/>
      <c r="QZN188" s="1"/>
      <c r="QZO188" s="1"/>
      <c r="QZP188" s="1"/>
      <c r="QZQ188" s="1"/>
      <c r="QZR188" s="1"/>
      <c r="QZS188" s="1"/>
      <c r="QZT188" s="1"/>
      <c r="QZU188" s="1"/>
      <c r="QZV188" s="1"/>
      <c r="QZW188" s="1"/>
      <c r="QZX188" s="1"/>
      <c r="QZY188" s="1"/>
      <c r="QZZ188" s="1"/>
      <c r="RAA188" s="1"/>
      <c r="RAB188" s="1"/>
      <c r="RAC188" s="1"/>
      <c r="RAD188" s="1"/>
      <c r="RAE188" s="1"/>
      <c r="RAF188" s="1"/>
      <c r="RAG188" s="1"/>
      <c r="RAH188" s="1"/>
      <c r="RAI188" s="1"/>
      <c r="RAJ188" s="1"/>
      <c r="RAK188" s="1"/>
      <c r="RAL188" s="1"/>
      <c r="RAM188" s="1"/>
      <c r="RAN188" s="1"/>
      <c r="RAO188" s="1"/>
      <c r="RAP188" s="1"/>
      <c r="RAQ188" s="1"/>
      <c r="RAR188" s="1"/>
      <c r="RAS188" s="1"/>
      <c r="RAT188" s="1"/>
      <c r="RAU188" s="1"/>
      <c r="RAV188" s="1"/>
      <c r="RAW188" s="1"/>
      <c r="RAX188" s="1"/>
      <c r="RAY188" s="1"/>
      <c r="RAZ188" s="1"/>
      <c r="RBA188" s="1"/>
      <c r="RBB188" s="1"/>
      <c r="RBC188" s="1"/>
      <c r="RBD188" s="1"/>
      <c r="RBE188" s="1"/>
      <c r="RBF188" s="1"/>
      <c r="RBG188" s="1"/>
      <c r="RBH188" s="1"/>
      <c r="RBI188" s="1"/>
      <c r="RBJ188" s="1"/>
      <c r="RBK188" s="1"/>
      <c r="RBL188" s="1"/>
      <c r="RBM188" s="1"/>
      <c r="RBN188" s="1"/>
      <c r="RBO188" s="1"/>
      <c r="RBP188" s="1"/>
      <c r="RBQ188" s="1"/>
      <c r="RBR188" s="1"/>
      <c r="RBS188" s="1"/>
      <c r="RBT188" s="1"/>
      <c r="RBU188" s="1"/>
      <c r="RBV188" s="1"/>
      <c r="RBW188" s="1"/>
      <c r="RBX188" s="1"/>
      <c r="RBY188" s="1"/>
      <c r="RBZ188" s="1"/>
      <c r="RCA188" s="1"/>
      <c r="RCB188" s="1"/>
      <c r="RCC188" s="1"/>
      <c r="RCD188" s="1"/>
      <c r="RCE188" s="1"/>
      <c r="RCF188" s="1"/>
      <c r="RCG188" s="1"/>
      <c r="RCH188" s="1"/>
      <c r="RCI188" s="1"/>
      <c r="RCJ188" s="1"/>
      <c r="RCK188" s="1"/>
      <c r="RCL188" s="1"/>
      <c r="RCM188" s="1"/>
      <c r="RCN188" s="1"/>
      <c r="RCO188" s="1"/>
      <c r="RCP188" s="1"/>
      <c r="RCQ188" s="1"/>
      <c r="RCR188" s="1"/>
      <c r="RCS188" s="1"/>
      <c r="RCT188" s="1"/>
      <c r="RCU188" s="1"/>
      <c r="RCV188" s="1"/>
      <c r="RCW188" s="1"/>
      <c r="RCX188" s="1"/>
      <c r="RCY188" s="1"/>
      <c r="RCZ188" s="1"/>
      <c r="RDA188" s="1"/>
      <c r="RDB188" s="1"/>
      <c r="RDC188" s="1"/>
      <c r="RDD188" s="1"/>
      <c r="RDE188" s="1"/>
      <c r="RDF188" s="1"/>
      <c r="RDG188" s="1"/>
      <c r="RDH188" s="1"/>
      <c r="RDI188" s="1"/>
      <c r="RDJ188" s="1"/>
      <c r="RDK188" s="1"/>
      <c r="RDL188" s="1"/>
      <c r="RDM188" s="1"/>
      <c r="RDN188" s="1"/>
      <c r="RDO188" s="1"/>
      <c r="RDP188" s="1"/>
      <c r="RDQ188" s="1"/>
      <c r="RDR188" s="1"/>
      <c r="RDS188" s="1"/>
      <c r="RDT188" s="1"/>
      <c r="RDU188" s="1"/>
      <c r="RDV188" s="1"/>
      <c r="RDW188" s="1"/>
      <c r="RDX188" s="1"/>
      <c r="RDY188" s="1"/>
      <c r="RDZ188" s="1"/>
      <c r="REA188" s="1"/>
      <c r="REB188" s="1"/>
      <c r="REC188" s="1"/>
      <c r="RED188" s="1"/>
      <c r="REE188" s="1"/>
      <c r="REF188" s="1"/>
      <c r="REG188" s="1"/>
      <c r="REH188" s="1"/>
      <c r="REI188" s="1"/>
      <c r="REJ188" s="1"/>
      <c r="REK188" s="1"/>
      <c r="REL188" s="1"/>
      <c r="REM188" s="1"/>
      <c r="REN188" s="1"/>
      <c r="REO188" s="1"/>
      <c r="REP188" s="1"/>
      <c r="REQ188" s="1"/>
      <c r="RER188" s="1"/>
      <c r="RES188" s="1"/>
      <c r="RET188" s="1"/>
      <c r="REU188" s="1"/>
      <c r="REV188" s="1"/>
      <c r="REW188" s="1"/>
      <c r="REX188" s="1"/>
      <c r="REY188" s="1"/>
      <c r="REZ188" s="1"/>
      <c r="RFA188" s="1"/>
      <c r="RFB188" s="1"/>
      <c r="RFC188" s="1"/>
      <c r="RFD188" s="1"/>
      <c r="RFE188" s="1"/>
      <c r="RFF188" s="1"/>
      <c r="RFG188" s="1"/>
      <c r="RFH188" s="1"/>
      <c r="RFI188" s="1"/>
      <c r="RFJ188" s="1"/>
      <c r="RFK188" s="1"/>
      <c r="RFL188" s="1"/>
      <c r="RFM188" s="1"/>
      <c r="RFN188" s="1"/>
      <c r="RFO188" s="1"/>
      <c r="RFP188" s="1"/>
      <c r="RFQ188" s="1"/>
      <c r="RFR188" s="1"/>
      <c r="RFS188" s="1"/>
      <c r="RFT188" s="1"/>
      <c r="RFU188" s="1"/>
      <c r="RFV188" s="1"/>
      <c r="RFW188" s="1"/>
      <c r="RFX188" s="1"/>
      <c r="RFY188" s="1"/>
      <c r="RFZ188" s="1"/>
      <c r="RGA188" s="1"/>
      <c r="RGB188" s="1"/>
      <c r="RGC188" s="1"/>
      <c r="RGD188" s="1"/>
      <c r="RGE188" s="1"/>
      <c r="RGF188" s="1"/>
      <c r="RGG188" s="1"/>
      <c r="RGH188" s="1"/>
      <c r="RGI188" s="1"/>
      <c r="RGJ188" s="1"/>
      <c r="RGK188" s="1"/>
      <c r="RGL188" s="1"/>
      <c r="RGM188" s="1"/>
      <c r="RGN188" s="1"/>
      <c r="RGO188" s="1"/>
      <c r="RGP188" s="1"/>
      <c r="RGQ188" s="1"/>
      <c r="RGR188" s="1"/>
      <c r="RGS188" s="1"/>
      <c r="RGT188" s="1"/>
      <c r="RGU188" s="1"/>
      <c r="RGV188" s="1"/>
      <c r="RGW188" s="1"/>
      <c r="RGX188" s="1"/>
      <c r="RGY188" s="1"/>
      <c r="RGZ188" s="1"/>
      <c r="RHA188" s="1"/>
      <c r="RHB188" s="1"/>
      <c r="RHC188" s="1"/>
      <c r="RHD188" s="1"/>
      <c r="RHE188" s="1"/>
      <c r="RHF188" s="1"/>
      <c r="RHG188" s="1"/>
      <c r="RHH188" s="1"/>
      <c r="RHI188" s="1"/>
      <c r="RHJ188" s="1"/>
      <c r="RHK188" s="1"/>
      <c r="RHL188" s="1"/>
      <c r="RHM188" s="1"/>
      <c r="RHN188" s="1"/>
      <c r="RHO188" s="1"/>
      <c r="RHP188" s="1"/>
      <c r="RHQ188" s="1"/>
      <c r="RHR188" s="1"/>
      <c r="RHS188" s="1"/>
      <c r="RHT188" s="1"/>
      <c r="RHU188" s="1"/>
      <c r="RHV188" s="1"/>
      <c r="RHW188" s="1"/>
      <c r="RHX188" s="1"/>
      <c r="RHY188" s="1"/>
      <c r="RHZ188" s="1"/>
      <c r="RIA188" s="1"/>
      <c r="RIB188" s="1"/>
      <c r="RIC188" s="1"/>
      <c r="RID188" s="1"/>
      <c r="RIE188" s="1"/>
      <c r="RIF188" s="1"/>
      <c r="RIG188" s="1"/>
      <c r="RIH188" s="1"/>
      <c r="RII188" s="1"/>
      <c r="RIJ188" s="1"/>
      <c r="RIK188" s="1"/>
      <c r="RIL188" s="1"/>
      <c r="RIM188" s="1"/>
      <c r="RIN188" s="1"/>
      <c r="RIO188" s="1"/>
      <c r="RIP188" s="1"/>
      <c r="RIQ188" s="1"/>
      <c r="RIR188" s="1"/>
      <c r="RIS188" s="1"/>
      <c r="RIT188" s="1"/>
      <c r="RIU188" s="1"/>
      <c r="RIV188" s="1"/>
      <c r="RIW188" s="1"/>
      <c r="RIX188" s="1"/>
      <c r="RIY188" s="1"/>
      <c r="RIZ188" s="1"/>
      <c r="RJA188" s="1"/>
      <c r="RJB188" s="1"/>
      <c r="RJC188" s="1"/>
      <c r="RJD188" s="1"/>
      <c r="RJE188" s="1"/>
      <c r="RJF188" s="1"/>
      <c r="RJG188" s="1"/>
      <c r="RJH188" s="1"/>
      <c r="RJI188" s="1"/>
      <c r="RJJ188" s="1"/>
      <c r="RJK188" s="1"/>
      <c r="RJL188" s="1"/>
      <c r="RJM188" s="1"/>
      <c r="RJN188" s="1"/>
      <c r="RJO188" s="1"/>
      <c r="RJP188" s="1"/>
      <c r="RJQ188" s="1"/>
      <c r="RJR188" s="1"/>
      <c r="RJS188" s="1"/>
      <c r="RJT188" s="1"/>
      <c r="RJU188" s="1"/>
      <c r="RJV188" s="1"/>
      <c r="RJW188" s="1"/>
      <c r="RJX188" s="1"/>
      <c r="RJY188" s="1"/>
      <c r="RJZ188" s="1"/>
      <c r="RKA188" s="1"/>
      <c r="RKB188" s="1"/>
      <c r="RKC188" s="1"/>
      <c r="RKD188" s="1"/>
      <c r="RKE188" s="1"/>
      <c r="RKF188" s="1"/>
      <c r="RKG188" s="1"/>
      <c r="RKH188" s="1"/>
      <c r="RKI188" s="1"/>
      <c r="RKJ188" s="1"/>
      <c r="RKK188" s="1"/>
      <c r="RKL188" s="1"/>
      <c r="RKM188" s="1"/>
      <c r="RKN188" s="1"/>
      <c r="RKO188" s="1"/>
      <c r="RKP188" s="1"/>
      <c r="RKQ188" s="1"/>
      <c r="RKR188" s="1"/>
      <c r="RKS188" s="1"/>
      <c r="RKT188" s="1"/>
      <c r="RKU188" s="1"/>
      <c r="RKV188" s="1"/>
      <c r="RKW188" s="1"/>
      <c r="RKX188" s="1"/>
      <c r="RKY188" s="1"/>
      <c r="RKZ188" s="1"/>
      <c r="RLA188" s="1"/>
      <c r="RLB188" s="1"/>
      <c r="RLC188" s="1"/>
      <c r="RLD188" s="1"/>
      <c r="RLE188" s="1"/>
      <c r="RLF188" s="1"/>
      <c r="RLG188" s="1"/>
      <c r="RLH188" s="1"/>
      <c r="RLI188" s="1"/>
      <c r="RLJ188" s="1"/>
      <c r="RLK188" s="1"/>
      <c r="RLL188" s="1"/>
      <c r="RLM188" s="1"/>
      <c r="RLN188" s="1"/>
      <c r="RLO188" s="1"/>
      <c r="RLP188" s="1"/>
      <c r="RLQ188" s="1"/>
      <c r="RLR188" s="1"/>
      <c r="RLS188" s="1"/>
      <c r="RLT188" s="1"/>
      <c r="RLU188" s="1"/>
      <c r="RLV188" s="1"/>
      <c r="RLW188" s="1"/>
      <c r="RLX188" s="1"/>
      <c r="RLY188" s="1"/>
      <c r="RLZ188" s="1"/>
      <c r="RMA188" s="1"/>
      <c r="RMB188" s="1"/>
      <c r="RMC188" s="1"/>
      <c r="RMD188" s="1"/>
      <c r="RME188" s="1"/>
      <c r="RMF188" s="1"/>
      <c r="RMG188" s="1"/>
      <c r="RMH188" s="1"/>
      <c r="RMI188" s="1"/>
      <c r="RMJ188" s="1"/>
      <c r="RMK188" s="1"/>
      <c r="RML188" s="1"/>
      <c r="RMM188" s="1"/>
      <c r="RMN188" s="1"/>
      <c r="RMO188" s="1"/>
      <c r="RMP188" s="1"/>
      <c r="RMQ188" s="1"/>
      <c r="RMR188" s="1"/>
      <c r="RMS188" s="1"/>
      <c r="RMT188" s="1"/>
      <c r="RMU188" s="1"/>
      <c r="RMV188" s="1"/>
      <c r="RMW188" s="1"/>
      <c r="RMX188" s="1"/>
      <c r="RMY188" s="1"/>
      <c r="RMZ188" s="1"/>
      <c r="RNA188" s="1"/>
      <c r="RNB188" s="1"/>
      <c r="RNC188" s="1"/>
      <c r="RND188" s="1"/>
      <c r="RNE188" s="1"/>
      <c r="RNF188" s="1"/>
      <c r="RNG188" s="1"/>
      <c r="RNH188" s="1"/>
      <c r="RNI188" s="1"/>
      <c r="RNJ188" s="1"/>
      <c r="RNK188" s="1"/>
      <c r="RNL188" s="1"/>
      <c r="RNM188" s="1"/>
      <c r="RNN188" s="1"/>
      <c r="RNO188" s="1"/>
      <c r="RNP188" s="1"/>
      <c r="RNQ188" s="1"/>
      <c r="RNR188" s="1"/>
      <c r="RNS188" s="1"/>
      <c r="RNT188" s="1"/>
      <c r="RNU188" s="1"/>
      <c r="RNV188" s="1"/>
      <c r="RNW188" s="1"/>
      <c r="RNX188" s="1"/>
      <c r="RNY188" s="1"/>
      <c r="RNZ188" s="1"/>
      <c r="ROA188" s="1"/>
      <c r="ROB188" s="1"/>
      <c r="ROC188" s="1"/>
      <c r="ROD188" s="1"/>
      <c r="ROE188" s="1"/>
      <c r="ROF188" s="1"/>
      <c r="ROG188" s="1"/>
      <c r="ROH188" s="1"/>
      <c r="ROI188" s="1"/>
      <c r="ROJ188" s="1"/>
      <c r="ROK188" s="1"/>
      <c r="ROL188" s="1"/>
      <c r="ROM188" s="1"/>
      <c r="RON188" s="1"/>
      <c r="ROO188" s="1"/>
      <c r="ROP188" s="1"/>
      <c r="ROQ188" s="1"/>
      <c r="ROR188" s="1"/>
      <c r="ROS188" s="1"/>
      <c r="ROT188" s="1"/>
      <c r="ROU188" s="1"/>
      <c r="ROV188" s="1"/>
      <c r="ROW188" s="1"/>
      <c r="ROX188" s="1"/>
      <c r="ROY188" s="1"/>
      <c r="ROZ188" s="1"/>
      <c r="RPA188" s="1"/>
      <c r="RPB188" s="1"/>
      <c r="RPC188" s="1"/>
      <c r="RPD188" s="1"/>
      <c r="RPE188" s="1"/>
      <c r="RPF188" s="1"/>
      <c r="RPG188" s="1"/>
      <c r="RPH188" s="1"/>
      <c r="RPI188" s="1"/>
      <c r="RPJ188" s="1"/>
      <c r="RPK188" s="1"/>
      <c r="RPL188" s="1"/>
      <c r="RPM188" s="1"/>
      <c r="RPN188" s="1"/>
      <c r="RPO188" s="1"/>
      <c r="RPP188" s="1"/>
      <c r="RPQ188" s="1"/>
      <c r="RPR188" s="1"/>
      <c r="RPS188" s="1"/>
      <c r="RPT188" s="1"/>
      <c r="RPU188" s="1"/>
      <c r="RPV188" s="1"/>
      <c r="RPW188" s="1"/>
      <c r="RPX188" s="1"/>
      <c r="RPY188" s="1"/>
      <c r="RPZ188" s="1"/>
      <c r="RQA188" s="1"/>
      <c r="RQB188" s="1"/>
      <c r="RQC188" s="1"/>
      <c r="RQD188" s="1"/>
      <c r="RQE188" s="1"/>
      <c r="RQF188" s="1"/>
      <c r="RQG188" s="1"/>
      <c r="RQH188" s="1"/>
      <c r="RQI188" s="1"/>
      <c r="RQJ188" s="1"/>
      <c r="RQK188" s="1"/>
      <c r="RQL188" s="1"/>
      <c r="RQM188" s="1"/>
      <c r="RQN188" s="1"/>
      <c r="RQO188" s="1"/>
      <c r="RQP188" s="1"/>
      <c r="RQQ188" s="1"/>
      <c r="RQR188" s="1"/>
      <c r="RQS188" s="1"/>
      <c r="RQT188" s="1"/>
      <c r="RQU188" s="1"/>
      <c r="RQV188" s="1"/>
      <c r="RQW188" s="1"/>
      <c r="RQX188" s="1"/>
      <c r="RQY188" s="1"/>
      <c r="RQZ188" s="1"/>
      <c r="RRA188" s="1"/>
      <c r="RRB188" s="1"/>
      <c r="RRC188" s="1"/>
      <c r="RRD188" s="1"/>
      <c r="RRE188" s="1"/>
      <c r="RRF188" s="1"/>
      <c r="RRG188" s="1"/>
      <c r="RRH188" s="1"/>
      <c r="RRI188" s="1"/>
      <c r="RRJ188" s="1"/>
      <c r="RRK188" s="1"/>
      <c r="RRL188" s="1"/>
      <c r="RRM188" s="1"/>
      <c r="RRN188" s="1"/>
      <c r="RRO188" s="1"/>
      <c r="RRP188" s="1"/>
      <c r="RRQ188" s="1"/>
      <c r="RRR188" s="1"/>
      <c r="RRS188" s="1"/>
      <c r="RRT188" s="1"/>
      <c r="RRU188" s="1"/>
      <c r="RRV188" s="1"/>
      <c r="RRW188" s="1"/>
      <c r="RRX188" s="1"/>
      <c r="RRY188" s="1"/>
      <c r="RRZ188" s="1"/>
      <c r="RSA188" s="1"/>
      <c r="RSB188" s="1"/>
      <c r="RSC188" s="1"/>
      <c r="RSD188" s="1"/>
      <c r="RSE188" s="1"/>
      <c r="RSF188" s="1"/>
      <c r="RSG188" s="1"/>
      <c r="RSH188" s="1"/>
      <c r="RSI188" s="1"/>
      <c r="RSJ188" s="1"/>
      <c r="RSK188" s="1"/>
      <c r="RSL188" s="1"/>
      <c r="RSM188" s="1"/>
      <c r="RSN188" s="1"/>
      <c r="RSO188" s="1"/>
      <c r="RSP188" s="1"/>
      <c r="RSQ188" s="1"/>
      <c r="RSR188" s="1"/>
      <c r="RSS188" s="1"/>
      <c r="RST188" s="1"/>
      <c r="RSU188" s="1"/>
      <c r="RSV188" s="1"/>
      <c r="RSW188" s="1"/>
      <c r="RSX188" s="1"/>
      <c r="RSY188" s="1"/>
      <c r="RSZ188" s="1"/>
      <c r="RTA188" s="1"/>
      <c r="RTB188" s="1"/>
      <c r="RTC188" s="1"/>
      <c r="RTD188" s="1"/>
      <c r="RTE188" s="1"/>
      <c r="RTF188" s="1"/>
      <c r="RTG188" s="1"/>
      <c r="RTH188" s="1"/>
      <c r="RTI188" s="1"/>
      <c r="RTJ188" s="1"/>
      <c r="RTK188" s="1"/>
      <c r="RTL188" s="1"/>
      <c r="RTM188" s="1"/>
      <c r="RTN188" s="1"/>
      <c r="RTO188" s="1"/>
      <c r="RTP188" s="1"/>
      <c r="RTQ188" s="1"/>
      <c r="RTR188" s="1"/>
      <c r="RTS188" s="1"/>
      <c r="RTT188" s="1"/>
      <c r="RTU188" s="1"/>
      <c r="RTV188" s="1"/>
      <c r="RTW188" s="1"/>
      <c r="RTX188" s="1"/>
      <c r="RTY188" s="1"/>
      <c r="RTZ188" s="1"/>
      <c r="RUA188" s="1"/>
      <c r="RUB188" s="1"/>
      <c r="RUC188" s="1"/>
      <c r="RUD188" s="1"/>
      <c r="RUE188" s="1"/>
      <c r="RUF188" s="1"/>
      <c r="RUG188" s="1"/>
      <c r="RUH188" s="1"/>
      <c r="RUI188" s="1"/>
      <c r="RUJ188" s="1"/>
      <c r="RUK188" s="1"/>
      <c r="RUL188" s="1"/>
      <c r="RUM188" s="1"/>
      <c r="RUN188" s="1"/>
      <c r="RUO188" s="1"/>
      <c r="RUP188" s="1"/>
      <c r="RUQ188" s="1"/>
      <c r="RUR188" s="1"/>
      <c r="RUS188" s="1"/>
      <c r="RUT188" s="1"/>
      <c r="RUU188" s="1"/>
      <c r="RUV188" s="1"/>
      <c r="RUW188" s="1"/>
      <c r="RUX188" s="1"/>
      <c r="RUY188" s="1"/>
      <c r="RUZ188" s="1"/>
      <c r="RVA188" s="1"/>
      <c r="RVB188" s="1"/>
      <c r="RVC188" s="1"/>
      <c r="RVD188" s="1"/>
      <c r="RVE188" s="1"/>
      <c r="RVF188" s="1"/>
      <c r="RVG188" s="1"/>
      <c r="RVH188" s="1"/>
      <c r="RVI188" s="1"/>
      <c r="RVJ188" s="1"/>
      <c r="RVK188" s="1"/>
      <c r="RVL188" s="1"/>
      <c r="RVM188" s="1"/>
      <c r="RVN188" s="1"/>
      <c r="RVO188" s="1"/>
      <c r="RVP188" s="1"/>
      <c r="RVQ188" s="1"/>
      <c r="RVR188" s="1"/>
      <c r="RVS188" s="1"/>
      <c r="RVT188" s="1"/>
      <c r="RVU188" s="1"/>
      <c r="RVV188" s="1"/>
      <c r="RVW188" s="1"/>
      <c r="RVX188" s="1"/>
      <c r="RVY188" s="1"/>
      <c r="RVZ188" s="1"/>
      <c r="RWA188" s="1"/>
      <c r="RWB188" s="1"/>
      <c r="RWC188" s="1"/>
      <c r="RWD188" s="1"/>
      <c r="RWE188" s="1"/>
      <c r="RWF188" s="1"/>
      <c r="RWG188" s="1"/>
      <c r="RWH188" s="1"/>
      <c r="RWI188" s="1"/>
      <c r="RWJ188" s="1"/>
      <c r="RWK188" s="1"/>
      <c r="RWL188" s="1"/>
      <c r="RWM188" s="1"/>
      <c r="RWN188" s="1"/>
      <c r="RWO188" s="1"/>
      <c r="RWP188" s="1"/>
      <c r="RWQ188" s="1"/>
      <c r="RWR188" s="1"/>
      <c r="RWS188" s="1"/>
      <c r="RWT188" s="1"/>
      <c r="RWU188" s="1"/>
      <c r="RWV188" s="1"/>
      <c r="RWW188" s="1"/>
      <c r="RWX188" s="1"/>
      <c r="RWY188" s="1"/>
      <c r="RWZ188" s="1"/>
      <c r="RXA188" s="1"/>
      <c r="RXB188" s="1"/>
      <c r="RXC188" s="1"/>
      <c r="RXD188" s="1"/>
      <c r="RXE188" s="1"/>
      <c r="RXF188" s="1"/>
      <c r="RXG188" s="1"/>
      <c r="RXH188" s="1"/>
      <c r="RXI188" s="1"/>
      <c r="RXJ188" s="1"/>
      <c r="RXK188" s="1"/>
      <c r="RXL188" s="1"/>
      <c r="RXM188" s="1"/>
      <c r="RXN188" s="1"/>
      <c r="RXO188" s="1"/>
      <c r="RXP188" s="1"/>
      <c r="RXQ188" s="1"/>
      <c r="RXR188" s="1"/>
      <c r="RXS188" s="1"/>
      <c r="RXT188" s="1"/>
      <c r="RXU188" s="1"/>
      <c r="RXV188" s="1"/>
      <c r="RXW188" s="1"/>
      <c r="RXX188" s="1"/>
      <c r="RXY188" s="1"/>
      <c r="RXZ188" s="1"/>
      <c r="RYA188" s="1"/>
      <c r="RYB188" s="1"/>
      <c r="RYC188" s="1"/>
      <c r="RYD188" s="1"/>
      <c r="RYE188" s="1"/>
      <c r="RYF188" s="1"/>
      <c r="RYG188" s="1"/>
      <c r="RYH188" s="1"/>
      <c r="RYI188" s="1"/>
      <c r="RYJ188" s="1"/>
      <c r="RYK188" s="1"/>
      <c r="RYL188" s="1"/>
      <c r="RYM188" s="1"/>
      <c r="RYN188" s="1"/>
      <c r="RYO188" s="1"/>
      <c r="RYP188" s="1"/>
      <c r="RYQ188" s="1"/>
      <c r="RYR188" s="1"/>
      <c r="RYS188" s="1"/>
      <c r="RYT188" s="1"/>
      <c r="RYU188" s="1"/>
      <c r="RYV188" s="1"/>
      <c r="RYW188" s="1"/>
      <c r="RYX188" s="1"/>
      <c r="RYY188" s="1"/>
      <c r="RYZ188" s="1"/>
      <c r="RZA188" s="1"/>
      <c r="RZB188" s="1"/>
      <c r="RZC188" s="1"/>
      <c r="RZD188" s="1"/>
      <c r="RZE188" s="1"/>
      <c r="RZF188" s="1"/>
      <c r="RZG188" s="1"/>
      <c r="RZH188" s="1"/>
      <c r="RZI188" s="1"/>
      <c r="RZJ188" s="1"/>
      <c r="RZK188" s="1"/>
      <c r="RZL188" s="1"/>
      <c r="RZM188" s="1"/>
      <c r="RZN188" s="1"/>
      <c r="RZO188" s="1"/>
      <c r="RZP188" s="1"/>
      <c r="RZQ188" s="1"/>
      <c r="RZR188" s="1"/>
      <c r="RZS188" s="1"/>
      <c r="RZT188" s="1"/>
      <c r="RZU188" s="1"/>
      <c r="RZV188" s="1"/>
      <c r="RZW188" s="1"/>
      <c r="RZX188" s="1"/>
      <c r="RZY188" s="1"/>
      <c r="RZZ188" s="1"/>
      <c r="SAA188" s="1"/>
      <c r="SAB188" s="1"/>
      <c r="SAC188" s="1"/>
      <c r="SAD188" s="1"/>
      <c r="SAE188" s="1"/>
      <c r="SAF188" s="1"/>
      <c r="SAG188" s="1"/>
      <c r="SAH188" s="1"/>
      <c r="SAI188" s="1"/>
      <c r="SAJ188" s="1"/>
      <c r="SAK188" s="1"/>
      <c r="SAL188" s="1"/>
      <c r="SAM188" s="1"/>
      <c r="SAN188" s="1"/>
      <c r="SAO188" s="1"/>
      <c r="SAP188" s="1"/>
      <c r="SAQ188" s="1"/>
      <c r="SAR188" s="1"/>
      <c r="SAS188" s="1"/>
      <c r="SAT188" s="1"/>
      <c r="SAU188" s="1"/>
      <c r="SAV188" s="1"/>
      <c r="SAW188" s="1"/>
      <c r="SAX188" s="1"/>
      <c r="SAY188" s="1"/>
      <c r="SAZ188" s="1"/>
      <c r="SBA188" s="1"/>
      <c r="SBB188" s="1"/>
      <c r="SBC188" s="1"/>
      <c r="SBD188" s="1"/>
      <c r="SBE188" s="1"/>
      <c r="SBF188" s="1"/>
      <c r="SBG188" s="1"/>
      <c r="SBH188" s="1"/>
      <c r="SBI188" s="1"/>
      <c r="SBJ188" s="1"/>
      <c r="SBK188" s="1"/>
      <c r="SBL188" s="1"/>
      <c r="SBM188" s="1"/>
      <c r="SBN188" s="1"/>
      <c r="SBO188" s="1"/>
      <c r="SBP188" s="1"/>
      <c r="SBQ188" s="1"/>
      <c r="SBR188" s="1"/>
      <c r="SBS188" s="1"/>
      <c r="SBT188" s="1"/>
      <c r="SBU188" s="1"/>
      <c r="SBV188" s="1"/>
      <c r="SBW188" s="1"/>
      <c r="SBX188" s="1"/>
      <c r="SBY188" s="1"/>
      <c r="SBZ188" s="1"/>
      <c r="SCA188" s="1"/>
      <c r="SCB188" s="1"/>
      <c r="SCC188" s="1"/>
      <c r="SCD188" s="1"/>
      <c r="SCE188" s="1"/>
      <c r="SCF188" s="1"/>
      <c r="SCG188" s="1"/>
      <c r="SCH188" s="1"/>
      <c r="SCI188" s="1"/>
      <c r="SCJ188" s="1"/>
      <c r="SCK188" s="1"/>
      <c r="SCL188" s="1"/>
      <c r="SCM188" s="1"/>
      <c r="SCN188" s="1"/>
      <c r="SCO188" s="1"/>
      <c r="SCP188" s="1"/>
      <c r="SCQ188" s="1"/>
      <c r="SCR188" s="1"/>
      <c r="SCS188" s="1"/>
      <c r="SCT188" s="1"/>
      <c r="SCU188" s="1"/>
      <c r="SCV188" s="1"/>
      <c r="SCW188" s="1"/>
      <c r="SCX188" s="1"/>
      <c r="SCY188" s="1"/>
      <c r="SCZ188" s="1"/>
      <c r="SDA188" s="1"/>
      <c r="SDB188" s="1"/>
      <c r="SDC188" s="1"/>
      <c r="SDD188" s="1"/>
      <c r="SDE188" s="1"/>
      <c r="SDF188" s="1"/>
      <c r="SDG188" s="1"/>
      <c r="SDH188" s="1"/>
      <c r="SDI188" s="1"/>
      <c r="SDJ188" s="1"/>
      <c r="SDK188" s="1"/>
      <c r="SDL188" s="1"/>
      <c r="SDM188" s="1"/>
      <c r="SDN188" s="1"/>
      <c r="SDO188" s="1"/>
      <c r="SDP188" s="1"/>
      <c r="SDQ188" s="1"/>
      <c r="SDR188" s="1"/>
      <c r="SDS188" s="1"/>
      <c r="SDT188" s="1"/>
      <c r="SDU188" s="1"/>
      <c r="SDV188" s="1"/>
      <c r="SDW188" s="1"/>
      <c r="SDX188" s="1"/>
      <c r="SDY188" s="1"/>
      <c r="SDZ188" s="1"/>
      <c r="SEA188" s="1"/>
      <c r="SEB188" s="1"/>
      <c r="SEC188" s="1"/>
      <c r="SED188" s="1"/>
      <c r="SEE188" s="1"/>
      <c r="SEF188" s="1"/>
      <c r="SEG188" s="1"/>
      <c r="SEH188" s="1"/>
      <c r="SEI188" s="1"/>
      <c r="SEJ188" s="1"/>
      <c r="SEK188" s="1"/>
      <c r="SEL188" s="1"/>
      <c r="SEM188" s="1"/>
      <c r="SEN188" s="1"/>
      <c r="SEO188" s="1"/>
      <c r="SEP188" s="1"/>
      <c r="SEQ188" s="1"/>
      <c r="SER188" s="1"/>
      <c r="SES188" s="1"/>
      <c r="SET188" s="1"/>
      <c r="SEU188" s="1"/>
      <c r="SEV188" s="1"/>
      <c r="SEW188" s="1"/>
      <c r="SEX188" s="1"/>
      <c r="SEY188" s="1"/>
      <c r="SEZ188" s="1"/>
      <c r="SFA188" s="1"/>
      <c r="SFB188" s="1"/>
      <c r="SFC188" s="1"/>
      <c r="SFD188" s="1"/>
      <c r="SFE188" s="1"/>
      <c r="SFF188" s="1"/>
      <c r="SFG188" s="1"/>
      <c r="SFH188" s="1"/>
      <c r="SFI188" s="1"/>
      <c r="SFJ188" s="1"/>
      <c r="SFK188" s="1"/>
      <c r="SFL188" s="1"/>
      <c r="SFM188" s="1"/>
      <c r="SFN188" s="1"/>
      <c r="SFO188" s="1"/>
      <c r="SFP188" s="1"/>
      <c r="SFQ188" s="1"/>
      <c r="SFR188" s="1"/>
      <c r="SFS188" s="1"/>
      <c r="SFT188" s="1"/>
      <c r="SFU188" s="1"/>
      <c r="SFV188" s="1"/>
      <c r="SFW188" s="1"/>
      <c r="SFX188" s="1"/>
      <c r="SFY188" s="1"/>
      <c r="SFZ188" s="1"/>
      <c r="SGA188" s="1"/>
      <c r="SGB188" s="1"/>
      <c r="SGC188" s="1"/>
      <c r="SGD188" s="1"/>
      <c r="SGE188" s="1"/>
      <c r="SGF188" s="1"/>
      <c r="SGG188" s="1"/>
      <c r="SGH188" s="1"/>
      <c r="SGI188" s="1"/>
      <c r="SGJ188" s="1"/>
      <c r="SGK188" s="1"/>
      <c r="SGL188" s="1"/>
      <c r="SGM188" s="1"/>
      <c r="SGN188" s="1"/>
      <c r="SGO188" s="1"/>
      <c r="SGP188" s="1"/>
      <c r="SGQ188" s="1"/>
      <c r="SGR188" s="1"/>
      <c r="SGS188" s="1"/>
      <c r="SGT188" s="1"/>
      <c r="SGU188" s="1"/>
      <c r="SGV188" s="1"/>
      <c r="SGW188" s="1"/>
      <c r="SGX188" s="1"/>
      <c r="SGY188" s="1"/>
      <c r="SGZ188" s="1"/>
      <c r="SHA188" s="1"/>
      <c r="SHB188" s="1"/>
      <c r="SHC188" s="1"/>
      <c r="SHD188" s="1"/>
      <c r="SHE188" s="1"/>
      <c r="SHF188" s="1"/>
      <c r="SHG188" s="1"/>
      <c r="SHH188" s="1"/>
      <c r="SHI188" s="1"/>
      <c r="SHJ188" s="1"/>
      <c r="SHK188" s="1"/>
      <c r="SHL188" s="1"/>
      <c r="SHM188" s="1"/>
      <c r="SHN188" s="1"/>
      <c r="SHO188" s="1"/>
      <c r="SHP188" s="1"/>
      <c r="SHQ188" s="1"/>
      <c r="SHR188" s="1"/>
      <c r="SHS188" s="1"/>
      <c r="SHT188" s="1"/>
      <c r="SHU188" s="1"/>
      <c r="SHV188" s="1"/>
      <c r="SHW188" s="1"/>
      <c r="SHX188" s="1"/>
      <c r="SHY188" s="1"/>
      <c r="SHZ188" s="1"/>
      <c r="SIA188" s="1"/>
      <c r="SIB188" s="1"/>
      <c r="SIC188" s="1"/>
      <c r="SID188" s="1"/>
      <c r="SIE188" s="1"/>
      <c r="SIF188" s="1"/>
      <c r="SIG188" s="1"/>
      <c r="SIH188" s="1"/>
      <c r="SII188" s="1"/>
      <c r="SIJ188" s="1"/>
      <c r="SIK188" s="1"/>
      <c r="SIL188" s="1"/>
      <c r="SIM188" s="1"/>
      <c r="SIN188" s="1"/>
      <c r="SIO188" s="1"/>
      <c r="SIP188" s="1"/>
      <c r="SIQ188" s="1"/>
      <c r="SIR188" s="1"/>
      <c r="SIS188" s="1"/>
      <c r="SIT188" s="1"/>
      <c r="SIU188" s="1"/>
      <c r="SIV188" s="1"/>
      <c r="SIW188" s="1"/>
      <c r="SIX188" s="1"/>
      <c r="SIY188" s="1"/>
      <c r="SIZ188" s="1"/>
      <c r="SJA188" s="1"/>
      <c r="SJB188" s="1"/>
      <c r="SJC188" s="1"/>
      <c r="SJD188" s="1"/>
      <c r="SJE188" s="1"/>
      <c r="SJF188" s="1"/>
      <c r="SJG188" s="1"/>
      <c r="SJH188" s="1"/>
      <c r="SJI188" s="1"/>
      <c r="SJJ188" s="1"/>
      <c r="SJK188" s="1"/>
      <c r="SJL188" s="1"/>
      <c r="SJM188" s="1"/>
      <c r="SJN188" s="1"/>
      <c r="SJO188" s="1"/>
      <c r="SJP188" s="1"/>
      <c r="SJQ188" s="1"/>
      <c r="SJR188" s="1"/>
      <c r="SJS188" s="1"/>
      <c r="SJT188" s="1"/>
      <c r="SJU188" s="1"/>
      <c r="SJV188" s="1"/>
      <c r="SJW188" s="1"/>
      <c r="SJX188" s="1"/>
      <c r="SJY188" s="1"/>
      <c r="SJZ188" s="1"/>
      <c r="SKA188" s="1"/>
      <c r="SKB188" s="1"/>
      <c r="SKC188" s="1"/>
      <c r="SKD188" s="1"/>
      <c r="SKE188" s="1"/>
      <c r="SKF188" s="1"/>
      <c r="SKG188" s="1"/>
      <c r="SKH188" s="1"/>
      <c r="SKI188" s="1"/>
      <c r="SKJ188" s="1"/>
      <c r="SKK188" s="1"/>
      <c r="SKL188" s="1"/>
      <c r="SKM188" s="1"/>
      <c r="SKN188" s="1"/>
      <c r="SKO188" s="1"/>
      <c r="SKP188" s="1"/>
      <c r="SKQ188" s="1"/>
      <c r="SKR188" s="1"/>
      <c r="SKS188" s="1"/>
      <c r="SKT188" s="1"/>
      <c r="SKU188" s="1"/>
      <c r="SKV188" s="1"/>
      <c r="SKW188" s="1"/>
      <c r="SKX188" s="1"/>
      <c r="SKY188" s="1"/>
      <c r="SKZ188" s="1"/>
      <c r="SLA188" s="1"/>
      <c r="SLB188" s="1"/>
      <c r="SLC188" s="1"/>
      <c r="SLD188" s="1"/>
      <c r="SLE188" s="1"/>
      <c r="SLF188" s="1"/>
      <c r="SLG188" s="1"/>
      <c r="SLH188" s="1"/>
      <c r="SLI188" s="1"/>
      <c r="SLJ188" s="1"/>
      <c r="SLK188" s="1"/>
      <c r="SLL188" s="1"/>
      <c r="SLM188" s="1"/>
      <c r="SLN188" s="1"/>
      <c r="SLO188" s="1"/>
      <c r="SLP188" s="1"/>
      <c r="SLQ188" s="1"/>
      <c r="SLR188" s="1"/>
      <c r="SLS188" s="1"/>
      <c r="SLT188" s="1"/>
      <c r="SLU188" s="1"/>
      <c r="SLV188" s="1"/>
      <c r="SLW188" s="1"/>
      <c r="SLX188" s="1"/>
      <c r="SLY188" s="1"/>
      <c r="SLZ188" s="1"/>
      <c r="SMA188" s="1"/>
      <c r="SMB188" s="1"/>
      <c r="SMC188" s="1"/>
      <c r="SMD188" s="1"/>
      <c r="SME188" s="1"/>
      <c r="SMF188" s="1"/>
      <c r="SMG188" s="1"/>
      <c r="SMH188" s="1"/>
      <c r="SMI188" s="1"/>
      <c r="SMJ188" s="1"/>
      <c r="SMK188" s="1"/>
      <c r="SML188" s="1"/>
      <c r="SMM188" s="1"/>
      <c r="SMN188" s="1"/>
      <c r="SMO188" s="1"/>
      <c r="SMP188" s="1"/>
      <c r="SMQ188" s="1"/>
      <c r="SMR188" s="1"/>
      <c r="SMS188" s="1"/>
      <c r="SMT188" s="1"/>
      <c r="SMU188" s="1"/>
      <c r="SMV188" s="1"/>
      <c r="SMW188" s="1"/>
      <c r="SMX188" s="1"/>
      <c r="SMY188" s="1"/>
      <c r="SMZ188" s="1"/>
      <c r="SNA188" s="1"/>
      <c r="SNB188" s="1"/>
      <c r="SNC188" s="1"/>
      <c r="SND188" s="1"/>
      <c r="SNE188" s="1"/>
      <c r="SNF188" s="1"/>
      <c r="SNG188" s="1"/>
      <c r="SNH188" s="1"/>
      <c r="SNI188" s="1"/>
      <c r="SNJ188" s="1"/>
      <c r="SNK188" s="1"/>
      <c r="SNL188" s="1"/>
      <c r="SNM188" s="1"/>
      <c r="SNN188" s="1"/>
      <c r="SNO188" s="1"/>
      <c r="SNP188" s="1"/>
      <c r="SNQ188" s="1"/>
      <c r="SNR188" s="1"/>
      <c r="SNS188" s="1"/>
      <c r="SNT188" s="1"/>
      <c r="SNU188" s="1"/>
      <c r="SNV188" s="1"/>
      <c r="SNW188" s="1"/>
      <c r="SNX188" s="1"/>
      <c r="SNY188" s="1"/>
      <c r="SNZ188" s="1"/>
      <c r="SOA188" s="1"/>
      <c r="SOB188" s="1"/>
      <c r="SOC188" s="1"/>
      <c r="SOD188" s="1"/>
      <c r="SOE188" s="1"/>
      <c r="SOF188" s="1"/>
      <c r="SOG188" s="1"/>
      <c r="SOH188" s="1"/>
      <c r="SOI188" s="1"/>
      <c r="SOJ188" s="1"/>
      <c r="SOK188" s="1"/>
      <c r="SOL188" s="1"/>
      <c r="SOM188" s="1"/>
      <c r="SON188" s="1"/>
      <c r="SOO188" s="1"/>
      <c r="SOP188" s="1"/>
      <c r="SOQ188" s="1"/>
      <c r="SOR188" s="1"/>
      <c r="SOS188" s="1"/>
      <c r="SOT188" s="1"/>
      <c r="SOU188" s="1"/>
      <c r="SOV188" s="1"/>
      <c r="SOW188" s="1"/>
      <c r="SOX188" s="1"/>
      <c r="SOY188" s="1"/>
      <c r="SOZ188" s="1"/>
      <c r="SPA188" s="1"/>
      <c r="SPB188" s="1"/>
      <c r="SPC188" s="1"/>
      <c r="SPD188" s="1"/>
      <c r="SPE188" s="1"/>
      <c r="SPF188" s="1"/>
      <c r="SPG188" s="1"/>
      <c r="SPH188" s="1"/>
      <c r="SPI188" s="1"/>
      <c r="SPJ188" s="1"/>
      <c r="SPK188" s="1"/>
      <c r="SPL188" s="1"/>
      <c r="SPM188" s="1"/>
      <c r="SPN188" s="1"/>
      <c r="SPO188" s="1"/>
      <c r="SPP188" s="1"/>
      <c r="SPQ188" s="1"/>
      <c r="SPR188" s="1"/>
      <c r="SPS188" s="1"/>
      <c r="SPT188" s="1"/>
      <c r="SPU188" s="1"/>
      <c r="SPV188" s="1"/>
      <c r="SPW188" s="1"/>
      <c r="SPX188" s="1"/>
      <c r="SPY188" s="1"/>
      <c r="SPZ188" s="1"/>
      <c r="SQA188" s="1"/>
      <c r="SQB188" s="1"/>
      <c r="SQC188" s="1"/>
      <c r="SQD188" s="1"/>
      <c r="SQE188" s="1"/>
      <c r="SQF188" s="1"/>
      <c r="SQG188" s="1"/>
      <c r="SQH188" s="1"/>
      <c r="SQI188" s="1"/>
      <c r="SQJ188" s="1"/>
      <c r="SQK188" s="1"/>
      <c r="SQL188" s="1"/>
      <c r="SQM188" s="1"/>
      <c r="SQN188" s="1"/>
      <c r="SQO188" s="1"/>
      <c r="SQP188" s="1"/>
      <c r="SQQ188" s="1"/>
      <c r="SQR188" s="1"/>
      <c r="SQS188" s="1"/>
      <c r="SQT188" s="1"/>
      <c r="SQU188" s="1"/>
      <c r="SQV188" s="1"/>
      <c r="SQW188" s="1"/>
      <c r="SQX188" s="1"/>
      <c r="SQY188" s="1"/>
      <c r="SQZ188" s="1"/>
      <c r="SRA188" s="1"/>
      <c r="SRB188" s="1"/>
      <c r="SRC188" s="1"/>
      <c r="SRD188" s="1"/>
      <c r="SRE188" s="1"/>
      <c r="SRF188" s="1"/>
      <c r="SRG188" s="1"/>
      <c r="SRH188" s="1"/>
      <c r="SRI188" s="1"/>
      <c r="SRJ188" s="1"/>
      <c r="SRK188" s="1"/>
      <c r="SRL188" s="1"/>
      <c r="SRM188" s="1"/>
      <c r="SRN188" s="1"/>
      <c r="SRO188" s="1"/>
      <c r="SRP188" s="1"/>
      <c r="SRQ188" s="1"/>
      <c r="SRR188" s="1"/>
      <c r="SRS188" s="1"/>
      <c r="SRT188" s="1"/>
      <c r="SRU188" s="1"/>
      <c r="SRV188" s="1"/>
      <c r="SRW188" s="1"/>
      <c r="SRX188" s="1"/>
      <c r="SRY188" s="1"/>
      <c r="SRZ188" s="1"/>
      <c r="SSA188" s="1"/>
      <c r="SSB188" s="1"/>
      <c r="SSC188" s="1"/>
      <c r="SSD188" s="1"/>
      <c r="SSE188" s="1"/>
      <c r="SSF188" s="1"/>
      <c r="SSG188" s="1"/>
      <c r="SSH188" s="1"/>
      <c r="SSI188" s="1"/>
      <c r="SSJ188" s="1"/>
      <c r="SSK188" s="1"/>
      <c r="SSL188" s="1"/>
      <c r="SSM188" s="1"/>
      <c r="SSN188" s="1"/>
      <c r="SSO188" s="1"/>
      <c r="SSP188" s="1"/>
      <c r="SSQ188" s="1"/>
      <c r="SSR188" s="1"/>
      <c r="SSS188" s="1"/>
      <c r="SST188" s="1"/>
      <c r="SSU188" s="1"/>
      <c r="SSV188" s="1"/>
      <c r="SSW188" s="1"/>
      <c r="SSX188" s="1"/>
      <c r="SSY188" s="1"/>
      <c r="SSZ188" s="1"/>
      <c r="STA188" s="1"/>
      <c r="STB188" s="1"/>
      <c r="STC188" s="1"/>
      <c r="STD188" s="1"/>
      <c r="STE188" s="1"/>
      <c r="STF188" s="1"/>
      <c r="STG188" s="1"/>
      <c r="STH188" s="1"/>
      <c r="STI188" s="1"/>
      <c r="STJ188" s="1"/>
      <c r="STK188" s="1"/>
      <c r="STL188" s="1"/>
      <c r="STM188" s="1"/>
      <c r="STN188" s="1"/>
      <c r="STO188" s="1"/>
      <c r="STP188" s="1"/>
      <c r="STQ188" s="1"/>
      <c r="STR188" s="1"/>
      <c r="STS188" s="1"/>
      <c r="STT188" s="1"/>
      <c r="STU188" s="1"/>
      <c r="STV188" s="1"/>
      <c r="STW188" s="1"/>
      <c r="STX188" s="1"/>
      <c r="STY188" s="1"/>
      <c r="STZ188" s="1"/>
      <c r="SUA188" s="1"/>
      <c r="SUB188" s="1"/>
      <c r="SUC188" s="1"/>
      <c r="SUD188" s="1"/>
      <c r="SUE188" s="1"/>
      <c r="SUF188" s="1"/>
      <c r="SUG188" s="1"/>
      <c r="SUH188" s="1"/>
      <c r="SUI188" s="1"/>
      <c r="SUJ188" s="1"/>
      <c r="SUK188" s="1"/>
      <c r="SUL188" s="1"/>
      <c r="SUM188" s="1"/>
      <c r="SUN188" s="1"/>
      <c r="SUO188" s="1"/>
      <c r="SUP188" s="1"/>
      <c r="SUQ188" s="1"/>
      <c r="SUR188" s="1"/>
      <c r="SUS188" s="1"/>
      <c r="SUT188" s="1"/>
      <c r="SUU188" s="1"/>
      <c r="SUV188" s="1"/>
      <c r="SUW188" s="1"/>
      <c r="SUX188" s="1"/>
      <c r="SUY188" s="1"/>
      <c r="SUZ188" s="1"/>
      <c r="SVA188" s="1"/>
      <c r="SVB188" s="1"/>
      <c r="SVC188" s="1"/>
      <c r="SVD188" s="1"/>
      <c r="SVE188" s="1"/>
      <c r="SVF188" s="1"/>
      <c r="SVG188" s="1"/>
      <c r="SVH188" s="1"/>
      <c r="SVI188" s="1"/>
      <c r="SVJ188" s="1"/>
      <c r="SVK188" s="1"/>
      <c r="SVL188" s="1"/>
      <c r="SVM188" s="1"/>
      <c r="SVN188" s="1"/>
      <c r="SVO188" s="1"/>
      <c r="SVP188" s="1"/>
      <c r="SVQ188" s="1"/>
      <c r="SVR188" s="1"/>
      <c r="SVS188" s="1"/>
      <c r="SVT188" s="1"/>
      <c r="SVU188" s="1"/>
      <c r="SVV188" s="1"/>
      <c r="SVW188" s="1"/>
      <c r="SVX188" s="1"/>
      <c r="SVY188" s="1"/>
      <c r="SVZ188" s="1"/>
      <c r="SWA188" s="1"/>
      <c r="SWB188" s="1"/>
      <c r="SWC188" s="1"/>
      <c r="SWD188" s="1"/>
      <c r="SWE188" s="1"/>
      <c r="SWF188" s="1"/>
      <c r="SWG188" s="1"/>
      <c r="SWH188" s="1"/>
      <c r="SWI188" s="1"/>
      <c r="SWJ188" s="1"/>
      <c r="SWK188" s="1"/>
      <c r="SWL188" s="1"/>
      <c r="SWM188" s="1"/>
      <c r="SWN188" s="1"/>
      <c r="SWO188" s="1"/>
      <c r="SWP188" s="1"/>
      <c r="SWQ188" s="1"/>
      <c r="SWR188" s="1"/>
      <c r="SWS188" s="1"/>
      <c r="SWT188" s="1"/>
      <c r="SWU188" s="1"/>
      <c r="SWV188" s="1"/>
      <c r="SWW188" s="1"/>
      <c r="SWX188" s="1"/>
      <c r="SWY188" s="1"/>
      <c r="SWZ188" s="1"/>
      <c r="SXA188" s="1"/>
      <c r="SXB188" s="1"/>
      <c r="SXC188" s="1"/>
      <c r="SXD188" s="1"/>
      <c r="SXE188" s="1"/>
      <c r="SXF188" s="1"/>
      <c r="SXG188" s="1"/>
      <c r="SXH188" s="1"/>
      <c r="SXI188" s="1"/>
      <c r="SXJ188" s="1"/>
      <c r="SXK188" s="1"/>
      <c r="SXL188" s="1"/>
      <c r="SXM188" s="1"/>
      <c r="SXN188" s="1"/>
      <c r="SXO188" s="1"/>
      <c r="SXP188" s="1"/>
      <c r="SXQ188" s="1"/>
      <c r="SXR188" s="1"/>
      <c r="SXS188" s="1"/>
      <c r="SXT188" s="1"/>
      <c r="SXU188" s="1"/>
      <c r="SXV188" s="1"/>
      <c r="SXW188" s="1"/>
      <c r="SXX188" s="1"/>
      <c r="SXY188" s="1"/>
      <c r="SXZ188" s="1"/>
      <c r="SYA188" s="1"/>
      <c r="SYB188" s="1"/>
      <c r="SYC188" s="1"/>
      <c r="SYD188" s="1"/>
      <c r="SYE188" s="1"/>
      <c r="SYF188" s="1"/>
      <c r="SYG188" s="1"/>
      <c r="SYH188" s="1"/>
      <c r="SYI188" s="1"/>
      <c r="SYJ188" s="1"/>
      <c r="SYK188" s="1"/>
      <c r="SYL188" s="1"/>
      <c r="SYM188" s="1"/>
      <c r="SYN188" s="1"/>
      <c r="SYO188" s="1"/>
      <c r="SYP188" s="1"/>
      <c r="SYQ188" s="1"/>
      <c r="SYR188" s="1"/>
      <c r="SYS188" s="1"/>
      <c r="SYT188" s="1"/>
      <c r="SYU188" s="1"/>
      <c r="SYV188" s="1"/>
      <c r="SYW188" s="1"/>
      <c r="SYX188" s="1"/>
      <c r="SYY188" s="1"/>
      <c r="SYZ188" s="1"/>
      <c r="SZA188" s="1"/>
      <c r="SZB188" s="1"/>
      <c r="SZC188" s="1"/>
      <c r="SZD188" s="1"/>
      <c r="SZE188" s="1"/>
      <c r="SZF188" s="1"/>
      <c r="SZG188" s="1"/>
      <c r="SZH188" s="1"/>
      <c r="SZI188" s="1"/>
      <c r="SZJ188" s="1"/>
      <c r="SZK188" s="1"/>
      <c r="SZL188" s="1"/>
      <c r="SZM188" s="1"/>
      <c r="SZN188" s="1"/>
      <c r="SZO188" s="1"/>
      <c r="SZP188" s="1"/>
      <c r="SZQ188" s="1"/>
      <c r="SZR188" s="1"/>
      <c r="SZS188" s="1"/>
      <c r="SZT188" s="1"/>
      <c r="SZU188" s="1"/>
      <c r="SZV188" s="1"/>
      <c r="SZW188" s="1"/>
      <c r="SZX188" s="1"/>
      <c r="SZY188" s="1"/>
      <c r="SZZ188" s="1"/>
      <c r="TAA188" s="1"/>
      <c r="TAB188" s="1"/>
      <c r="TAC188" s="1"/>
      <c r="TAD188" s="1"/>
      <c r="TAE188" s="1"/>
      <c r="TAF188" s="1"/>
      <c r="TAG188" s="1"/>
      <c r="TAH188" s="1"/>
      <c r="TAI188" s="1"/>
      <c r="TAJ188" s="1"/>
      <c r="TAK188" s="1"/>
      <c r="TAL188" s="1"/>
      <c r="TAM188" s="1"/>
      <c r="TAN188" s="1"/>
      <c r="TAO188" s="1"/>
      <c r="TAP188" s="1"/>
      <c r="TAQ188" s="1"/>
      <c r="TAR188" s="1"/>
      <c r="TAS188" s="1"/>
      <c r="TAT188" s="1"/>
      <c r="TAU188" s="1"/>
      <c r="TAV188" s="1"/>
      <c r="TAW188" s="1"/>
      <c r="TAX188" s="1"/>
      <c r="TAY188" s="1"/>
      <c r="TAZ188" s="1"/>
      <c r="TBA188" s="1"/>
      <c r="TBB188" s="1"/>
      <c r="TBC188" s="1"/>
      <c r="TBD188" s="1"/>
      <c r="TBE188" s="1"/>
      <c r="TBF188" s="1"/>
      <c r="TBG188" s="1"/>
      <c r="TBH188" s="1"/>
      <c r="TBI188" s="1"/>
      <c r="TBJ188" s="1"/>
      <c r="TBK188" s="1"/>
      <c r="TBL188" s="1"/>
      <c r="TBM188" s="1"/>
      <c r="TBN188" s="1"/>
      <c r="TBO188" s="1"/>
      <c r="TBP188" s="1"/>
      <c r="TBQ188" s="1"/>
      <c r="TBR188" s="1"/>
      <c r="TBS188" s="1"/>
      <c r="TBT188" s="1"/>
      <c r="TBU188" s="1"/>
      <c r="TBV188" s="1"/>
      <c r="TBW188" s="1"/>
      <c r="TBX188" s="1"/>
      <c r="TBY188" s="1"/>
      <c r="TBZ188" s="1"/>
      <c r="TCA188" s="1"/>
      <c r="TCB188" s="1"/>
      <c r="TCC188" s="1"/>
      <c r="TCD188" s="1"/>
      <c r="TCE188" s="1"/>
      <c r="TCF188" s="1"/>
      <c r="TCG188" s="1"/>
      <c r="TCH188" s="1"/>
      <c r="TCI188" s="1"/>
      <c r="TCJ188" s="1"/>
      <c r="TCK188" s="1"/>
      <c r="TCL188" s="1"/>
      <c r="TCM188" s="1"/>
      <c r="TCN188" s="1"/>
      <c r="TCO188" s="1"/>
      <c r="TCP188" s="1"/>
      <c r="TCQ188" s="1"/>
      <c r="TCR188" s="1"/>
      <c r="TCS188" s="1"/>
      <c r="TCT188" s="1"/>
      <c r="TCU188" s="1"/>
      <c r="TCV188" s="1"/>
      <c r="TCW188" s="1"/>
      <c r="TCX188" s="1"/>
      <c r="TCY188" s="1"/>
      <c r="TCZ188" s="1"/>
      <c r="TDA188" s="1"/>
      <c r="TDB188" s="1"/>
      <c r="TDC188" s="1"/>
      <c r="TDD188" s="1"/>
      <c r="TDE188" s="1"/>
      <c r="TDF188" s="1"/>
      <c r="TDG188" s="1"/>
      <c r="TDH188" s="1"/>
      <c r="TDI188" s="1"/>
      <c r="TDJ188" s="1"/>
      <c r="TDK188" s="1"/>
      <c r="TDL188" s="1"/>
      <c r="TDM188" s="1"/>
      <c r="TDN188" s="1"/>
      <c r="TDO188" s="1"/>
      <c r="TDP188" s="1"/>
      <c r="TDQ188" s="1"/>
      <c r="TDR188" s="1"/>
      <c r="TDS188" s="1"/>
      <c r="TDT188" s="1"/>
      <c r="TDU188" s="1"/>
      <c r="TDV188" s="1"/>
      <c r="TDW188" s="1"/>
      <c r="TDX188" s="1"/>
      <c r="TDY188" s="1"/>
      <c r="TDZ188" s="1"/>
      <c r="TEA188" s="1"/>
      <c r="TEB188" s="1"/>
      <c r="TEC188" s="1"/>
      <c r="TED188" s="1"/>
      <c r="TEE188" s="1"/>
      <c r="TEF188" s="1"/>
      <c r="TEG188" s="1"/>
      <c r="TEH188" s="1"/>
      <c r="TEI188" s="1"/>
      <c r="TEJ188" s="1"/>
      <c r="TEK188" s="1"/>
      <c r="TEL188" s="1"/>
      <c r="TEM188" s="1"/>
      <c r="TEN188" s="1"/>
      <c r="TEO188" s="1"/>
      <c r="TEP188" s="1"/>
      <c r="TEQ188" s="1"/>
      <c r="TER188" s="1"/>
      <c r="TES188" s="1"/>
      <c r="TET188" s="1"/>
      <c r="TEU188" s="1"/>
      <c r="TEV188" s="1"/>
      <c r="TEW188" s="1"/>
      <c r="TEX188" s="1"/>
      <c r="TEY188" s="1"/>
      <c r="TEZ188" s="1"/>
      <c r="TFA188" s="1"/>
      <c r="TFB188" s="1"/>
      <c r="TFC188" s="1"/>
      <c r="TFD188" s="1"/>
      <c r="TFE188" s="1"/>
      <c r="TFF188" s="1"/>
      <c r="TFG188" s="1"/>
      <c r="TFH188" s="1"/>
      <c r="TFI188" s="1"/>
      <c r="TFJ188" s="1"/>
      <c r="TFK188" s="1"/>
      <c r="TFL188" s="1"/>
      <c r="TFM188" s="1"/>
      <c r="TFN188" s="1"/>
      <c r="TFO188" s="1"/>
      <c r="TFP188" s="1"/>
      <c r="TFQ188" s="1"/>
      <c r="TFR188" s="1"/>
      <c r="TFS188" s="1"/>
      <c r="TFT188" s="1"/>
      <c r="TFU188" s="1"/>
      <c r="TFV188" s="1"/>
      <c r="TFW188" s="1"/>
      <c r="TFX188" s="1"/>
      <c r="TFY188" s="1"/>
      <c r="TFZ188" s="1"/>
      <c r="TGA188" s="1"/>
      <c r="TGB188" s="1"/>
      <c r="TGC188" s="1"/>
      <c r="TGD188" s="1"/>
      <c r="TGE188" s="1"/>
      <c r="TGF188" s="1"/>
      <c r="TGG188" s="1"/>
      <c r="TGH188" s="1"/>
      <c r="TGI188" s="1"/>
      <c r="TGJ188" s="1"/>
      <c r="TGK188" s="1"/>
      <c r="TGL188" s="1"/>
      <c r="TGM188" s="1"/>
      <c r="TGN188" s="1"/>
      <c r="TGO188" s="1"/>
      <c r="TGP188" s="1"/>
      <c r="TGQ188" s="1"/>
      <c r="TGR188" s="1"/>
      <c r="TGS188" s="1"/>
      <c r="TGT188" s="1"/>
      <c r="TGU188" s="1"/>
      <c r="TGV188" s="1"/>
      <c r="TGW188" s="1"/>
      <c r="TGX188" s="1"/>
      <c r="TGY188" s="1"/>
      <c r="TGZ188" s="1"/>
      <c r="THA188" s="1"/>
      <c r="THB188" s="1"/>
      <c r="THC188" s="1"/>
      <c r="THD188" s="1"/>
      <c r="THE188" s="1"/>
      <c r="THF188" s="1"/>
      <c r="THG188" s="1"/>
      <c r="THH188" s="1"/>
      <c r="THI188" s="1"/>
      <c r="THJ188" s="1"/>
      <c r="THK188" s="1"/>
      <c r="THL188" s="1"/>
      <c r="THM188" s="1"/>
      <c r="THN188" s="1"/>
      <c r="THO188" s="1"/>
      <c r="THP188" s="1"/>
      <c r="THQ188" s="1"/>
      <c r="THR188" s="1"/>
      <c r="THS188" s="1"/>
      <c r="THT188" s="1"/>
      <c r="THU188" s="1"/>
      <c r="THV188" s="1"/>
      <c r="THW188" s="1"/>
      <c r="THX188" s="1"/>
      <c r="THY188" s="1"/>
      <c r="THZ188" s="1"/>
      <c r="TIA188" s="1"/>
      <c r="TIB188" s="1"/>
      <c r="TIC188" s="1"/>
      <c r="TID188" s="1"/>
      <c r="TIE188" s="1"/>
      <c r="TIF188" s="1"/>
      <c r="TIG188" s="1"/>
      <c r="TIH188" s="1"/>
      <c r="TII188" s="1"/>
      <c r="TIJ188" s="1"/>
      <c r="TIK188" s="1"/>
      <c r="TIL188" s="1"/>
      <c r="TIM188" s="1"/>
      <c r="TIN188" s="1"/>
      <c r="TIO188" s="1"/>
      <c r="TIP188" s="1"/>
      <c r="TIQ188" s="1"/>
      <c r="TIR188" s="1"/>
      <c r="TIS188" s="1"/>
      <c r="TIT188" s="1"/>
      <c r="TIU188" s="1"/>
      <c r="TIV188" s="1"/>
      <c r="TIW188" s="1"/>
      <c r="TIX188" s="1"/>
      <c r="TIY188" s="1"/>
      <c r="TIZ188" s="1"/>
      <c r="TJA188" s="1"/>
      <c r="TJB188" s="1"/>
      <c r="TJC188" s="1"/>
      <c r="TJD188" s="1"/>
      <c r="TJE188" s="1"/>
      <c r="TJF188" s="1"/>
      <c r="TJG188" s="1"/>
      <c r="TJH188" s="1"/>
      <c r="TJI188" s="1"/>
      <c r="TJJ188" s="1"/>
      <c r="TJK188" s="1"/>
      <c r="TJL188" s="1"/>
      <c r="TJM188" s="1"/>
      <c r="TJN188" s="1"/>
      <c r="TJO188" s="1"/>
      <c r="TJP188" s="1"/>
      <c r="TJQ188" s="1"/>
      <c r="TJR188" s="1"/>
      <c r="TJS188" s="1"/>
      <c r="TJT188" s="1"/>
      <c r="TJU188" s="1"/>
      <c r="TJV188" s="1"/>
      <c r="TJW188" s="1"/>
      <c r="TJX188" s="1"/>
      <c r="TJY188" s="1"/>
      <c r="TJZ188" s="1"/>
      <c r="TKA188" s="1"/>
      <c r="TKB188" s="1"/>
      <c r="TKC188" s="1"/>
      <c r="TKD188" s="1"/>
      <c r="TKE188" s="1"/>
      <c r="TKF188" s="1"/>
      <c r="TKG188" s="1"/>
      <c r="TKH188" s="1"/>
      <c r="TKI188" s="1"/>
      <c r="TKJ188" s="1"/>
      <c r="TKK188" s="1"/>
      <c r="TKL188" s="1"/>
      <c r="TKM188" s="1"/>
      <c r="TKN188" s="1"/>
      <c r="TKO188" s="1"/>
      <c r="TKP188" s="1"/>
      <c r="TKQ188" s="1"/>
      <c r="TKR188" s="1"/>
      <c r="TKS188" s="1"/>
      <c r="TKT188" s="1"/>
      <c r="TKU188" s="1"/>
      <c r="TKV188" s="1"/>
      <c r="TKW188" s="1"/>
      <c r="TKX188" s="1"/>
      <c r="TKY188" s="1"/>
      <c r="TKZ188" s="1"/>
      <c r="TLA188" s="1"/>
      <c r="TLB188" s="1"/>
      <c r="TLC188" s="1"/>
      <c r="TLD188" s="1"/>
      <c r="TLE188" s="1"/>
      <c r="TLF188" s="1"/>
      <c r="TLG188" s="1"/>
      <c r="TLH188" s="1"/>
      <c r="TLI188" s="1"/>
      <c r="TLJ188" s="1"/>
      <c r="TLK188" s="1"/>
      <c r="TLL188" s="1"/>
      <c r="TLM188" s="1"/>
      <c r="TLN188" s="1"/>
      <c r="TLO188" s="1"/>
      <c r="TLP188" s="1"/>
      <c r="TLQ188" s="1"/>
      <c r="TLR188" s="1"/>
      <c r="TLS188" s="1"/>
      <c r="TLT188" s="1"/>
      <c r="TLU188" s="1"/>
      <c r="TLV188" s="1"/>
      <c r="TLW188" s="1"/>
      <c r="TLX188" s="1"/>
      <c r="TLY188" s="1"/>
      <c r="TLZ188" s="1"/>
      <c r="TMA188" s="1"/>
      <c r="TMB188" s="1"/>
      <c r="TMC188" s="1"/>
      <c r="TMD188" s="1"/>
      <c r="TME188" s="1"/>
      <c r="TMF188" s="1"/>
      <c r="TMG188" s="1"/>
      <c r="TMH188" s="1"/>
      <c r="TMI188" s="1"/>
      <c r="TMJ188" s="1"/>
      <c r="TMK188" s="1"/>
      <c r="TML188" s="1"/>
      <c r="TMM188" s="1"/>
      <c r="TMN188" s="1"/>
      <c r="TMO188" s="1"/>
      <c r="TMP188" s="1"/>
      <c r="TMQ188" s="1"/>
      <c r="TMR188" s="1"/>
      <c r="TMS188" s="1"/>
      <c r="TMT188" s="1"/>
      <c r="TMU188" s="1"/>
      <c r="TMV188" s="1"/>
      <c r="TMW188" s="1"/>
      <c r="TMX188" s="1"/>
      <c r="TMY188" s="1"/>
      <c r="TMZ188" s="1"/>
      <c r="TNA188" s="1"/>
      <c r="TNB188" s="1"/>
      <c r="TNC188" s="1"/>
      <c r="TND188" s="1"/>
      <c r="TNE188" s="1"/>
      <c r="TNF188" s="1"/>
      <c r="TNG188" s="1"/>
      <c r="TNH188" s="1"/>
      <c r="TNI188" s="1"/>
      <c r="TNJ188" s="1"/>
      <c r="TNK188" s="1"/>
      <c r="TNL188" s="1"/>
      <c r="TNM188" s="1"/>
      <c r="TNN188" s="1"/>
      <c r="TNO188" s="1"/>
      <c r="TNP188" s="1"/>
      <c r="TNQ188" s="1"/>
      <c r="TNR188" s="1"/>
      <c r="TNS188" s="1"/>
      <c r="TNT188" s="1"/>
      <c r="TNU188" s="1"/>
      <c r="TNV188" s="1"/>
      <c r="TNW188" s="1"/>
      <c r="TNX188" s="1"/>
      <c r="TNY188" s="1"/>
      <c r="TNZ188" s="1"/>
      <c r="TOA188" s="1"/>
      <c r="TOB188" s="1"/>
      <c r="TOC188" s="1"/>
      <c r="TOD188" s="1"/>
      <c r="TOE188" s="1"/>
      <c r="TOF188" s="1"/>
      <c r="TOG188" s="1"/>
      <c r="TOH188" s="1"/>
      <c r="TOI188" s="1"/>
      <c r="TOJ188" s="1"/>
      <c r="TOK188" s="1"/>
      <c r="TOL188" s="1"/>
      <c r="TOM188" s="1"/>
      <c r="TON188" s="1"/>
      <c r="TOO188" s="1"/>
      <c r="TOP188" s="1"/>
      <c r="TOQ188" s="1"/>
      <c r="TOR188" s="1"/>
      <c r="TOS188" s="1"/>
      <c r="TOT188" s="1"/>
      <c r="TOU188" s="1"/>
      <c r="TOV188" s="1"/>
      <c r="TOW188" s="1"/>
      <c r="TOX188" s="1"/>
      <c r="TOY188" s="1"/>
      <c r="TOZ188" s="1"/>
      <c r="TPA188" s="1"/>
      <c r="TPB188" s="1"/>
      <c r="TPC188" s="1"/>
      <c r="TPD188" s="1"/>
      <c r="TPE188" s="1"/>
      <c r="TPF188" s="1"/>
      <c r="TPG188" s="1"/>
      <c r="TPH188" s="1"/>
      <c r="TPI188" s="1"/>
      <c r="TPJ188" s="1"/>
      <c r="TPK188" s="1"/>
      <c r="TPL188" s="1"/>
      <c r="TPM188" s="1"/>
      <c r="TPN188" s="1"/>
      <c r="TPO188" s="1"/>
      <c r="TPP188" s="1"/>
      <c r="TPQ188" s="1"/>
      <c r="TPR188" s="1"/>
      <c r="TPS188" s="1"/>
      <c r="TPT188" s="1"/>
      <c r="TPU188" s="1"/>
      <c r="TPV188" s="1"/>
      <c r="TPW188" s="1"/>
      <c r="TPX188" s="1"/>
      <c r="TPY188" s="1"/>
      <c r="TPZ188" s="1"/>
      <c r="TQA188" s="1"/>
      <c r="TQB188" s="1"/>
      <c r="TQC188" s="1"/>
      <c r="TQD188" s="1"/>
      <c r="TQE188" s="1"/>
      <c r="TQF188" s="1"/>
      <c r="TQG188" s="1"/>
      <c r="TQH188" s="1"/>
      <c r="TQI188" s="1"/>
      <c r="TQJ188" s="1"/>
      <c r="TQK188" s="1"/>
      <c r="TQL188" s="1"/>
      <c r="TQM188" s="1"/>
      <c r="TQN188" s="1"/>
      <c r="TQO188" s="1"/>
      <c r="TQP188" s="1"/>
      <c r="TQQ188" s="1"/>
      <c r="TQR188" s="1"/>
      <c r="TQS188" s="1"/>
      <c r="TQT188" s="1"/>
      <c r="TQU188" s="1"/>
      <c r="TQV188" s="1"/>
      <c r="TQW188" s="1"/>
      <c r="TQX188" s="1"/>
      <c r="TQY188" s="1"/>
      <c r="TQZ188" s="1"/>
      <c r="TRA188" s="1"/>
      <c r="TRB188" s="1"/>
      <c r="TRC188" s="1"/>
      <c r="TRD188" s="1"/>
      <c r="TRE188" s="1"/>
      <c r="TRF188" s="1"/>
      <c r="TRG188" s="1"/>
      <c r="TRH188" s="1"/>
      <c r="TRI188" s="1"/>
      <c r="TRJ188" s="1"/>
      <c r="TRK188" s="1"/>
      <c r="TRL188" s="1"/>
      <c r="TRM188" s="1"/>
      <c r="TRN188" s="1"/>
      <c r="TRO188" s="1"/>
      <c r="TRP188" s="1"/>
      <c r="TRQ188" s="1"/>
      <c r="TRR188" s="1"/>
      <c r="TRS188" s="1"/>
      <c r="TRT188" s="1"/>
      <c r="TRU188" s="1"/>
      <c r="TRV188" s="1"/>
      <c r="TRW188" s="1"/>
      <c r="TRX188" s="1"/>
      <c r="TRY188" s="1"/>
      <c r="TRZ188" s="1"/>
      <c r="TSA188" s="1"/>
      <c r="TSB188" s="1"/>
      <c r="TSC188" s="1"/>
      <c r="TSD188" s="1"/>
      <c r="TSE188" s="1"/>
      <c r="TSF188" s="1"/>
      <c r="TSG188" s="1"/>
      <c r="TSH188" s="1"/>
      <c r="TSI188" s="1"/>
      <c r="TSJ188" s="1"/>
      <c r="TSK188" s="1"/>
      <c r="TSL188" s="1"/>
      <c r="TSM188" s="1"/>
      <c r="TSN188" s="1"/>
      <c r="TSO188" s="1"/>
      <c r="TSP188" s="1"/>
      <c r="TSQ188" s="1"/>
      <c r="TSR188" s="1"/>
      <c r="TSS188" s="1"/>
      <c r="TST188" s="1"/>
      <c r="TSU188" s="1"/>
      <c r="TSV188" s="1"/>
      <c r="TSW188" s="1"/>
      <c r="TSX188" s="1"/>
      <c r="TSY188" s="1"/>
      <c r="TSZ188" s="1"/>
      <c r="TTA188" s="1"/>
      <c r="TTB188" s="1"/>
      <c r="TTC188" s="1"/>
      <c r="TTD188" s="1"/>
      <c r="TTE188" s="1"/>
      <c r="TTF188" s="1"/>
      <c r="TTG188" s="1"/>
      <c r="TTH188" s="1"/>
      <c r="TTI188" s="1"/>
      <c r="TTJ188" s="1"/>
      <c r="TTK188" s="1"/>
      <c r="TTL188" s="1"/>
      <c r="TTM188" s="1"/>
      <c r="TTN188" s="1"/>
      <c r="TTO188" s="1"/>
      <c r="TTP188" s="1"/>
      <c r="TTQ188" s="1"/>
      <c r="TTR188" s="1"/>
      <c r="TTS188" s="1"/>
      <c r="TTT188" s="1"/>
      <c r="TTU188" s="1"/>
      <c r="TTV188" s="1"/>
      <c r="TTW188" s="1"/>
      <c r="TTX188" s="1"/>
      <c r="TTY188" s="1"/>
      <c r="TTZ188" s="1"/>
      <c r="TUA188" s="1"/>
      <c r="TUB188" s="1"/>
      <c r="TUC188" s="1"/>
      <c r="TUD188" s="1"/>
      <c r="TUE188" s="1"/>
      <c r="TUF188" s="1"/>
      <c r="TUG188" s="1"/>
      <c r="TUH188" s="1"/>
      <c r="TUI188" s="1"/>
      <c r="TUJ188" s="1"/>
      <c r="TUK188" s="1"/>
      <c r="TUL188" s="1"/>
      <c r="TUM188" s="1"/>
      <c r="TUN188" s="1"/>
      <c r="TUO188" s="1"/>
      <c r="TUP188" s="1"/>
      <c r="TUQ188" s="1"/>
      <c r="TUR188" s="1"/>
      <c r="TUS188" s="1"/>
      <c r="TUT188" s="1"/>
      <c r="TUU188" s="1"/>
      <c r="TUV188" s="1"/>
      <c r="TUW188" s="1"/>
      <c r="TUX188" s="1"/>
      <c r="TUY188" s="1"/>
      <c r="TUZ188" s="1"/>
      <c r="TVA188" s="1"/>
      <c r="TVB188" s="1"/>
      <c r="TVC188" s="1"/>
      <c r="TVD188" s="1"/>
      <c r="TVE188" s="1"/>
      <c r="TVF188" s="1"/>
      <c r="TVG188" s="1"/>
      <c r="TVH188" s="1"/>
      <c r="TVI188" s="1"/>
      <c r="TVJ188" s="1"/>
      <c r="TVK188" s="1"/>
      <c r="TVL188" s="1"/>
      <c r="TVM188" s="1"/>
      <c r="TVN188" s="1"/>
      <c r="TVO188" s="1"/>
      <c r="TVP188" s="1"/>
      <c r="TVQ188" s="1"/>
      <c r="TVR188" s="1"/>
      <c r="TVS188" s="1"/>
      <c r="TVT188" s="1"/>
      <c r="TVU188" s="1"/>
      <c r="TVV188" s="1"/>
      <c r="TVW188" s="1"/>
      <c r="TVX188" s="1"/>
      <c r="TVY188" s="1"/>
      <c r="TVZ188" s="1"/>
      <c r="TWA188" s="1"/>
      <c r="TWB188" s="1"/>
      <c r="TWC188" s="1"/>
      <c r="TWD188" s="1"/>
      <c r="TWE188" s="1"/>
      <c r="TWF188" s="1"/>
      <c r="TWG188" s="1"/>
      <c r="TWH188" s="1"/>
      <c r="TWI188" s="1"/>
      <c r="TWJ188" s="1"/>
      <c r="TWK188" s="1"/>
      <c r="TWL188" s="1"/>
      <c r="TWM188" s="1"/>
      <c r="TWN188" s="1"/>
      <c r="TWO188" s="1"/>
      <c r="TWP188" s="1"/>
      <c r="TWQ188" s="1"/>
      <c r="TWR188" s="1"/>
      <c r="TWS188" s="1"/>
      <c r="TWT188" s="1"/>
      <c r="TWU188" s="1"/>
      <c r="TWV188" s="1"/>
      <c r="TWW188" s="1"/>
      <c r="TWX188" s="1"/>
      <c r="TWY188" s="1"/>
      <c r="TWZ188" s="1"/>
      <c r="TXA188" s="1"/>
      <c r="TXB188" s="1"/>
      <c r="TXC188" s="1"/>
      <c r="TXD188" s="1"/>
      <c r="TXE188" s="1"/>
      <c r="TXF188" s="1"/>
      <c r="TXG188" s="1"/>
      <c r="TXH188" s="1"/>
      <c r="TXI188" s="1"/>
      <c r="TXJ188" s="1"/>
      <c r="TXK188" s="1"/>
      <c r="TXL188" s="1"/>
      <c r="TXM188" s="1"/>
      <c r="TXN188" s="1"/>
      <c r="TXO188" s="1"/>
      <c r="TXP188" s="1"/>
      <c r="TXQ188" s="1"/>
      <c r="TXR188" s="1"/>
      <c r="TXS188" s="1"/>
      <c r="TXT188" s="1"/>
      <c r="TXU188" s="1"/>
      <c r="TXV188" s="1"/>
      <c r="TXW188" s="1"/>
      <c r="TXX188" s="1"/>
      <c r="TXY188" s="1"/>
      <c r="TXZ188" s="1"/>
      <c r="TYA188" s="1"/>
      <c r="TYB188" s="1"/>
      <c r="TYC188" s="1"/>
      <c r="TYD188" s="1"/>
      <c r="TYE188" s="1"/>
      <c r="TYF188" s="1"/>
      <c r="TYG188" s="1"/>
      <c r="TYH188" s="1"/>
      <c r="TYI188" s="1"/>
      <c r="TYJ188" s="1"/>
      <c r="TYK188" s="1"/>
      <c r="TYL188" s="1"/>
      <c r="TYM188" s="1"/>
      <c r="TYN188" s="1"/>
      <c r="TYO188" s="1"/>
      <c r="TYP188" s="1"/>
      <c r="TYQ188" s="1"/>
      <c r="TYR188" s="1"/>
      <c r="TYS188" s="1"/>
      <c r="TYT188" s="1"/>
      <c r="TYU188" s="1"/>
      <c r="TYV188" s="1"/>
      <c r="TYW188" s="1"/>
      <c r="TYX188" s="1"/>
      <c r="TYY188" s="1"/>
      <c r="TYZ188" s="1"/>
      <c r="TZA188" s="1"/>
      <c r="TZB188" s="1"/>
      <c r="TZC188" s="1"/>
      <c r="TZD188" s="1"/>
      <c r="TZE188" s="1"/>
      <c r="TZF188" s="1"/>
      <c r="TZG188" s="1"/>
      <c r="TZH188" s="1"/>
      <c r="TZI188" s="1"/>
      <c r="TZJ188" s="1"/>
      <c r="TZK188" s="1"/>
      <c r="TZL188" s="1"/>
      <c r="TZM188" s="1"/>
      <c r="TZN188" s="1"/>
      <c r="TZO188" s="1"/>
      <c r="TZP188" s="1"/>
      <c r="TZQ188" s="1"/>
      <c r="TZR188" s="1"/>
      <c r="TZS188" s="1"/>
      <c r="TZT188" s="1"/>
      <c r="TZU188" s="1"/>
      <c r="TZV188" s="1"/>
      <c r="TZW188" s="1"/>
      <c r="TZX188" s="1"/>
      <c r="TZY188" s="1"/>
      <c r="TZZ188" s="1"/>
      <c r="UAA188" s="1"/>
      <c r="UAB188" s="1"/>
      <c r="UAC188" s="1"/>
      <c r="UAD188" s="1"/>
      <c r="UAE188" s="1"/>
      <c r="UAF188" s="1"/>
      <c r="UAG188" s="1"/>
      <c r="UAH188" s="1"/>
      <c r="UAI188" s="1"/>
      <c r="UAJ188" s="1"/>
      <c r="UAK188" s="1"/>
      <c r="UAL188" s="1"/>
      <c r="UAM188" s="1"/>
      <c r="UAN188" s="1"/>
      <c r="UAO188" s="1"/>
      <c r="UAP188" s="1"/>
      <c r="UAQ188" s="1"/>
      <c r="UAR188" s="1"/>
      <c r="UAS188" s="1"/>
      <c r="UAT188" s="1"/>
      <c r="UAU188" s="1"/>
      <c r="UAV188" s="1"/>
      <c r="UAW188" s="1"/>
      <c r="UAX188" s="1"/>
      <c r="UAY188" s="1"/>
      <c r="UAZ188" s="1"/>
      <c r="UBA188" s="1"/>
      <c r="UBB188" s="1"/>
      <c r="UBC188" s="1"/>
      <c r="UBD188" s="1"/>
      <c r="UBE188" s="1"/>
      <c r="UBF188" s="1"/>
      <c r="UBG188" s="1"/>
      <c r="UBH188" s="1"/>
      <c r="UBI188" s="1"/>
      <c r="UBJ188" s="1"/>
      <c r="UBK188" s="1"/>
      <c r="UBL188" s="1"/>
      <c r="UBM188" s="1"/>
      <c r="UBN188" s="1"/>
      <c r="UBO188" s="1"/>
      <c r="UBP188" s="1"/>
      <c r="UBQ188" s="1"/>
      <c r="UBR188" s="1"/>
      <c r="UBS188" s="1"/>
      <c r="UBT188" s="1"/>
      <c r="UBU188" s="1"/>
      <c r="UBV188" s="1"/>
      <c r="UBW188" s="1"/>
      <c r="UBX188" s="1"/>
      <c r="UBY188" s="1"/>
      <c r="UBZ188" s="1"/>
      <c r="UCA188" s="1"/>
      <c r="UCB188" s="1"/>
      <c r="UCC188" s="1"/>
      <c r="UCD188" s="1"/>
      <c r="UCE188" s="1"/>
      <c r="UCF188" s="1"/>
      <c r="UCG188" s="1"/>
      <c r="UCH188" s="1"/>
      <c r="UCI188" s="1"/>
      <c r="UCJ188" s="1"/>
      <c r="UCK188" s="1"/>
      <c r="UCL188" s="1"/>
      <c r="UCM188" s="1"/>
      <c r="UCN188" s="1"/>
      <c r="UCO188" s="1"/>
      <c r="UCP188" s="1"/>
      <c r="UCQ188" s="1"/>
      <c r="UCR188" s="1"/>
      <c r="UCS188" s="1"/>
      <c r="UCT188" s="1"/>
      <c r="UCU188" s="1"/>
      <c r="UCV188" s="1"/>
      <c r="UCW188" s="1"/>
      <c r="UCX188" s="1"/>
      <c r="UCY188" s="1"/>
      <c r="UCZ188" s="1"/>
      <c r="UDA188" s="1"/>
      <c r="UDB188" s="1"/>
      <c r="UDC188" s="1"/>
      <c r="UDD188" s="1"/>
      <c r="UDE188" s="1"/>
      <c r="UDF188" s="1"/>
      <c r="UDG188" s="1"/>
      <c r="UDH188" s="1"/>
      <c r="UDI188" s="1"/>
      <c r="UDJ188" s="1"/>
      <c r="UDK188" s="1"/>
      <c r="UDL188" s="1"/>
      <c r="UDM188" s="1"/>
      <c r="UDN188" s="1"/>
      <c r="UDO188" s="1"/>
      <c r="UDP188" s="1"/>
      <c r="UDQ188" s="1"/>
      <c r="UDR188" s="1"/>
      <c r="UDS188" s="1"/>
      <c r="UDT188" s="1"/>
      <c r="UDU188" s="1"/>
      <c r="UDV188" s="1"/>
      <c r="UDW188" s="1"/>
      <c r="UDX188" s="1"/>
      <c r="UDY188" s="1"/>
      <c r="UDZ188" s="1"/>
      <c r="UEA188" s="1"/>
      <c r="UEB188" s="1"/>
      <c r="UEC188" s="1"/>
      <c r="UED188" s="1"/>
      <c r="UEE188" s="1"/>
      <c r="UEF188" s="1"/>
      <c r="UEG188" s="1"/>
      <c r="UEH188" s="1"/>
      <c r="UEI188" s="1"/>
      <c r="UEJ188" s="1"/>
      <c r="UEK188" s="1"/>
      <c r="UEL188" s="1"/>
      <c r="UEM188" s="1"/>
      <c r="UEN188" s="1"/>
      <c r="UEO188" s="1"/>
      <c r="UEP188" s="1"/>
      <c r="UEQ188" s="1"/>
      <c r="UER188" s="1"/>
      <c r="UES188" s="1"/>
      <c r="UET188" s="1"/>
      <c r="UEU188" s="1"/>
      <c r="UEV188" s="1"/>
      <c r="UEW188" s="1"/>
      <c r="UEX188" s="1"/>
      <c r="UEY188" s="1"/>
      <c r="UEZ188" s="1"/>
      <c r="UFA188" s="1"/>
      <c r="UFB188" s="1"/>
      <c r="UFC188" s="1"/>
      <c r="UFD188" s="1"/>
      <c r="UFE188" s="1"/>
      <c r="UFF188" s="1"/>
      <c r="UFG188" s="1"/>
      <c r="UFH188" s="1"/>
      <c r="UFI188" s="1"/>
      <c r="UFJ188" s="1"/>
      <c r="UFK188" s="1"/>
      <c r="UFL188" s="1"/>
      <c r="UFM188" s="1"/>
      <c r="UFN188" s="1"/>
      <c r="UFO188" s="1"/>
      <c r="UFP188" s="1"/>
      <c r="UFQ188" s="1"/>
      <c r="UFR188" s="1"/>
      <c r="UFS188" s="1"/>
      <c r="UFT188" s="1"/>
      <c r="UFU188" s="1"/>
      <c r="UFV188" s="1"/>
      <c r="UFW188" s="1"/>
      <c r="UFX188" s="1"/>
      <c r="UFY188" s="1"/>
      <c r="UFZ188" s="1"/>
      <c r="UGA188" s="1"/>
      <c r="UGB188" s="1"/>
      <c r="UGC188" s="1"/>
      <c r="UGD188" s="1"/>
      <c r="UGE188" s="1"/>
      <c r="UGF188" s="1"/>
      <c r="UGG188" s="1"/>
      <c r="UGH188" s="1"/>
      <c r="UGI188" s="1"/>
      <c r="UGJ188" s="1"/>
      <c r="UGK188" s="1"/>
      <c r="UGL188" s="1"/>
      <c r="UGM188" s="1"/>
      <c r="UGN188" s="1"/>
      <c r="UGO188" s="1"/>
      <c r="UGP188" s="1"/>
      <c r="UGQ188" s="1"/>
      <c r="UGR188" s="1"/>
      <c r="UGS188" s="1"/>
      <c r="UGT188" s="1"/>
      <c r="UGU188" s="1"/>
      <c r="UGV188" s="1"/>
      <c r="UGW188" s="1"/>
      <c r="UGX188" s="1"/>
      <c r="UGY188" s="1"/>
      <c r="UGZ188" s="1"/>
      <c r="UHA188" s="1"/>
      <c r="UHB188" s="1"/>
      <c r="UHC188" s="1"/>
      <c r="UHD188" s="1"/>
      <c r="UHE188" s="1"/>
      <c r="UHF188" s="1"/>
      <c r="UHG188" s="1"/>
      <c r="UHH188" s="1"/>
      <c r="UHI188" s="1"/>
      <c r="UHJ188" s="1"/>
      <c r="UHK188" s="1"/>
      <c r="UHL188" s="1"/>
      <c r="UHM188" s="1"/>
      <c r="UHN188" s="1"/>
      <c r="UHO188" s="1"/>
      <c r="UHP188" s="1"/>
      <c r="UHQ188" s="1"/>
      <c r="UHR188" s="1"/>
      <c r="UHS188" s="1"/>
      <c r="UHT188" s="1"/>
      <c r="UHU188" s="1"/>
      <c r="UHV188" s="1"/>
      <c r="UHW188" s="1"/>
      <c r="UHX188" s="1"/>
      <c r="UHY188" s="1"/>
      <c r="UHZ188" s="1"/>
      <c r="UIA188" s="1"/>
      <c r="UIB188" s="1"/>
      <c r="UIC188" s="1"/>
      <c r="UID188" s="1"/>
      <c r="UIE188" s="1"/>
      <c r="UIF188" s="1"/>
      <c r="UIG188" s="1"/>
      <c r="UIH188" s="1"/>
      <c r="UII188" s="1"/>
      <c r="UIJ188" s="1"/>
      <c r="UIK188" s="1"/>
      <c r="UIL188" s="1"/>
      <c r="UIM188" s="1"/>
      <c r="UIN188" s="1"/>
      <c r="UIO188" s="1"/>
      <c r="UIP188" s="1"/>
      <c r="UIQ188" s="1"/>
      <c r="UIR188" s="1"/>
      <c r="UIS188" s="1"/>
      <c r="UIT188" s="1"/>
      <c r="UIU188" s="1"/>
      <c r="UIV188" s="1"/>
      <c r="UIW188" s="1"/>
      <c r="UIX188" s="1"/>
      <c r="UIY188" s="1"/>
      <c r="UIZ188" s="1"/>
      <c r="UJA188" s="1"/>
      <c r="UJB188" s="1"/>
      <c r="UJC188" s="1"/>
      <c r="UJD188" s="1"/>
      <c r="UJE188" s="1"/>
      <c r="UJF188" s="1"/>
      <c r="UJG188" s="1"/>
      <c r="UJH188" s="1"/>
      <c r="UJI188" s="1"/>
      <c r="UJJ188" s="1"/>
      <c r="UJK188" s="1"/>
      <c r="UJL188" s="1"/>
      <c r="UJM188" s="1"/>
      <c r="UJN188" s="1"/>
      <c r="UJO188" s="1"/>
      <c r="UJP188" s="1"/>
      <c r="UJQ188" s="1"/>
      <c r="UJR188" s="1"/>
      <c r="UJS188" s="1"/>
      <c r="UJT188" s="1"/>
      <c r="UJU188" s="1"/>
      <c r="UJV188" s="1"/>
      <c r="UJW188" s="1"/>
      <c r="UJX188" s="1"/>
      <c r="UJY188" s="1"/>
      <c r="UJZ188" s="1"/>
      <c r="UKA188" s="1"/>
      <c r="UKB188" s="1"/>
      <c r="UKC188" s="1"/>
      <c r="UKD188" s="1"/>
      <c r="UKE188" s="1"/>
      <c r="UKF188" s="1"/>
      <c r="UKG188" s="1"/>
      <c r="UKH188" s="1"/>
      <c r="UKI188" s="1"/>
      <c r="UKJ188" s="1"/>
      <c r="UKK188" s="1"/>
      <c r="UKL188" s="1"/>
      <c r="UKM188" s="1"/>
      <c r="UKN188" s="1"/>
      <c r="UKO188" s="1"/>
      <c r="UKP188" s="1"/>
      <c r="UKQ188" s="1"/>
      <c r="UKR188" s="1"/>
      <c r="UKS188" s="1"/>
      <c r="UKT188" s="1"/>
      <c r="UKU188" s="1"/>
      <c r="UKV188" s="1"/>
      <c r="UKW188" s="1"/>
      <c r="UKX188" s="1"/>
      <c r="UKY188" s="1"/>
      <c r="UKZ188" s="1"/>
      <c r="ULA188" s="1"/>
      <c r="ULB188" s="1"/>
      <c r="ULC188" s="1"/>
      <c r="ULD188" s="1"/>
      <c r="ULE188" s="1"/>
      <c r="ULF188" s="1"/>
      <c r="ULG188" s="1"/>
      <c r="ULH188" s="1"/>
      <c r="ULI188" s="1"/>
      <c r="ULJ188" s="1"/>
      <c r="ULK188" s="1"/>
      <c r="ULL188" s="1"/>
      <c r="ULM188" s="1"/>
      <c r="ULN188" s="1"/>
      <c r="ULO188" s="1"/>
      <c r="ULP188" s="1"/>
      <c r="ULQ188" s="1"/>
      <c r="ULR188" s="1"/>
      <c r="ULS188" s="1"/>
      <c r="ULT188" s="1"/>
      <c r="ULU188" s="1"/>
      <c r="ULV188" s="1"/>
      <c r="ULW188" s="1"/>
      <c r="ULX188" s="1"/>
      <c r="ULY188" s="1"/>
      <c r="ULZ188" s="1"/>
      <c r="UMA188" s="1"/>
      <c r="UMB188" s="1"/>
      <c r="UMC188" s="1"/>
      <c r="UMD188" s="1"/>
      <c r="UME188" s="1"/>
      <c r="UMF188" s="1"/>
      <c r="UMG188" s="1"/>
      <c r="UMH188" s="1"/>
      <c r="UMI188" s="1"/>
      <c r="UMJ188" s="1"/>
      <c r="UMK188" s="1"/>
      <c r="UML188" s="1"/>
      <c r="UMM188" s="1"/>
      <c r="UMN188" s="1"/>
      <c r="UMO188" s="1"/>
      <c r="UMP188" s="1"/>
      <c r="UMQ188" s="1"/>
      <c r="UMR188" s="1"/>
      <c r="UMS188" s="1"/>
      <c r="UMT188" s="1"/>
      <c r="UMU188" s="1"/>
      <c r="UMV188" s="1"/>
      <c r="UMW188" s="1"/>
      <c r="UMX188" s="1"/>
      <c r="UMY188" s="1"/>
      <c r="UMZ188" s="1"/>
      <c r="UNA188" s="1"/>
      <c r="UNB188" s="1"/>
      <c r="UNC188" s="1"/>
      <c r="UND188" s="1"/>
      <c r="UNE188" s="1"/>
      <c r="UNF188" s="1"/>
      <c r="UNG188" s="1"/>
      <c r="UNH188" s="1"/>
      <c r="UNI188" s="1"/>
      <c r="UNJ188" s="1"/>
      <c r="UNK188" s="1"/>
      <c r="UNL188" s="1"/>
      <c r="UNM188" s="1"/>
      <c r="UNN188" s="1"/>
      <c r="UNO188" s="1"/>
      <c r="UNP188" s="1"/>
      <c r="UNQ188" s="1"/>
      <c r="UNR188" s="1"/>
      <c r="UNS188" s="1"/>
      <c r="UNT188" s="1"/>
      <c r="UNU188" s="1"/>
      <c r="UNV188" s="1"/>
      <c r="UNW188" s="1"/>
      <c r="UNX188" s="1"/>
      <c r="UNY188" s="1"/>
      <c r="UNZ188" s="1"/>
      <c r="UOA188" s="1"/>
      <c r="UOB188" s="1"/>
      <c r="UOC188" s="1"/>
      <c r="UOD188" s="1"/>
      <c r="UOE188" s="1"/>
      <c r="UOF188" s="1"/>
      <c r="UOG188" s="1"/>
      <c r="UOH188" s="1"/>
      <c r="UOI188" s="1"/>
      <c r="UOJ188" s="1"/>
      <c r="UOK188" s="1"/>
      <c r="UOL188" s="1"/>
      <c r="UOM188" s="1"/>
      <c r="UON188" s="1"/>
      <c r="UOO188" s="1"/>
      <c r="UOP188" s="1"/>
      <c r="UOQ188" s="1"/>
      <c r="UOR188" s="1"/>
      <c r="UOS188" s="1"/>
      <c r="UOT188" s="1"/>
      <c r="UOU188" s="1"/>
      <c r="UOV188" s="1"/>
      <c r="UOW188" s="1"/>
      <c r="UOX188" s="1"/>
      <c r="UOY188" s="1"/>
      <c r="UOZ188" s="1"/>
      <c r="UPA188" s="1"/>
      <c r="UPB188" s="1"/>
      <c r="UPC188" s="1"/>
      <c r="UPD188" s="1"/>
      <c r="UPE188" s="1"/>
      <c r="UPF188" s="1"/>
      <c r="UPG188" s="1"/>
      <c r="UPH188" s="1"/>
      <c r="UPI188" s="1"/>
      <c r="UPJ188" s="1"/>
      <c r="UPK188" s="1"/>
      <c r="UPL188" s="1"/>
      <c r="UPM188" s="1"/>
      <c r="UPN188" s="1"/>
      <c r="UPO188" s="1"/>
      <c r="UPP188" s="1"/>
      <c r="UPQ188" s="1"/>
      <c r="UPR188" s="1"/>
      <c r="UPS188" s="1"/>
      <c r="UPT188" s="1"/>
      <c r="UPU188" s="1"/>
      <c r="UPV188" s="1"/>
      <c r="UPW188" s="1"/>
      <c r="UPX188" s="1"/>
      <c r="UPY188" s="1"/>
      <c r="UPZ188" s="1"/>
      <c r="UQA188" s="1"/>
      <c r="UQB188" s="1"/>
      <c r="UQC188" s="1"/>
      <c r="UQD188" s="1"/>
      <c r="UQE188" s="1"/>
      <c r="UQF188" s="1"/>
      <c r="UQG188" s="1"/>
      <c r="UQH188" s="1"/>
      <c r="UQI188" s="1"/>
      <c r="UQJ188" s="1"/>
      <c r="UQK188" s="1"/>
      <c r="UQL188" s="1"/>
      <c r="UQM188" s="1"/>
      <c r="UQN188" s="1"/>
      <c r="UQO188" s="1"/>
      <c r="UQP188" s="1"/>
      <c r="UQQ188" s="1"/>
      <c r="UQR188" s="1"/>
      <c r="UQS188" s="1"/>
      <c r="UQT188" s="1"/>
      <c r="UQU188" s="1"/>
      <c r="UQV188" s="1"/>
      <c r="UQW188" s="1"/>
      <c r="UQX188" s="1"/>
      <c r="UQY188" s="1"/>
      <c r="UQZ188" s="1"/>
      <c r="URA188" s="1"/>
      <c r="URB188" s="1"/>
      <c r="URC188" s="1"/>
      <c r="URD188" s="1"/>
      <c r="URE188" s="1"/>
      <c r="URF188" s="1"/>
      <c r="URG188" s="1"/>
      <c r="URH188" s="1"/>
      <c r="URI188" s="1"/>
      <c r="URJ188" s="1"/>
      <c r="URK188" s="1"/>
      <c r="URL188" s="1"/>
      <c r="URM188" s="1"/>
      <c r="URN188" s="1"/>
      <c r="URO188" s="1"/>
      <c r="URP188" s="1"/>
      <c r="URQ188" s="1"/>
      <c r="URR188" s="1"/>
      <c r="URS188" s="1"/>
      <c r="URT188" s="1"/>
      <c r="URU188" s="1"/>
      <c r="URV188" s="1"/>
      <c r="URW188" s="1"/>
      <c r="URX188" s="1"/>
      <c r="URY188" s="1"/>
      <c r="URZ188" s="1"/>
      <c r="USA188" s="1"/>
      <c r="USB188" s="1"/>
      <c r="USC188" s="1"/>
      <c r="USD188" s="1"/>
      <c r="USE188" s="1"/>
      <c r="USF188" s="1"/>
      <c r="USG188" s="1"/>
      <c r="USH188" s="1"/>
      <c r="USI188" s="1"/>
      <c r="USJ188" s="1"/>
      <c r="USK188" s="1"/>
      <c r="USL188" s="1"/>
      <c r="USM188" s="1"/>
      <c r="USN188" s="1"/>
      <c r="USO188" s="1"/>
      <c r="USP188" s="1"/>
      <c r="USQ188" s="1"/>
      <c r="USR188" s="1"/>
      <c r="USS188" s="1"/>
      <c r="UST188" s="1"/>
      <c r="USU188" s="1"/>
      <c r="USV188" s="1"/>
      <c r="USW188" s="1"/>
      <c r="USX188" s="1"/>
      <c r="USY188" s="1"/>
      <c r="USZ188" s="1"/>
      <c r="UTA188" s="1"/>
      <c r="UTB188" s="1"/>
      <c r="UTC188" s="1"/>
      <c r="UTD188" s="1"/>
      <c r="UTE188" s="1"/>
      <c r="UTF188" s="1"/>
      <c r="UTG188" s="1"/>
      <c r="UTH188" s="1"/>
      <c r="UTI188" s="1"/>
      <c r="UTJ188" s="1"/>
      <c r="UTK188" s="1"/>
      <c r="UTL188" s="1"/>
      <c r="UTM188" s="1"/>
      <c r="UTN188" s="1"/>
      <c r="UTO188" s="1"/>
      <c r="UTP188" s="1"/>
      <c r="UTQ188" s="1"/>
      <c r="UTR188" s="1"/>
      <c r="UTS188" s="1"/>
      <c r="UTT188" s="1"/>
      <c r="UTU188" s="1"/>
      <c r="UTV188" s="1"/>
      <c r="UTW188" s="1"/>
      <c r="UTX188" s="1"/>
      <c r="UTY188" s="1"/>
      <c r="UTZ188" s="1"/>
      <c r="UUA188" s="1"/>
      <c r="UUB188" s="1"/>
      <c r="UUC188" s="1"/>
      <c r="UUD188" s="1"/>
      <c r="UUE188" s="1"/>
      <c r="UUF188" s="1"/>
      <c r="UUG188" s="1"/>
      <c r="UUH188" s="1"/>
      <c r="UUI188" s="1"/>
      <c r="UUJ188" s="1"/>
      <c r="UUK188" s="1"/>
      <c r="UUL188" s="1"/>
      <c r="UUM188" s="1"/>
      <c r="UUN188" s="1"/>
      <c r="UUO188" s="1"/>
      <c r="UUP188" s="1"/>
      <c r="UUQ188" s="1"/>
      <c r="UUR188" s="1"/>
      <c r="UUS188" s="1"/>
      <c r="UUT188" s="1"/>
      <c r="UUU188" s="1"/>
      <c r="UUV188" s="1"/>
      <c r="UUW188" s="1"/>
      <c r="UUX188" s="1"/>
      <c r="UUY188" s="1"/>
      <c r="UUZ188" s="1"/>
      <c r="UVA188" s="1"/>
      <c r="UVB188" s="1"/>
      <c r="UVC188" s="1"/>
      <c r="UVD188" s="1"/>
      <c r="UVE188" s="1"/>
      <c r="UVF188" s="1"/>
      <c r="UVG188" s="1"/>
      <c r="UVH188" s="1"/>
      <c r="UVI188" s="1"/>
      <c r="UVJ188" s="1"/>
      <c r="UVK188" s="1"/>
      <c r="UVL188" s="1"/>
      <c r="UVM188" s="1"/>
      <c r="UVN188" s="1"/>
      <c r="UVO188" s="1"/>
      <c r="UVP188" s="1"/>
      <c r="UVQ188" s="1"/>
      <c r="UVR188" s="1"/>
      <c r="UVS188" s="1"/>
      <c r="UVT188" s="1"/>
      <c r="UVU188" s="1"/>
      <c r="UVV188" s="1"/>
      <c r="UVW188" s="1"/>
      <c r="UVX188" s="1"/>
      <c r="UVY188" s="1"/>
      <c r="UVZ188" s="1"/>
      <c r="UWA188" s="1"/>
      <c r="UWB188" s="1"/>
      <c r="UWC188" s="1"/>
      <c r="UWD188" s="1"/>
      <c r="UWE188" s="1"/>
      <c r="UWF188" s="1"/>
      <c r="UWG188" s="1"/>
      <c r="UWH188" s="1"/>
      <c r="UWI188" s="1"/>
      <c r="UWJ188" s="1"/>
      <c r="UWK188" s="1"/>
      <c r="UWL188" s="1"/>
      <c r="UWM188" s="1"/>
      <c r="UWN188" s="1"/>
      <c r="UWO188" s="1"/>
      <c r="UWP188" s="1"/>
      <c r="UWQ188" s="1"/>
      <c r="UWR188" s="1"/>
      <c r="UWS188" s="1"/>
      <c r="UWT188" s="1"/>
      <c r="UWU188" s="1"/>
      <c r="UWV188" s="1"/>
      <c r="UWW188" s="1"/>
      <c r="UWX188" s="1"/>
      <c r="UWY188" s="1"/>
      <c r="UWZ188" s="1"/>
      <c r="UXA188" s="1"/>
      <c r="UXB188" s="1"/>
      <c r="UXC188" s="1"/>
      <c r="UXD188" s="1"/>
      <c r="UXE188" s="1"/>
      <c r="UXF188" s="1"/>
      <c r="UXG188" s="1"/>
      <c r="UXH188" s="1"/>
      <c r="UXI188" s="1"/>
      <c r="UXJ188" s="1"/>
      <c r="UXK188" s="1"/>
      <c r="UXL188" s="1"/>
      <c r="UXM188" s="1"/>
      <c r="UXN188" s="1"/>
      <c r="UXO188" s="1"/>
      <c r="UXP188" s="1"/>
      <c r="UXQ188" s="1"/>
      <c r="UXR188" s="1"/>
      <c r="UXS188" s="1"/>
      <c r="UXT188" s="1"/>
      <c r="UXU188" s="1"/>
      <c r="UXV188" s="1"/>
      <c r="UXW188" s="1"/>
      <c r="UXX188" s="1"/>
      <c r="UXY188" s="1"/>
      <c r="UXZ188" s="1"/>
      <c r="UYA188" s="1"/>
      <c r="UYB188" s="1"/>
      <c r="UYC188" s="1"/>
      <c r="UYD188" s="1"/>
      <c r="UYE188" s="1"/>
      <c r="UYF188" s="1"/>
      <c r="UYG188" s="1"/>
      <c r="UYH188" s="1"/>
      <c r="UYI188" s="1"/>
      <c r="UYJ188" s="1"/>
      <c r="UYK188" s="1"/>
      <c r="UYL188" s="1"/>
      <c r="UYM188" s="1"/>
      <c r="UYN188" s="1"/>
      <c r="UYO188" s="1"/>
      <c r="UYP188" s="1"/>
      <c r="UYQ188" s="1"/>
      <c r="UYR188" s="1"/>
      <c r="UYS188" s="1"/>
      <c r="UYT188" s="1"/>
      <c r="UYU188" s="1"/>
      <c r="UYV188" s="1"/>
      <c r="UYW188" s="1"/>
      <c r="UYX188" s="1"/>
      <c r="UYY188" s="1"/>
      <c r="UYZ188" s="1"/>
      <c r="UZA188" s="1"/>
      <c r="UZB188" s="1"/>
      <c r="UZC188" s="1"/>
      <c r="UZD188" s="1"/>
      <c r="UZE188" s="1"/>
      <c r="UZF188" s="1"/>
      <c r="UZG188" s="1"/>
      <c r="UZH188" s="1"/>
      <c r="UZI188" s="1"/>
      <c r="UZJ188" s="1"/>
      <c r="UZK188" s="1"/>
      <c r="UZL188" s="1"/>
      <c r="UZM188" s="1"/>
      <c r="UZN188" s="1"/>
      <c r="UZO188" s="1"/>
      <c r="UZP188" s="1"/>
      <c r="UZQ188" s="1"/>
      <c r="UZR188" s="1"/>
      <c r="UZS188" s="1"/>
      <c r="UZT188" s="1"/>
      <c r="UZU188" s="1"/>
      <c r="UZV188" s="1"/>
      <c r="UZW188" s="1"/>
      <c r="UZX188" s="1"/>
      <c r="UZY188" s="1"/>
      <c r="UZZ188" s="1"/>
      <c r="VAA188" s="1"/>
      <c r="VAB188" s="1"/>
      <c r="VAC188" s="1"/>
      <c r="VAD188" s="1"/>
      <c r="VAE188" s="1"/>
      <c r="VAF188" s="1"/>
      <c r="VAG188" s="1"/>
      <c r="VAH188" s="1"/>
      <c r="VAI188" s="1"/>
      <c r="VAJ188" s="1"/>
      <c r="VAK188" s="1"/>
      <c r="VAL188" s="1"/>
      <c r="VAM188" s="1"/>
      <c r="VAN188" s="1"/>
      <c r="VAO188" s="1"/>
      <c r="VAP188" s="1"/>
      <c r="VAQ188" s="1"/>
      <c r="VAR188" s="1"/>
      <c r="VAS188" s="1"/>
      <c r="VAT188" s="1"/>
      <c r="VAU188" s="1"/>
      <c r="VAV188" s="1"/>
      <c r="VAW188" s="1"/>
      <c r="VAX188" s="1"/>
      <c r="VAY188" s="1"/>
      <c r="VAZ188" s="1"/>
      <c r="VBA188" s="1"/>
      <c r="VBB188" s="1"/>
      <c r="VBC188" s="1"/>
      <c r="VBD188" s="1"/>
      <c r="VBE188" s="1"/>
      <c r="VBF188" s="1"/>
      <c r="VBG188" s="1"/>
      <c r="VBH188" s="1"/>
      <c r="VBI188" s="1"/>
      <c r="VBJ188" s="1"/>
      <c r="VBK188" s="1"/>
      <c r="VBL188" s="1"/>
      <c r="VBM188" s="1"/>
      <c r="VBN188" s="1"/>
      <c r="VBO188" s="1"/>
      <c r="VBP188" s="1"/>
      <c r="VBQ188" s="1"/>
      <c r="VBR188" s="1"/>
      <c r="VBS188" s="1"/>
      <c r="VBT188" s="1"/>
      <c r="VBU188" s="1"/>
      <c r="VBV188" s="1"/>
      <c r="VBW188" s="1"/>
      <c r="VBX188" s="1"/>
      <c r="VBY188" s="1"/>
      <c r="VBZ188" s="1"/>
      <c r="VCA188" s="1"/>
      <c r="VCB188" s="1"/>
      <c r="VCC188" s="1"/>
      <c r="VCD188" s="1"/>
      <c r="VCE188" s="1"/>
      <c r="VCF188" s="1"/>
      <c r="VCG188" s="1"/>
      <c r="VCH188" s="1"/>
      <c r="VCI188" s="1"/>
      <c r="VCJ188" s="1"/>
      <c r="VCK188" s="1"/>
      <c r="VCL188" s="1"/>
      <c r="VCM188" s="1"/>
      <c r="VCN188" s="1"/>
      <c r="VCO188" s="1"/>
      <c r="VCP188" s="1"/>
      <c r="VCQ188" s="1"/>
      <c r="VCR188" s="1"/>
      <c r="VCS188" s="1"/>
      <c r="VCT188" s="1"/>
      <c r="VCU188" s="1"/>
      <c r="VCV188" s="1"/>
      <c r="VCW188" s="1"/>
      <c r="VCX188" s="1"/>
      <c r="VCY188" s="1"/>
      <c r="VCZ188" s="1"/>
      <c r="VDA188" s="1"/>
      <c r="VDB188" s="1"/>
      <c r="VDC188" s="1"/>
      <c r="VDD188" s="1"/>
      <c r="VDE188" s="1"/>
      <c r="VDF188" s="1"/>
      <c r="VDG188" s="1"/>
      <c r="VDH188" s="1"/>
      <c r="VDI188" s="1"/>
      <c r="VDJ188" s="1"/>
      <c r="VDK188" s="1"/>
      <c r="VDL188" s="1"/>
      <c r="VDM188" s="1"/>
      <c r="VDN188" s="1"/>
      <c r="VDO188" s="1"/>
      <c r="VDP188" s="1"/>
      <c r="VDQ188" s="1"/>
      <c r="VDR188" s="1"/>
      <c r="VDS188" s="1"/>
      <c r="VDT188" s="1"/>
      <c r="VDU188" s="1"/>
      <c r="VDV188" s="1"/>
      <c r="VDW188" s="1"/>
      <c r="VDX188" s="1"/>
      <c r="VDY188" s="1"/>
      <c r="VDZ188" s="1"/>
      <c r="VEA188" s="1"/>
      <c r="VEB188" s="1"/>
      <c r="VEC188" s="1"/>
      <c r="VED188" s="1"/>
      <c r="VEE188" s="1"/>
      <c r="VEF188" s="1"/>
      <c r="VEG188" s="1"/>
      <c r="VEH188" s="1"/>
      <c r="VEI188" s="1"/>
      <c r="VEJ188" s="1"/>
      <c r="VEK188" s="1"/>
      <c r="VEL188" s="1"/>
      <c r="VEM188" s="1"/>
      <c r="VEN188" s="1"/>
      <c r="VEO188" s="1"/>
      <c r="VEP188" s="1"/>
      <c r="VEQ188" s="1"/>
      <c r="VER188" s="1"/>
      <c r="VES188" s="1"/>
      <c r="VET188" s="1"/>
      <c r="VEU188" s="1"/>
      <c r="VEV188" s="1"/>
      <c r="VEW188" s="1"/>
      <c r="VEX188" s="1"/>
      <c r="VEY188" s="1"/>
      <c r="VEZ188" s="1"/>
      <c r="VFA188" s="1"/>
      <c r="VFB188" s="1"/>
      <c r="VFC188" s="1"/>
      <c r="VFD188" s="1"/>
      <c r="VFE188" s="1"/>
      <c r="VFF188" s="1"/>
      <c r="VFG188" s="1"/>
      <c r="VFH188" s="1"/>
      <c r="VFI188" s="1"/>
      <c r="VFJ188" s="1"/>
      <c r="VFK188" s="1"/>
      <c r="VFL188" s="1"/>
      <c r="VFM188" s="1"/>
      <c r="VFN188" s="1"/>
      <c r="VFO188" s="1"/>
      <c r="VFP188" s="1"/>
      <c r="VFQ188" s="1"/>
      <c r="VFR188" s="1"/>
      <c r="VFS188" s="1"/>
      <c r="VFT188" s="1"/>
      <c r="VFU188" s="1"/>
      <c r="VFV188" s="1"/>
      <c r="VFW188" s="1"/>
      <c r="VFX188" s="1"/>
      <c r="VFY188" s="1"/>
      <c r="VFZ188" s="1"/>
      <c r="VGA188" s="1"/>
      <c r="VGB188" s="1"/>
      <c r="VGC188" s="1"/>
      <c r="VGD188" s="1"/>
      <c r="VGE188" s="1"/>
      <c r="VGF188" s="1"/>
      <c r="VGG188" s="1"/>
      <c r="VGH188" s="1"/>
      <c r="VGI188" s="1"/>
      <c r="VGJ188" s="1"/>
      <c r="VGK188" s="1"/>
      <c r="VGL188" s="1"/>
      <c r="VGM188" s="1"/>
      <c r="VGN188" s="1"/>
      <c r="VGO188" s="1"/>
      <c r="VGP188" s="1"/>
      <c r="VGQ188" s="1"/>
      <c r="VGR188" s="1"/>
      <c r="VGS188" s="1"/>
      <c r="VGT188" s="1"/>
      <c r="VGU188" s="1"/>
      <c r="VGV188" s="1"/>
      <c r="VGW188" s="1"/>
      <c r="VGX188" s="1"/>
      <c r="VGY188" s="1"/>
      <c r="VGZ188" s="1"/>
      <c r="VHA188" s="1"/>
      <c r="VHB188" s="1"/>
      <c r="VHC188" s="1"/>
      <c r="VHD188" s="1"/>
      <c r="VHE188" s="1"/>
      <c r="VHF188" s="1"/>
      <c r="VHG188" s="1"/>
      <c r="VHH188" s="1"/>
      <c r="VHI188" s="1"/>
      <c r="VHJ188" s="1"/>
      <c r="VHK188" s="1"/>
      <c r="VHL188" s="1"/>
      <c r="VHM188" s="1"/>
      <c r="VHN188" s="1"/>
      <c r="VHO188" s="1"/>
      <c r="VHP188" s="1"/>
      <c r="VHQ188" s="1"/>
      <c r="VHR188" s="1"/>
      <c r="VHS188" s="1"/>
      <c r="VHT188" s="1"/>
      <c r="VHU188" s="1"/>
      <c r="VHV188" s="1"/>
      <c r="VHW188" s="1"/>
      <c r="VHX188" s="1"/>
      <c r="VHY188" s="1"/>
      <c r="VHZ188" s="1"/>
      <c r="VIA188" s="1"/>
      <c r="VIB188" s="1"/>
      <c r="VIC188" s="1"/>
      <c r="VID188" s="1"/>
      <c r="VIE188" s="1"/>
      <c r="VIF188" s="1"/>
      <c r="VIG188" s="1"/>
      <c r="VIH188" s="1"/>
      <c r="VII188" s="1"/>
      <c r="VIJ188" s="1"/>
      <c r="VIK188" s="1"/>
      <c r="VIL188" s="1"/>
      <c r="VIM188" s="1"/>
      <c r="VIN188" s="1"/>
      <c r="VIO188" s="1"/>
      <c r="VIP188" s="1"/>
      <c r="VIQ188" s="1"/>
      <c r="VIR188" s="1"/>
      <c r="VIS188" s="1"/>
      <c r="VIT188" s="1"/>
      <c r="VIU188" s="1"/>
      <c r="VIV188" s="1"/>
      <c r="VIW188" s="1"/>
      <c r="VIX188" s="1"/>
      <c r="VIY188" s="1"/>
      <c r="VIZ188" s="1"/>
      <c r="VJA188" s="1"/>
      <c r="VJB188" s="1"/>
      <c r="VJC188" s="1"/>
      <c r="VJD188" s="1"/>
      <c r="VJE188" s="1"/>
      <c r="VJF188" s="1"/>
      <c r="VJG188" s="1"/>
      <c r="VJH188" s="1"/>
      <c r="VJI188" s="1"/>
      <c r="VJJ188" s="1"/>
      <c r="VJK188" s="1"/>
      <c r="VJL188" s="1"/>
      <c r="VJM188" s="1"/>
      <c r="VJN188" s="1"/>
      <c r="VJO188" s="1"/>
      <c r="VJP188" s="1"/>
      <c r="VJQ188" s="1"/>
      <c r="VJR188" s="1"/>
      <c r="VJS188" s="1"/>
      <c r="VJT188" s="1"/>
      <c r="VJU188" s="1"/>
      <c r="VJV188" s="1"/>
      <c r="VJW188" s="1"/>
      <c r="VJX188" s="1"/>
      <c r="VJY188" s="1"/>
      <c r="VJZ188" s="1"/>
      <c r="VKA188" s="1"/>
      <c r="VKB188" s="1"/>
      <c r="VKC188" s="1"/>
      <c r="VKD188" s="1"/>
      <c r="VKE188" s="1"/>
      <c r="VKF188" s="1"/>
      <c r="VKG188" s="1"/>
      <c r="VKH188" s="1"/>
      <c r="VKI188" s="1"/>
      <c r="VKJ188" s="1"/>
      <c r="VKK188" s="1"/>
      <c r="VKL188" s="1"/>
      <c r="VKM188" s="1"/>
      <c r="VKN188" s="1"/>
      <c r="VKO188" s="1"/>
      <c r="VKP188" s="1"/>
      <c r="VKQ188" s="1"/>
      <c r="VKR188" s="1"/>
      <c r="VKS188" s="1"/>
      <c r="VKT188" s="1"/>
      <c r="VKU188" s="1"/>
      <c r="VKV188" s="1"/>
      <c r="VKW188" s="1"/>
      <c r="VKX188" s="1"/>
      <c r="VKY188" s="1"/>
      <c r="VKZ188" s="1"/>
      <c r="VLA188" s="1"/>
      <c r="VLB188" s="1"/>
      <c r="VLC188" s="1"/>
      <c r="VLD188" s="1"/>
      <c r="VLE188" s="1"/>
      <c r="VLF188" s="1"/>
      <c r="VLG188" s="1"/>
      <c r="VLH188" s="1"/>
      <c r="VLI188" s="1"/>
      <c r="VLJ188" s="1"/>
      <c r="VLK188" s="1"/>
      <c r="VLL188" s="1"/>
      <c r="VLM188" s="1"/>
      <c r="VLN188" s="1"/>
      <c r="VLO188" s="1"/>
      <c r="VLP188" s="1"/>
      <c r="VLQ188" s="1"/>
      <c r="VLR188" s="1"/>
      <c r="VLS188" s="1"/>
      <c r="VLT188" s="1"/>
      <c r="VLU188" s="1"/>
      <c r="VLV188" s="1"/>
      <c r="VLW188" s="1"/>
      <c r="VLX188" s="1"/>
      <c r="VLY188" s="1"/>
      <c r="VLZ188" s="1"/>
      <c r="VMA188" s="1"/>
      <c r="VMB188" s="1"/>
      <c r="VMC188" s="1"/>
      <c r="VMD188" s="1"/>
      <c r="VME188" s="1"/>
      <c r="VMF188" s="1"/>
      <c r="VMG188" s="1"/>
      <c r="VMH188" s="1"/>
      <c r="VMI188" s="1"/>
      <c r="VMJ188" s="1"/>
      <c r="VMK188" s="1"/>
      <c r="VML188" s="1"/>
      <c r="VMM188" s="1"/>
      <c r="VMN188" s="1"/>
      <c r="VMO188" s="1"/>
      <c r="VMP188" s="1"/>
      <c r="VMQ188" s="1"/>
      <c r="VMR188" s="1"/>
      <c r="VMS188" s="1"/>
      <c r="VMT188" s="1"/>
      <c r="VMU188" s="1"/>
      <c r="VMV188" s="1"/>
      <c r="VMW188" s="1"/>
      <c r="VMX188" s="1"/>
      <c r="VMY188" s="1"/>
      <c r="VMZ188" s="1"/>
      <c r="VNA188" s="1"/>
      <c r="VNB188" s="1"/>
      <c r="VNC188" s="1"/>
      <c r="VND188" s="1"/>
      <c r="VNE188" s="1"/>
      <c r="VNF188" s="1"/>
      <c r="VNG188" s="1"/>
      <c r="VNH188" s="1"/>
      <c r="VNI188" s="1"/>
      <c r="VNJ188" s="1"/>
      <c r="VNK188" s="1"/>
      <c r="VNL188" s="1"/>
      <c r="VNM188" s="1"/>
      <c r="VNN188" s="1"/>
      <c r="VNO188" s="1"/>
      <c r="VNP188" s="1"/>
      <c r="VNQ188" s="1"/>
      <c r="VNR188" s="1"/>
      <c r="VNS188" s="1"/>
      <c r="VNT188" s="1"/>
      <c r="VNU188" s="1"/>
      <c r="VNV188" s="1"/>
      <c r="VNW188" s="1"/>
      <c r="VNX188" s="1"/>
      <c r="VNY188" s="1"/>
      <c r="VNZ188" s="1"/>
      <c r="VOA188" s="1"/>
      <c r="VOB188" s="1"/>
      <c r="VOC188" s="1"/>
      <c r="VOD188" s="1"/>
      <c r="VOE188" s="1"/>
      <c r="VOF188" s="1"/>
      <c r="VOG188" s="1"/>
      <c r="VOH188" s="1"/>
      <c r="VOI188" s="1"/>
      <c r="VOJ188" s="1"/>
      <c r="VOK188" s="1"/>
      <c r="VOL188" s="1"/>
      <c r="VOM188" s="1"/>
      <c r="VON188" s="1"/>
      <c r="VOO188" s="1"/>
      <c r="VOP188" s="1"/>
      <c r="VOQ188" s="1"/>
      <c r="VOR188" s="1"/>
      <c r="VOS188" s="1"/>
      <c r="VOT188" s="1"/>
      <c r="VOU188" s="1"/>
      <c r="VOV188" s="1"/>
      <c r="VOW188" s="1"/>
      <c r="VOX188" s="1"/>
      <c r="VOY188" s="1"/>
      <c r="VOZ188" s="1"/>
      <c r="VPA188" s="1"/>
      <c r="VPB188" s="1"/>
      <c r="VPC188" s="1"/>
      <c r="VPD188" s="1"/>
      <c r="VPE188" s="1"/>
      <c r="VPF188" s="1"/>
      <c r="VPG188" s="1"/>
      <c r="VPH188" s="1"/>
      <c r="VPI188" s="1"/>
      <c r="VPJ188" s="1"/>
      <c r="VPK188" s="1"/>
      <c r="VPL188" s="1"/>
      <c r="VPM188" s="1"/>
      <c r="VPN188" s="1"/>
      <c r="VPO188" s="1"/>
      <c r="VPP188" s="1"/>
      <c r="VPQ188" s="1"/>
      <c r="VPR188" s="1"/>
      <c r="VPS188" s="1"/>
      <c r="VPT188" s="1"/>
      <c r="VPU188" s="1"/>
      <c r="VPV188" s="1"/>
      <c r="VPW188" s="1"/>
      <c r="VPX188" s="1"/>
      <c r="VPY188" s="1"/>
      <c r="VPZ188" s="1"/>
      <c r="VQA188" s="1"/>
      <c r="VQB188" s="1"/>
      <c r="VQC188" s="1"/>
      <c r="VQD188" s="1"/>
      <c r="VQE188" s="1"/>
      <c r="VQF188" s="1"/>
      <c r="VQG188" s="1"/>
      <c r="VQH188" s="1"/>
      <c r="VQI188" s="1"/>
      <c r="VQJ188" s="1"/>
      <c r="VQK188" s="1"/>
      <c r="VQL188" s="1"/>
      <c r="VQM188" s="1"/>
      <c r="VQN188" s="1"/>
      <c r="VQO188" s="1"/>
      <c r="VQP188" s="1"/>
      <c r="VQQ188" s="1"/>
      <c r="VQR188" s="1"/>
      <c r="VQS188" s="1"/>
      <c r="VQT188" s="1"/>
      <c r="VQU188" s="1"/>
      <c r="VQV188" s="1"/>
      <c r="VQW188" s="1"/>
      <c r="VQX188" s="1"/>
      <c r="VQY188" s="1"/>
      <c r="VQZ188" s="1"/>
      <c r="VRA188" s="1"/>
      <c r="VRB188" s="1"/>
      <c r="VRC188" s="1"/>
      <c r="VRD188" s="1"/>
      <c r="VRE188" s="1"/>
      <c r="VRF188" s="1"/>
      <c r="VRG188" s="1"/>
      <c r="VRH188" s="1"/>
      <c r="VRI188" s="1"/>
      <c r="VRJ188" s="1"/>
      <c r="VRK188" s="1"/>
      <c r="VRL188" s="1"/>
      <c r="VRM188" s="1"/>
      <c r="VRN188" s="1"/>
      <c r="VRO188" s="1"/>
      <c r="VRP188" s="1"/>
      <c r="VRQ188" s="1"/>
      <c r="VRR188" s="1"/>
      <c r="VRS188" s="1"/>
      <c r="VRT188" s="1"/>
      <c r="VRU188" s="1"/>
      <c r="VRV188" s="1"/>
      <c r="VRW188" s="1"/>
      <c r="VRX188" s="1"/>
      <c r="VRY188" s="1"/>
      <c r="VRZ188" s="1"/>
      <c r="VSA188" s="1"/>
      <c r="VSB188" s="1"/>
      <c r="VSC188" s="1"/>
      <c r="VSD188" s="1"/>
      <c r="VSE188" s="1"/>
      <c r="VSF188" s="1"/>
      <c r="VSG188" s="1"/>
      <c r="VSH188" s="1"/>
      <c r="VSI188" s="1"/>
      <c r="VSJ188" s="1"/>
      <c r="VSK188" s="1"/>
      <c r="VSL188" s="1"/>
      <c r="VSM188" s="1"/>
      <c r="VSN188" s="1"/>
      <c r="VSO188" s="1"/>
      <c r="VSP188" s="1"/>
      <c r="VSQ188" s="1"/>
      <c r="VSR188" s="1"/>
      <c r="VSS188" s="1"/>
      <c r="VST188" s="1"/>
      <c r="VSU188" s="1"/>
      <c r="VSV188" s="1"/>
      <c r="VSW188" s="1"/>
      <c r="VSX188" s="1"/>
      <c r="VSY188" s="1"/>
      <c r="VSZ188" s="1"/>
      <c r="VTA188" s="1"/>
      <c r="VTB188" s="1"/>
      <c r="VTC188" s="1"/>
      <c r="VTD188" s="1"/>
      <c r="VTE188" s="1"/>
      <c r="VTF188" s="1"/>
      <c r="VTG188" s="1"/>
      <c r="VTH188" s="1"/>
      <c r="VTI188" s="1"/>
      <c r="VTJ188" s="1"/>
      <c r="VTK188" s="1"/>
      <c r="VTL188" s="1"/>
      <c r="VTM188" s="1"/>
      <c r="VTN188" s="1"/>
      <c r="VTO188" s="1"/>
      <c r="VTP188" s="1"/>
      <c r="VTQ188" s="1"/>
      <c r="VTR188" s="1"/>
      <c r="VTS188" s="1"/>
      <c r="VTT188" s="1"/>
      <c r="VTU188" s="1"/>
      <c r="VTV188" s="1"/>
      <c r="VTW188" s="1"/>
      <c r="VTX188" s="1"/>
      <c r="VTY188" s="1"/>
      <c r="VTZ188" s="1"/>
      <c r="VUA188" s="1"/>
      <c r="VUB188" s="1"/>
      <c r="VUC188" s="1"/>
      <c r="VUD188" s="1"/>
      <c r="VUE188" s="1"/>
      <c r="VUF188" s="1"/>
      <c r="VUG188" s="1"/>
      <c r="VUH188" s="1"/>
      <c r="VUI188" s="1"/>
      <c r="VUJ188" s="1"/>
      <c r="VUK188" s="1"/>
      <c r="VUL188" s="1"/>
      <c r="VUM188" s="1"/>
      <c r="VUN188" s="1"/>
      <c r="VUO188" s="1"/>
      <c r="VUP188" s="1"/>
      <c r="VUQ188" s="1"/>
      <c r="VUR188" s="1"/>
      <c r="VUS188" s="1"/>
      <c r="VUT188" s="1"/>
      <c r="VUU188" s="1"/>
      <c r="VUV188" s="1"/>
      <c r="VUW188" s="1"/>
      <c r="VUX188" s="1"/>
      <c r="VUY188" s="1"/>
      <c r="VUZ188" s="1"/>
      <c r="VVA188" s="1"/>
      <c r="VVB188" s="1"/>
      <c r="VVC188" s="1"/>
      <c r="VVD188" s="1"/>
      <c r="VVE188" s="1"/>
      <c r="VVF188" s="1"/>
      <c r="VVG188" s="1"/>
      <c r="VVH188" s="1"/>
      <c r="VVI188" s="1"/>
      <c r="VVJ188" s="1"/>
      <c r="VVK188" s="1"/>
      <c r="VVL188" s="1"/>
      <c r="VVM188" s="1"/>
      <c r="VVN188" s="1"/>
      <c r="VVO188" s="1"/>
      <c r="VVP188" s="1"/>
      <c r="VVQ188" s="1"/>
      <c r="VVR188" s="1"/>
      <c r="VVS188" s="1"/>
      <c r="VVT188" s="1"/>
      <c r="VVU188" s="1"/>
      <c r="VVV188" s="1"/>
      <c r="VVW188" s="1"/>
      <c r="VVX188" s="1"/>
      <c r="VVY188" s="1"/>
      <c r="VVZ188" s="1"/>
      <c r="VWA188" s="1"/>
      <c r="VWB188" s="1"/>
      <c r="VWC188" s="1"/>
      <c r="VWD188" s="1"/>
      <c r="VWE188" s="1"/>
      <c r="VWF188" s="1"/>
      <c r="VWG188" s="1"/>
      <c r="VWH188" s="1"/>
      <c r="VWI188" s="1"/>
      <c r="VWJ188" s="1"/>
      <c r="VWK188" s="1"/>
      <c r="VWL188" s="1"/>
      <c r="VWM188" s="1"/>
      <c r="VWN188" s="1"/>
      <c r="VWO188" s="1"/>
      <c r="VWP188" s="1"/>
      <c r="VWQ188" s="1"/>
      <c r="VWR188" s="1"/>
      <c r="VWS188" s="1"/>
      <c r="VWT188" s="1"/>
      <c r="VWU188" s="1"/>
      <c r="VWV188" s="1"/>
      <c r="VWW188" s="1"/>
      <c r="VWX188" s="1"/>
      <c r="VWY188" s="1"/>
      <c r="VWZ188" s="1"/>
      <c r="VXA188" s="1"/>
      <c r="VXB188" s="1"/>
      <c r="VXC188" s="1"/>
      <c r="VXD188" s="1"/>
      <c r="VXE188" s="1"/>
      <c r="VXF188" s="1"/>
      <c r="VXG188" s="1"/>
      <c r="VXH188" s="1"/>
      <c r="VXI188" s="1"/>
      <c r="VXJ188" s="1"/>
      <c r="VXK188" s="1"/>
      <c r="VXL188" s="1"/>
      <c r="VXM188" s="1"/>
      <c r="VXN188" s="1"/>
      <c r="VXO188" s="1"/>
      <c r="VXP188" s="1"/>
      <c r="VXQ188" s="1"/>
      <c r="VXR188" s="1"/>
      <c r="VXS188" s="1"/>
      <c r="VXT188" s="1"/>
      <c r="VXU188" s="1"/>
      <c r="VXV188" s="1"/>
      <c r="VXW188" s="1"/>
      <c r="VXX188" s="1"/>
      <c r="VXY188" s="1"/>
      <c r="VXZ188" s="1"/>
      <c r="VYA188" s="1"/>
      <c r="VYB188" s="1"/>
      <c r="VYC188" s="1"/>
      <c r="VYD188" s="1"/>
      <c r="VYE188" s="1"/>
      <c r="VYF188" s="1"/>
      <c r="VYG188" s="1"/>
      <c r="VYH188" s="1"/>
      <c r="VYI188" s="1"/>
      <c r="VYJ188" s="1"/>
      <c r="VYK188" s="1"/>
      <c r="VYL188" s="1"/>
      <c r="VYM188" s="1"/>
      <c r="VYN188" s="1"/>
      <c r="VYO188" s="1"/>
      <c r="VYP188" s="1"/>
      <c r="VYQ188" s="1"/>
      <c r="VYR188" s="1"/>
      <c r="VYS188" s="1"/>
      <c r="VYT188" s="1"/>
      <c r="VYU188" s="1"/>
      <c r="VYV188" s="1"/>
      <c r="VYW188" s="1"/>
      <c r="VYX188" s="1"/>
      <c r="VYY188" s="1"/>
      <c r="VYZ188" s="1"/>
      <c r="VZA188" s="1"/>
      <c r="VZB188" s="1"/>
      <c r="VZC188" s="1"/>
      <c r="VZD188" s="1"/>
      <c r="VZE188" s="1"/>
      <c r="VZF188" s="1"/>
      <c r="VZG188" s="1"/>
      <c r="VZH188" s="1"/>
      <c r="VZI188" s="1"/>
      <c r="VZJ188" s="1"/>
      <c r="VZK188" s="1"/>
      <c r="VZL188" s="1"/>
      <c r="VZM188" s="1"/>
      <c r="VZN188" s="1"/>
      <c r="VZO188" s="1"/>
      <c r="VZP188" s="1"/>
      <c r="VZQ188" s="1"/>
      <c r="VZR188" s="1"/>
      <c r="VZS188" s="1"/>
      <c r="VZT188" s="1"/>
      <c r="VZU188" s="1"/>
      <c r="VZV188" s="1"/>
      <c r="VZW188" s="1"/>
      <c r="VZX188" s="1"/>
      <c r="VZY188" s="1"/>
      <c r="VZZ188" s="1"/>
      <c r="WAA188" s="1"/>
      <c r="WAB188" s="1"/>
      <c r="WAC188" s="1"/>
      <c r="WAD188" s="1"/>
      <c r="WAE188" s="1"/>
      <c r="WAF188" s="1"/>
      <c r="WAG188" s="1"/>
      <c r="WAH188" s="1"/>
      <c r="WAI188" s="1"/>
      <c r="WAJ188" s="1"/>
      <c r="WAK188" s="1"/>
      <c r="WAL188" s="1"/>
      <c r="WAM188" s="1"/>
      <c r="WAN188" s="1"/>
      <c r="WAO188" s="1"/>
      <c r="WAP188" s="1"/>
      <c r="WAQ188" s="1"/>
      <c r="WAR188" s="1"/>
      <c r="WAS188" s="1"/>
      <c r="WAT188" s="1"/>
      <c r="WAU188" s="1"/>
      <c r="WAV188" s="1"/>
      <c r="WAW188" s="1"/>
      <c r="WAX188" s="1"/>
      <c r="WAY188" s="1"/>
      <c r="WAZ188" s="1"/>
      <c r="WBA188" s="1"/>
      <c r="WBB188" s="1"/>
      <c r="WBC188" s="1"/>
      <c r="WBD188" s="1"/>
      <c r="WBE188" s="1"/>
      <c r="WBF188" s="1"/>
      <c r="WBG188" s="1"/>
      <c r="WBH188" s="1"/>
      <c r="WBI188" s="1"/>
      <c r="WBJ188" s="1"/>
      <c r="WBK188" s="1"/>
      <c r="WBL188" s="1"/>
      <c r="WBM188" s="1"/>
      <c r="WBN188" s="1"/>
      <c r="WBO188" s="1"/>
      <c r="WBP188" s="1"/>
      <c r="WBQ188" s="1"/>
      <c r="WBR188" s="1"/>
      <c r="WBS188" s="1"/>
      <c r="WBT188" s="1"/>
      <c r="WBU188" s="1"/>
      <c r="WBV188" s="1"/>
      <c r="WBW188" s="1"/>
      <c r="WBX188" s="1"/>
      <c r="WBY188" s="1"/>
      <c r="WBZ188" s="1"/>
      <c r="WCA188" s="1"/>
      <c r="WCB188" s="1"/>
      <c r="WCC188" s="1"/>
      <c r="WCD188" s="1"/>
      <c r="WCE188" s="1"/>
      <c r="WCF188" s="1"/>
      <c r="WCG188" s="1"/>
      <c r="WCH188" s="1"/>
      <c r="WCI188" s="1"/>
      <c r="WCJ188" s="1"/>
      <c r="WCK188" s="1"/>
      <c r="WCL188" s="1"/>
      <c r="WCM188" s="1"/>
      <c r="WCN188" s="1"/>
      <c r="WCO188" s="1"/>
      <c r="WCP188" s="1"/>
      <c r="WCQ188" s="1"/>
      <c r="WCR188" s="1"/>
      <c r="WCS188" s="1"/>
      <c r="WCT188" s="1"/>
      <c r="WCU188" s="1"/>
      <c r="WCV188" s="1"/>
      <c r="WCW188" s="1"/>
      <c r="WCX188" s="1"/>
      <c r="WCY188" s="1"/>
      <c r="WCZ188" s="1"/>
      <c r="WDA188" s="1"/>
      <c r="WDB188" s="1"/>
      <c r="WDC188" s="1"/>
      <c r="WDD188" s="1"/>
      <c r="WDE188" s="1"/>
      <c r="WDF188" s="1"/>
      <c r="WDG188" s="1"/>
      <c r="WDH188" s="1"/>
      <c r="WDI188" s="1"/>
      <c r="WDJ188" s="1"/>
      <c r="WDK188" s="1"/>
      <c r="WDL188" s="1"/>
      <c r="WDM188" s="1"/>
      <c r="WDN188" s="1"/>
      <c r="WDO188" s="1"/>
      <c r="WDP188" s="1"/>
      <c r="WDQ188" s="1"/>
      <c r="WDR188" s="1"/>
      <c r="WDS188" s="1"/>
      <c r="WDT188" s="1"/>
      <c r="WDU188" s="1"/>
      <c r="WDV188" s="1"/>
      <c r="WDW188" s="1"/>
      <c r="WDX188" s="1"/>
      <c r="WDY188" s="1"/>
      <c r="WDZ188" s="1"/>
      <c r="WEA188" s="1"/>
      <c r="WEB188" s="1"/>
      <c r="WEC188" s="1"/>
      <c r="WED188" s="1"/>
      <c r="WEE188" s="1"/>
      <c r="WEF188" s="1"/>
      <c r="WEG188" s="1"/>
      <c r="WEH188" s="1"/>
      <c r="WEI188" s="1"/>
      <c r="WEJ188" s="1"/>
      <c r="WEK188" s="1"/>
      <c r="WEL188" s="1"/>
      <c r="WEM188" s="1"/>
      <c r="WEN188" s="1"/>
      <c r="WEO188" s="1"/>
      <c r="WEP188" s="1"/>
      <c r="WEQ188" s="1"/>
      <c r="WER188" s="1"/>
      <c r="WES188" s="1"/>
      <c r="WET188" s="1"/>
      <c r="WEU188" s="1"/>
      <c r="WEV188" s="1"/>
      <c r="WEW188" s="1"/>
      <c r="WEX188" s="1"/>
      <c r="WEY188" s="1"/>
      <c r="WEZ188" s="1"/>
      <c r="WFA188" s="1"/>
      <c r="WFB188" s="1"/>
      <c r="WFC188" s="1"/>
      <c r="WFD188" s="1"/>
      <c r="WFE188" s="1"/>
      <c r="WFF188" s="1"/>
      <c r="WFG188" s="1"/>
      <c r="WFH188" s="1"/>
      <c r="WFI188" s="1"/>
      <c r="WFJ188" s="1"/>
      <c r="WFK188" s="1"/>
      <c r="WFL188" s="1"/>
      <c r="WFM188" s="1"/>
      <c r="WFN188" s="1"/>
      <c r="WFO188" s="1"/>
      <c r="WFP188" s="1"/>
      <c r="WFQ188" s="1"/>
      <c r="WFR188" s="1"/>
      <c r="WFS188" s="1"/>
      <c r="WFT188" s="1"/>
      <c r="WFU188" s="1"/>
      <c r="WFV188" s="1"/>
      <c r="WFW188" s="1"/>
      <c r="WFX188" s="1"/>
      <c r="WFY188" s="1"/>
      <c r="WFZ188" s="1"/>
      <c r="WGA188" s="1"/>
      <c r="WGB188" s="1"/>
      <c r="WGC188" s="1"/>
      <c r="WGD188" s="1"/>
      <c r="WGE188" s="1"/>
      <c r="WGF188" s="1"/>
      <c r="WGG188" s="1"/>
      <c r="WGH188" s="1"/>
      <c r="WGI188" s="1"/>
      <c r="WGJ188" s="1"/>
      <c r="WGK188" s="1"/>
      <c r="WGL188" s="1"/>
      <c r="WGM188" s="1"/>
      <c r="WGN188" s="1"/>
      <c r="WGO188" s="1"/>
      <c r="WGP188" s="1"/>
      <c r="WGQ188" s="1"/>
      <c r="WGR188" s="1"/>
      <c r="WGS188" s="1"/>
      <c r="WGT188" s="1"/>
      <c r="WGU188" s="1"/>
      <c r="WGV188" s="1"/>
      <c r="WGW188" s="1"/>
      <c r="WGX188" s="1"/>
      <c r="WGY188" s="1"/>
      <c r="WGZ188" s="1"/>
      <c r="WHA188" s="1"/>
      <c r="WHB188" s="1"/>
      <c r="WHC188" s="1"/>
      <c r="WHD188" s="1"/>
      <c r="WHE188" s="1"/>
      <c r="WHF188" s="1"/>
      <c r="WHG188" s="1"/>
      <c r="WHH188" s="1"/>
      <c r="WHI188" s="1"/>
      <c r="WHJ188" s="1"/>
      <c r="WHK188" s="1"/>
      <c r="WHL188" s="1"/>
      <c r="WHM188" s="1"/>
      <c r="WHN188" s="1"/>
      <c r="WHO188" s="1"/>
      <c r="WHP188" s="1"/>
      <c r="WHQ188" s="1"/>
      <c r="WHR188" s="1"/>
      <c r="WHS188" s="1"/>
      <c r="WHT188" s="1"/>
      <c r="WHU188" s="1"/>
      <c r="WHV188" s="1"/>
      <c r="WHW188" s="1"/>
      <c r="WHX188" s="1"/>
      <c r="WHY188" s="1"/>
      <c r="WHZ188" s="1"/>
      <c r="WIA188" s="1"/>
      <c r="WIB188" s="1"/>
      <c r="WIC188" s="1"/>
      <c r="WID188" s="1"/>
      <c r="WIE188" s="1"/>
      <c r="WIF188" s="1"/>
      <c r="WIG188" s="1"/>
      <c r="WIH188" s="1"/>
      <c r="WII188" s="1"/>
      <c r="WIJ188" s="1"/>
      <c r="WIK188" s="1"/>
      <c r="WIL188" s="1"/>
      <c r="WIM188" s="1"/>
      <c r="WIN188" s="1"/>
      <c r="WIO188" s="1"/>
      <c r="WIP188" s="1"/>
      <c r="WIQ188" s="1"/>
      <c r="WIR188" s="1"/>
      <c r="WIS188" s="1"/>
      <c r="WIT188" s="1"/>
      <c r="WIU188" s="1"/>
      <c r="WIV188" s="1"/>
      <c r="WIW188" s="1"/>
      <c r="WIX188" s="1"/>
      <c r="WIY188" s="1"/>
      <c r="WIZ188" s="1"/>
      <c r="WJA188" s="1"/>
      <c r="WJB188" s="1"/>
      <c r="WJC188" s="1"/>
      <c r="WJD188" s="1"/>
      <c r="WJE188" s="1"/>
      <c r="WJF188" s="1"/>
      <c r="WJG188" s="1"/>
      <c r="WJH188" s="1"/>
      <c r="WJI188" s="1"/>
      <c r="WJJ188" s="1"/>
      <c r="WJK188" s="1"/>
      <c r="WJL188" s="1"/>
      <c r="WJM188" s="1"/>
      <c r="WJN188" s="1"/>
      <c r="WJO188" s="1"/>
      <c r="WJP188" s="1"/>
      <c r="WJQ188" s="1"/>
      <c r="WJR188" s="1"/>
      <c r="WJS188" s="1"/>
      <c r="WJT188" s="1"/>
      <c r="WJU188" s="1"/>
      <c r="WJV188" s="1"/>
      <c r="WJW188" s="1"/>
      <c r="WJX188" s="1"/>
      <c r="WJY188" s="1"/>
      <c r="WJZ188" s="1"/>
      <c r="WKA188" s="1"/>
      <c r="WKB188" s="1"/>
      <c r="WKC188" s="1"/>
      <c r="WKD188" s="1"/>
      <c r="WKE188" s="1"/>
      <c r="WKF188" s="1"/>
      <c r="WKG188" s="1"/>
      <c r="WKH188" s="1"/>
      <c r="WKI188" s="1"/>
      <c r="WKJ188" s="1"/>
      <c r="WKK188" s="1"/>
      <c r="WKL188" s="1"/>
      <c r="WKM188" s="1"/>
      <c r="WKN188" s="1"/>
      <c r="WKO188" s="1"/>
      <c r="WKP188" s="1"/>
      <c r="WKQ188" s="1"/>
      <c r="WKR188" s="1"/>
      <c r="WKS188" s="1"/>
      <c r="WKT188" s="1"/>
      <c r="WKU188" s="1"/>
      <c r="WKV188" s="1"/>
      <c r="WKW188" s="1"/>
      <c r="WKX188" s="1"/>
      <c r="WKY188" s="1"/>
      <c r="WKZ188" s="1"/>
      <c r="WLA188" s="1"/>
      <c r="WLB188" s="1"/>
      <c r="WLC188" s="1"/>
      <c r="WLD188" s="1"/>
      <c r="WLE188" s="1"/>
      <c r="WLF188" s="1"/>
      <c r="WLG188" s="1"/>
      <c r="WLH188" s="1"/>
      <c r="WLI188" s="1"/>
      <c r="WLJ188" s="1"/>
      <c r="WLK188" s="1"/>
      <c r="WLL188" s="1"/>
      <c r="WLM188" s="1"/>
      <c r="WLN188" s="1"/>
      <c r="WLO188" s="1"/>
      <c r="WLP188" s="1"/>
      <c r="WLQ188" s="1"/>
      <c r="WLR188" s="1"/>
      <c r="WLS188" s="1"/>
      <c r="WLT188" s="1"/>
      <c r="WLU188" s="1"/>
      <c r="WLV188" s="1"/>
      <c r="WLW188" s="1"/>
      <c r="WLX188" s="1"/>
      <c r="WLY188" s="1"/>
      <c r="WLZ188" s="1"/>
      <c r="WMA188" s="1"/>
      <c r="WMB188" s="1"/>
      <c r="WMC188" s="1"/>
      <c r="WMD188" s="1"/>
      <c r="WME188" s="1"/>
      <c r="WMF188" s="1"/>
      <c r="WMG188" s="1"/>
      <c r="WMH188" s="1"/>
      <c r="WMI188" s="1"/>
      <c r="WMJ188" s="1"/>
      <c r="WMK188" s="1"/>
      <c r="WML188" s="1"/>
      <c r="WMM188" s="1"/>
      <c r="WMN188" s="1"/>
      <c r="WMO188" s="1"/>
      <c r="WMP188" s="1"/>
      <c r="WMQ188" s="1"/>
      <c r="WMR188" s="1"/>
      <c r="WMS188" s="1"/>
      <c r="WMT188" s="1"/>
      <c r="WMU188" s="1"/>
      <c r="WMV188" s="1"/>
      <c r="WMW188" s="1"/>
      <c r="WMX188" s="1"/>
      <c r="WMY188" s="1"/>
      <c r="WMZ188" s="1"/>
      <c r="WNA188" s="1"/>
      <c r="WNB188" s="1"/>
      <c r="WNC188" s="1"/>
      <c r="WND188" s="1"/>
      <c r="WNE188" s="1"/>
      <c r="WNF188" s="1"/>
      <c r="WNG188" s="1"/>
      <c r="WNH188" s="1"/>
      <c r="WNI188" s="1"/>
      <c r="WNJ188" s="1"/>
      <c r="WNK188" s="1"/>
      <c r="WNL188" s="1"/>
      <c r="WNM188" s="1"/>
      <c r="WNN188" s="1"/>
      <c r="WNO188" s="1"/>
      <c r="WNP188" s="1"/>
      <c r="WNQ188" s="1"/>
      <c r="WNR188" s="1"/>
      <c r="WNS188" s="1"/>
      <c r="WNT188" s="1"/>
      <c r="WNU188" s="1"/>
      <c r="WNV188" s="1"/>
      <c r="WNW188" s="1"/>
      <c r="WNX188" s="1"/>
      <c r="WNY188" s="1"/>
      <c r="WNZ188" s="1"/>
      <c r="WOA188" s="1"/>
      <c r="WOB188" s="1"/>
      <c r="WOC188" s="1"/>
      <c r="WOD188" s="1"/>
      <c r="WOE188" s="1"/>
      <c r="WOF188" s="1"/>
      <c r="WOG188" s="1"/>
      <c r="WOH188" s="1"/>
      <c r="WOI188" s="1"/>
      <c r="WOJ188" s="1"/>
      <c r="WOK188" s="1"/>
      <c r="WOL188" s="1"/>
      <c r="WOM188" s="1"/>
      <c r="WON188" s="1"/>
      <c r="WOO188" s="1"/>
      <c r="WOP188" s="1"/>
      <c r="WOQ188" s="1"/>
      <c r="WOR188" s="1"/>
      <c r="WOS188" s="1"/>
      <c r="WOT188" s="1"/>
      <c r="WOU188" s="1"/>
      <c r="WOV188" s="1"/>
      <c r="WOW188" s="1"/>
      <c r="WOX188" s="1"/>
      <c r="WOY188" s="1"/>
      <c r="WOZ188" s="1"/>
      <c r="WPA188" s="1"/>
      <c r="WPB188" s="1"/>
      <c r="WPC188" s="1"/>
      <c r="WPD188" s="1"/>
      <c r="WPE188" s="1"/>
      <c r="WPF188" s="1"/>
      <c r="WPG188" s="1"/>
      <c r="WPH188" s="1"/>
      <c r="WPI188" s="1"/>
      <c r="WPJ188" s="1"/>
      <c r="WPK188" s="1"/>
      <c r="WPL188" s="1"/>
      <c r="WPM188" s="1"/>
      <c r="WPN188" s="1"/>
      <c r="WPO188" s="1"/>
      <c r="WPP188" s="1"/>
      <c r="WPQ188" s="1"/>
      <c r="WPR188" s="1"/>
      <c r="WPS188" s="1"/>
      <c r="WPT188" s="1"/>
      <c r="WPU188" s="1"/>
      <c r="WPV188" s="1"/>
      <c r="WPW188" s="1"/>
      <c r="WPX188" s="1"/>
      <c r="WPY188" s="1"/>
      <c r="WPZ188" s="1"/>
      <c r="WQA188" s="1"/>
      <c r="WQB188" s="1"/>
      <c r="WQC188" s="1"/>
      <c r="WQD188" s="1"/>
      <c r="WQE188" s="1"/>
      <c r="WQF188" s="1"/>
      <c r="WQG188" s="1"/>
      <c r="WQH188" s="1"/>
      <c r="WQI188" s="1"/>
      <c r="WQJ188" s="1"/>
      <c r="WQK188" s="1"/>
      <c r="WQL188" s="1"/>
      <c r="WQM188" s="1"/>
      <c r="WQN188" s="1"/>
      <c r="WQO188" s="1"/>
      <c r="WQP188" s="1"/>
      <c r="WQQ188" s="1"/>
      <c r="WQR188" s="1"/>
      <c r="WQS188" s="1"/>
      <c r="WQT188" s="1"/>
      <c r="WQU188" s="1"/>
      <c r="WQV188" s="1"/>
      <c r="WQW188" s="1"/>
      <c r="WQX188" s="1"/>
      <c r="WQY188" s="1"/>
      <c r="WQZ188" s="1"/>
      <c r="WRA188" s="1"/>
      <c r="WRB188" s="1"/>
      <c r="WRC188" s="1"/>
      <c r="WRD188" s="1"/>
      <c r="WRE188" s="1"/>
      <c r="WRF188" s="1"/>
      <c r="WRG188" s="1"/>
      <c r="WRH188" s="1"/>
      <c r="WRI188" s="1"/>
      <c r="WRJ188" s="1"/>
      <c r="WRK188" s="1"/>
      <c r="WRL188" s="1"/>
      <c r="WRM188" s="1"/>
      <c r="WRN188" s="1"/>
      <c r="WRO188" s="1"/>
      <c r="WRP188" s="1"/>
      <c r="WRQ188" s="1"/>
      <c r="WRR188" s="1"/>
      <c r="WRS188" s="1"/>
      <c r="WRT188" s="1"/>
      <c r="WRU188" s="1"/>
      <c r="WRV188" s="1"/>
      <c r="WRW188" s="1"/>
      <c r="WRX188" s="1"/>
      <c r="WRY188" s="1"/>
      <c r="WRZ188" s="1"/>
      <c r="WSA188" s="1"/>
      <c r="WSB188" s="1"/>
      <c r="WSC188" s="1"/>
      <c r="WSD188" s="1"/>
      <c r="WSE188" s="1"/>
      <c r="WSF188" s="1"/>
      <c r="WSG188" s="1"/>
      <c r="WSH188" s="1"/>
      <c r="WSI188" s="1"/>
      <c r="WSJ188" s="1"/>
      <c r="WSK188" s="1"/>
      <c r="WSL188" s="1"/>
      <c r="WSM188" s="1"/>
      <c r="WSN188" s="1"/>
      <c r="WSO188" s="1"/>
      <c r="WSP188" s="1"/>
      <c r="WSQ188" s="1"/>
      <c r="WSR188" s="1"/>
      <c r="WSS188" s="1"/>
      <c r="WST188" s="1"/>
      <c r="WSU188" s="1"/>
      <c r="WSV188" s="1"/>
      <c r="WSW188" s="1"/>
      <c r="WSX188" s="1"/>
      <c r="WSY188" s="1"/>
      <c r="WSZ188" s="1"/>
      <c r="WTA188" s="1"/>
      <c r="WTB188" s="1"/>
      <c r="WTC188" s="1"/>
      <c r="WTD188" s="1"/>
      <c r="WTE188" s="1"/>
      <c r="WTF188" s="1"/>
      <c r="WTG188" s="1"/>
      <c r="WTH188" s="1"/>
      <c r="WTI188" s="1"/>
      <c r="WTJ188" s="1"/>
      <c r="WTK188" s="1"/>
      <c r="WTL188" s="1"/>
      <c r="WTM188" s="1"/>
      <c r="WTN188" s="1"/>
      <c r="WTO188" s="1"/>
      <c r="WTP188" s="1"/>
      <c r="WTQ188" s="1"/>
      <c r="WTR188" s="1"/>
      <c r="WTS188" s="1"/>
      <c r="WTT188" s="1"/>
      <c r="WTU188" s="1"/>
      <c r="WTV188" s="1"/>
      <c r="WTW188" s="1"/>
      <c r="WTX188" s="1"/>
      <c r="WTY188" s="1"/>
      <c r="WTZ188" s="1"/>
      <c r="WUA188" s="1"/>
      <c r="WUB188" s="1"/>
      <c r="WUC188" s="1"/>
      <c r="WUD188" s="1"/>
      <c r="WUE188" s="1"/>
      <c r="WUF188" s="1"/>
      <c r="WUG188" s="1"/>
      <c r="WUH188" s="1"/>
      <c r="WUI188" s="1"/>
      <c r="WUJ188" s="1"/>
      <c r="WUK188" s="1"/>
      <c r="WUL188" s="1"/>
      <c r="WUM188" s="1"/>
      <c r="WUN188" s="1"/>
      <c r="WUO188" s="1"/>
      <c r="WUP188" s="1"/>
      <c r="WUQ188" s="1"/>
      <c r="WUR188" s="1"/>
      <c r="WUS188" s="1"/>
      <c r="WUT188" s="1"/>
      <c r="WUU188" s="1"/>
      <c r="WUV188" s="1"/>
      <c r="WUW188" s="1"/>
      <c r="WUX188" s="1"/>
      <c r="WUY188" s="1"/>
      <c r="WUZ188" s="1"/>
      <c r="WVA188" s="1"/>
      <c r="WVB188" s="1"/>
      <c r="WVC188" s="1"/>
      <c r="WVD188" s="1"/>
      <c r="WVE188" s="1"/>
      <c r="WVF188" s="1"/>
      <c r="WVG188" s="1"/>
      <c r="WVH188" s="1"/>
      <c r="WVI188" s="1"/>
      <c r="WVJ188" s="1"/>
      <c r="WVK188" s="1"/>
      <c r="WVL188" s="1"/>
      <c r="WVM188" s="1"/>
      <c r="WVN188" s="1"/>
      <c r="WVO188" s="1"/>
      <c r="WVP188" s="1"/>
      <c r="WVQ188" s="1"/>
      <c r="WVR188" s="1"/>
      <c r="WVS188" s="1"/>
      <c r="WVT188" s="1"/>
      <c r="WVU188" s="1"/>
      <c r="WVV188" s="1"/>
      <c r="WVW188" s="1"/>
      <c r="WVX188" s="1"/>
      <c r="WVY188" s="1"/>
      <c r="WVZ188" s="1"/>
      <c r="WWA188" s="1"/>
      <c r="WWB188" s="1"/>
      <c r="WWC188" s="1"/>
      <c r="WWD188" s="1"/>
      <c r="WWE188" s="1"/>
      <c r="WWF188" s="1"/>
      <c r="WWG188" s="1"/>
      <c r="WWH188" s="1"/>
      <c r="WWI188" s="1"/>
      <c r="WWJ188" s="1"/>
      <c r="WWK188" s="1"/>
      <c r="WWL188" s="1"/>
      <c r="WWM188" s="1"/>
      <c r="WWN188" s="1"/>
      <c r="WWO188" s="1"/>
      <c r="WWP188" s="1"/>
      <c r="WWQ188" s="1"/>
      <c r="WWR188" s="1"/>
      <c r="WWS188" s="1"/>
      <c r="WWT188" s="1"/>
      <c r="WWU188" s="1"/>
      <c r="WWV188" s="1"/>
      <c r="WWW188" s="1"/>
      <c r="WWX188" s="1"/>
      <c r="WWY188" s="1"/>
      <c r="WWZ188" s="1"/>
      <c r="WXA188" s="1"/>
      <c r="WXB188" s="1"/>
      <c r="WXC188" s="1"/>
      <c r="WXD188" s="1"/>
      <c r="WXE188" s="1"/>
      <c r="WXF188" s="1"/>
      <c r="WXG188" s="1"/>
      <c r="WXH188" s="1"/>
      <c r="WXI188" s="1"/>
      <c r="WXJ188" s="1"/>
      <c r="WXK188" s="1"/>
      <c r="WXL188" s="1"/>
      <c r="WXM188" s="1"/>
      <c r="WXN188" s="1"/>
      <c r="WXO188" s="1"/>
      <c r="WXP188" s="1"/>
      <c r="WXQ188" s="1"/>
      <c r="WXR188" s="1"/>
      <c r="WXS188" s="1"/>
      <c r="WXT188" s="1"/>
      <c r="WXU188" s="1"/>
      <c r="WXV188" s="1"/>
      <c r="WXW188" s="1"/>
      <c r="WXX188" s="1"/>
      <c r="WXY188" s="1"/>
      <c r="WXZ188" s="1"/>
      <c r="WYA188" s="1"/>
      <c r="WYB188" s="1"/>
      <c r="WYC188" s="1"/>
      <c r="WYD188" s="1"/>
      <c r="WYE188" s="1"/>
      <c r="WYF188" s="1"/>
      <c r="WYG188" s="1"/>
      <c r="WYH188" s="1"/>
      <c r="WYI188" s="1"/>
      <c r="WYJ188" s="1"/>
      <c r="WYK188" s="1"/>
      <c r="WYL188" s="1"/>
      <c r="WYM188" s="1"/>
      <c r="WYN188" s="1"/>
      <c r="WYO188" s="1"/>
      <c r="WYP188" s="1"/>
      <c r="WYQ188" s="1"/>
      <c r="WYR188" s="1"/>
      <c r="WYS188" s="1"/>
      <c r="WYT188" s="1"/>
      <c r="WYU188" s="1"/>
      <c r="WYV188" s="1"/>
      <c r="WYW188" s="1"/>
      <c r="WYX188" s="1"/>
      <c r="WYY188" s="1"/>
      <c r="WYZ188" s="1"/>
      <c r="WZA188" s="1"/>
      <c r="WZB188" s="1"/>
      <c r="WZC188" s="1"/>
      <c r="WZD188" s="1"/>
      <c r="WZE188" s="1"/>
      <c r="WZF188" s="1"/>
      <c r="WZG188" s="1"/>
      <c r="WZH188" s="1"/>
      <c r="WZI188" s="1"/>
      <c r="WZJ188" s="1"/>
      <c r="WZK188" s="1"/>
      <c r="WZL188" s="1"/>
      <c r="WZM188" s="1"/>
      <c r="WZN188" s="1"/>
      <c r="WZO188" s="1"/>
      <c r="WZP188" s="1"/>
      <c r="WZQ188" s="1"/>
      <c r="WZR188" s="1"/>
      <c r="WZS188" s="1"/>
      <c r="WZT188" s="1"/>
      <c r="WZU188" s="1"/>
      <c r="WZV188" s="1"/>
      <c r="WZW188" s="1"/>
      <c r="WZX188" s="1"/>
      <c r="WZY188" s="1"/>
      <c r="WZZ188" s="1"/>
      <c r="XAA188" s="1"/>
      <c r="XAB188" s="1"/>
      <c r="XAC188" s="1"/>
      <c r="XAD188" s="1"/>
      <c r="XAE188" s="1"/>
      <c r="XAF188" s="1"/>
      <c r="XAG188" s="1"/>
      <c r="XAH188" s="1"/>
      <c r="XAI188" s="1"/>
      <c r="XAJ188" s="1"/>
      <c r="XAK188" s="1"/>
      <c r="XAL188" s="1"/>
      <c r="XAM188" s="1"/>
      <c r="XAN188" s="1"/>
      <c r="XAO188" s="1"/>
      <c r="XAP188" s="1"/>
      <c r="XAQ188" s="1"/>
      <c r="XAR188" s="1"/>
      <c r="XAS188" s="1"/>
      <c r="XAT188" s="1"/>
      <c r="XAU188" s="1"/>
      <c r="XAV188" s="1"/>
      <c r="XAW188" s="1"/>
      <c r="XAX188" s="1"/>
      <c r="XAY188" s="1"/>
      <c r="XAZ188" s="1"/>
      <c r="XBA188" s="1"/>
      <c r="XBB188" s="1"/>
      <c r="XBC188" s="1"/>
      <c r="XBD188" s="1"/>
      <c r="XBE188" s="1"/>
      <c r="XBF188" s="1"/>
      <c r="XBG188" s="1"/>
      <c r="XBH188" s="1"/>
      <c r="XBI188" s="1"/>
      <c r="XBJ188" s="1"/>
      <c r="XBK188" s="1"/>
      <c r="XBL188" s="1"/>
      <c r="XBM188" s="1"/>
      <c r="XBN188" s="1"/>
      <c r="XBO188" s="1"/>
      <c r="XBP188" s="1"/>
      <c r="XBQ188" s="1"/>
      <c r="XBR188" s="1"/>
      <c r="XBS188" s="1"/>
      <c r="XBT188" s="1"/>
      <c r="XBU188" s="1"/>
      <c r="XBV188" s="1"/>
      <c r="XBW188" s="1"/>
      <c r="XBX188" s="1"/>
      <c r="XBY188" s="1"/>
      <c r="XBZ188" s="1"/>
      <c r="XCA188" s="1"/>
      <c r="XCB188" s="1"/>
      <c r="XCC188" s="1"/>
      <c r="XCD188" s="1"/>
      <c r="XCE188" s="1"/>
      <c r="XCF188" s="1"/>
      <c r="XCG188" s="1"/>
      <c r="XCH188" s="1"/>
      <c r="XCI188" s="1"/>
      <c r="XCJ188" s="1"/>
      <c r="XCK188" s="1"/>
      <c r="XCL188" s="1"/>
      <c r="XCM188" s="1"/>
      <c r="XCN188" s="1"/>
      <c r="XCO188" s="1"/>
      <c r="XCP188" s="1"/>
      <c r="XCQ188" s="1"/>
      <c r="XCR188" s="1"/>
      <c r="XCS188" s="1"/>
      <c r="XCT188" s="1"/>
      <c r="XCU188" s="1"/>
      <c r="XCV188" s="1"/>
      <c r="XCW188" s="1"/>
      <c r="XCX188" s="1"/>
      <c r="XCY188" s="1"/>
      <c r="XCZ188" s="1"/>
      <c r="XDA188" s="1"/>
      <c r="XDB188" s="1"/>
      <c r="XDC188" s="1"/>
      <c r="XDD188" s="1"/>
      <c r="XDE188" s="1"/>
      <c r="XDF188" s="1"/>
      <c r="XDG188" s="1"/>
      <c r="XDH188" s="1"/>
      <c r="XDI188" s="1"/>
      <c r="XDJ188" s="1"/>
      <c r="XDK188" s="1"/>
    </row>
    <row r="189" spans="1:16339" x14ac:dyDescent="0.2">
      <c r="A189" s="123">
        <v>283.3</v>
      </c>
      <c r="B189" s="2">
        <v>196</v>
      </c>
      <c r="C189" s="149">
        <v>0.69184609954112242</v>
      </c>
      <c r="D189" s="149">
        <f>TBL_FACTOR[[#This Row],[x/Local]]+0.025</f>
        <v>0.71684609954112244</v>
      </c>
      <c r="N189" s="2">
        <v>216</v>
      </c>
      <c r="O189" s="123">
        <f>ROUNDUP(_xlfn.XLOOKUP(N189,TBL_FACTOR[Bill],TBL_FACTOR[x/Local],,-1)*TBL_PD_RATES[[#This Row],[BILL]],1)</f>
        <v>147.69999999999999</v>
      </c>
      <c r="P189" s="123">
        <f>ROUNDUP(((_xlfn.XLOOKUP(TBL_PD_RATES[[#This Row],[BILL]],TBL_FACTOR[Bill],TBL_FACTOR[x/Local],,-1))+_xlfn.XLOOKUP(TBL_PD_RATES[[#Headers],[AHSA]], TBL_MSP[MSP],TBL_MSP[By/Local]))*TBL_PD_RATES[[#This Row],[BILL]],1)</f>
        <v>150.9</v>
      </c>
      <c r="Q189" s="123">
        <f>ROUNDUP(((_xlfn.XLOOKUP(TBL_PD_RATES[[#This Row],[BILL]],TBL_FACTOR[Bill],TBL_FACTOR[x/Local],,-1))+_xlfn.XLOOKUP(TBL_PD_RATES[[#Headers],[CSU]], TBL_MSP[MSP],TBL_MSP[By/Local]))*TBL_PD_RATES[[#This Row],[BILL]],1)</f>
        <v>147.69999999999999</v>
      </c>
      <c r="R189" s="123">
        <f>ROUNDUP(((_xlfn.XLOOKUP(TBL_PD_RATES[[#This Row],[BILL]],TBL_FACTOR[Bill],TBL_FACTOR[x/Local],,-1))+_xlfn.XLOOKUP(TBL_PD_RATES[[#Headers],[MS]], TBL_MSP[MSP],TBL_MSP[By/Local]))*TBL_PD_RATES[[#This Row],[BILL]],1)</f>
        <v>147.69999999999999</v>
      </c>
      <c r="S189" s="123">
        <f>ROUNDUP(((_xlfn.XLOOKUP(TBL_PD_RATES[[#This Row],[BILL]],TBL_FACTOR[Bill],TBL_FACTOR[x/Local],,-1))+_xlfn.XLOOKUP(TBL_PD_RATES[[#Headers],[RS]], TBL_MSP[MSP],TBL_MSP[By/Local]))*TBL_PD_RATES[[#This Row],[BILL]],1)</f>
        <v>147.69999999999999</v>
      </c>
      <c r="T189" s="123">
        <f>ROUNDUP(((_xlfn.XLOOKUP(TBL_PD_RATES[[#This Row],[BILL]],TBL_FACTOR[Bill],TBL_FACTOR[x/Local],,-1))+_xlfn.XLOOKUP(TBL_PD_RATES[[#Headers],[RS]], TBL_MSP[MSP],TBL_MSP[By/Local]))*TBL_PD_RATES[[#This Row],[BILL]],1)</f>
        <v>147.69999999999999</v>
      </c>
      <c r="V189" s="2">
        <v>216</v>
      </c>
      <c r="W189" s="123">
        <f>ROUNDUP(_xlfn.XLOOKUP(V189,TBL_FACTOR[Bill],TBL_FACTOR[x/Travel],,-1)*TBL_PD_RATES12[[#This Row],[BILL]],1)</f>
        <v>153.1</v>
      </c>
      <c r="X189" s="123">
        <f>ROUNDUP(((_xlfn.XLOOKUP(TBL_PD_RATES12[[#This Row],[BILL]],TBL_FACTOR[Bill],TBL_FACTOR[x/Travel],,-1))+_xlfn.XLOOKUP(TBL_PD_RATES12[[#Headers],[AHSA]], TBL_MSP[MSP],TBL_MSP[By/Travel]))*TBL_PD_RATES12[[#This Row],[BILL]],1)</f>
        <v>158.5</v>
      </c>
      <c r="Y189" s="123">
        <f>ROUNDUP(((_xlfn.XLOOKUP(TBL_PD_RATES12[[#This Row],[BILL]],TBL_FACTOR[Bill],TBL_FACTOR[x/Travel],,-1))+_xlfn.XLOOKUP(TBL_PD_RATES12[[#Headers],[CSU]], TBL_MSP[MSP],TBL_MSP[By/Travel]))*TBL_PD_RATES12[[#This Row],[BILL]],1)</f>
        <v>153.1</v>
      </c>
      <c r="Z189" s="123">
        <f>ROUNDUP(((_xlfn.XLOOKUP(TBL_PD_RATES12[[#This Row],[BILL]],TBL_FACTOR[Bill],TBL_FACTOR[x/Travel],,-1))+_xlfn.XLOOKUP(TBL_PD_RATES12[[#Headers],[MS]], TBL_MSP[MSP],TBL_MSP[By/Travel]))*TBL_PD_RATES12[[#This Row],[BILL]],1)</f>
        <v>153.1</v>
      </c>
      <c r="AA189" s="123">
        <f>ROUNDUP(((_xlfn.XLOOKUP(TBL_PD_RATES12[[#This Row],[BILL]],TBL_FACTOR[Bill],TBL_FACTOR[x/Travel],,-1))+_xlfn.XLOOKUP(TBL_PD_RATES12[[#Headers],[RS]], TBL_MSP[MSP],TBL_MSP[By/Travel]))*TBL_PD_RATES12[[#This Row],[BILL]],1)</f>
        <v>153.1</v>
      </c>
      <c r="AB189" s="123">
        <f>ROUNDUP(((_xlfn.XLOOKUP(TBL_PD_RATES12[[#This Row],[BILL]],TBL_FACTOR[Bill],TBL_FACTOR[x/Travel],,-1))+_xlfn.XLOOKUP(TBL_PD_RATES12[[#Headers],[RS]], TBL_MSP[MSP],TBL_MSP[By/Travel]))*TBL_PD_RATES12[[#This Row],[BILL]],1)</f>
        <v>153.1</v>
      </c>
    </row>
    <row r="190" spans="1:16339" x14ac:dyDescent="0.2">
      <c r="A190" s="123">
        <v>284.7</v>
      </c>
      <c r="B190" s="2">
        <v>197</v>
      </c>
      <c r="C190" s="149">
        <v>0.6919564453811029</v>
      </c>
      <c r="D190" s="149">
        <f>TBL_FACTOR[[#This Row],[x/Local]]+0.025</f>
        <v>0.71695644538110292</v>
      </c>
      <c r="N190" s="2">
        <v>217</v>
      </c>
      <c r="O190" s="123">
        <f>ROUNDUP(_xlfn.XLOOKUP(N190,TBL_FACTOR[Bill],TBL_FACTOR[x/Local],,-1)*TBL_PD_RATES[[#This Row],[BILL]],1)</f>
        <v>148.4</v>
      </c>
      <c r="P190" s="123">
        <f>ROUNDUP(((_xlfn.XLOOKUP(TBL_PD_RATES[[#This Row],[BILL]],TBL_FACTOR[Bill],TBL_FACTOR[x/Local],,-1))+_xlfn.XLOOKUP(TBL_PD_RATES[[#Headers],[AHSA]], TBL_MSP[MSP],TBL_MSP[By/Local]))*TBL_PD_RATES[[#This Row],[BILL]],1)</f>
        <v>151.69999999999999</v>
      </c>
      <c r="Q190" s="123">
        <f>ROUNDUP(((_xlfn.XLOOKUP(TBL_PD_RATES[[#This Row],[BILL]],TBL_FACTOR[Bill],TBL_FACTOR[x/Local],,-1))+_xlfn.XLOOKUP(TBL_PD_RATES[[#Headers],[CSU]], TBL_MSP[MSP],TBL_MSP[By/Local]))*TBL_PD_RATES[[#This Row],[BILL]],1)</f>
        <v>148.4</v>
      </c>
      <c r="R190" s="123">
        <f>ROUNDUP(((_xlfn.XLOOKUP(TBL_PD_RATES[[#This Row],[BILL]],TBL_FACTOR[Bill],TBL_FACTOR[x/Local],,-1))+_xlfn.XLOOKUP(TBL_PD_RATES[[#Headers],[MS]], TBL_MSP[MSP],TBL_MSP[By/Local]))*TBL_PD_RATES[[#This Row],[BILL]],1)</f>
        <v>148.4</v>
      </c>
      <c r="S190" s="123">
        <f>ROUNDUP(((_xlfn.XLOOKUP(TBL_PD_RATES[[#This Row],[BILL]],TBL_FACTOR[Bill],TBL_FACTOR[x/Local],,-1))+_xlfn.XLOOKUP(TBL_PD_RATES[[#Headers],[RS]], TBL_MSP[MSP],TBL_MSP[By/Local]))*TBL_PD_RATES[[#This Row],[BILL]],1)</f>
        <v>148.4</v>
      </c>
      <c r="T190" s="123">
        <f>ROUNDUP(((_xlfn.XLOOKUP(TBL_PD_RATES[[#This Row],[BILL]],TBL_FACTOR[Bill],TBL_FACTOR[x/Local],,-1))+_xlfn.XLOOKUP(TBL_PD_RATES[[#Headers],[RS]], TBL_MSP[MSP],TBL_MSP[By/Local]))*TBL_PD_RATES[[#This Row],[BILL]],1)</f>
        <v>148.4</v>
      </c>
      <c r="V190" s="2">
        <v>217</v>
      </c>
      <c r="W190" s="123">
        <f>ROUNDUP(_xlfn.XLOOKUP(V190,TBL_FACTOR[Bill],TBL_FACTOR[x/Travel],,-1)*TBL_PD_RATES12[[#This Row],[BILL]],1)</f>
        <v>153.9</v>
      </c>
      <c r="X190" s="123">
        <f>ROUNDUP(((_xlfn.XLOOKUP(TBL_PD_RATES12[[#This Row],[BILL]],TBL_FACTOR[Bill],TBL_FACTOR[x/Travel],,-1))+_xlfn.XLOOKUP(TBL_PD_RATES12[[#Headers],[AHSA]], TBL_MSP[MSP],TBL_MSP[By/Travel]))*TBL_PD_RATES12[[#This Row],[BILL]],1)</f>
        <v>159.29999999999998</v>
      </c>
      <c r="Y190" s="123">
        <f>ROUNDUP(((_xlfn.XLOOKUP(TBL_PD_RATES12[[#This Row],[BILL]],TBL_FACTOR[Bill],TBL_FACTOR[x/Travel],,-1))+_xlfn.XLOOKUP(TBL_PD_RATES12[[#Headers],[CSU]], TBL_MSP[MSP],TBL_MSP[By/Travel]))*TBL_PD_RATES12[[#This Row],[BILL]],1)</f>
        <v>153.9</v>
      </c>
      <c r="Z190" s="123">
        <f>ROUNDUP(((_xlfn.XLOOKUP(TBL_PD_RATES12[[#This Row],[BILL]],TBL_FACTOR[Bill],TBL_FACTOR[x/Travel],,-1))+_xlfn.XLOOKUP(TBL_PD_RATES12[[#Headers],[MS]], TBL_MSP[MSP],TBL_MSP[By/Travel]))*TBL_PD_RATES12[[#This Row],[BILL]],1)</f>
        <v>153.9</v>
      </c>
      <c r="AA190" s="123">
        <f>ROUNDUP(((_xlfn.XLOOKUP(TBL_PD_RATES12[[#This Row],[BILL]],TBL_FACTOR[Bill],TBL_FACTOR[x/Travel],,-1))+_xlfn.XLOOKUP(TBL_PD_RATES12[[#Headers],[RS]], TBL_MSP[MSP],TBL_MSP[By/Travel]))*TBL_PD_RATES12[[#This Row],[BILL]],1)</f>
        <v>153.9</v>
      </c>
      <c r="AB190" s="123">
        <f>ROUNDUP(((_xlfn.XLOOKUP(TBL_PD_RATES12[[#This Row],[BILL]],TBL_FACTOR[Bill],TBL_FACTOR[x/Travel],,-1))+_xlfn.XLOOKUP(TBL_PD_RATES12[[#Headers],[RS]], TBL_MSP[MSP],TBL_MSP[By/Travel]))*TBL_PD_RATES12[[#This Row],[BILL]],1)</f>
        <v>153.9</v>
      </c>
    </row>
    <row r="191" spans="1:16339" x14ac:dyDescent="0.2">
      <c r="A191" s="123">
        <v>286.10000000000002</v>
      </c>
      <c r="B191" s="2">
        <v>198</v>
      </c>
      <c r="C191" s="149">
        <v>0.6920657112897588</v>
      </c>
      <c r="D191" s="149">
        <f>TBL_FACTOR[[#This Row],[x/Local]]+0.025</f>
        <v>0.71706571128975882</v>
      </c>
      <c r="N191" s="2">
        <v>218</v>
      </c>
      <c r="O191" s="123">
        <f>ROUNDUP(_xlfn.XLOOKUP(N191,TBL_FACTOR[Bill],TBL_FACTOR[x/Local],,-1)*TBL_PD_RATES[[#This Row],[BILL]],1)</f>
        <v>149.19999999999999</v>
      </c>
      <c r="P191" s="123">
        <f>ROUNDUP(((_xlfn.XLOOKUP(TBL_PD_RATES[[#This Row],[BILL]],TBL_FACTOR[Bill],TBL_FACTOR[x/Local],,-1))+_xlfn.XLOOKUP(TBL_PD_RATES[[#Headers],[AHSA]], TBL_MSP[MSP],TBL_MSP[By/Local]))*TBL_PD_RATES[[#This Row],[BILL]],1)</f>
        <v>152.4</v>
      </c>
      <c r="Q191" s="123">
        <f>ROUNDUP(((_xlfn.XLOOKUP(TBL_PD_RATES[[#This Row],[BILL]],TBL_FACTOR[Bill],TBL_FACTOR[x/Local],,-1))+_xlfn.XLOOKUP(TBL_PD_RATES[[#Headers],[CSU]], TBL_MSP[MSP],TBL_MSP[By/Local]))*TBL_PD_RATES[[#This Row],[BILL]],1)</f>
        <v>149.19999999999999</v>
      </c>
      <c r="R191" s="123">
        <f>ROUNDUP(((_xlfn.XLOOKUP(TBL_PD_RATES[[#This Row],[BILL]],TBL_FACTOR[Bill],TBL_FACTOR[x/Local],,-1))+_xlfn.XLOOKUP(TBL_PD_RATES[[#Headers],[MS]], TBL_MSP[MSP],TBL_MSP[By/Local]))*TBL_PD_RATES[[#This Row],[BILL]],1)</f>
        <v>149.19999999999999</v>
      </c>
      <c r="S191" s="123">
        <f>ROUNDUP(((_xlfn.XLOOKUP(TBL_PD_RATES[[#This Row],[BILL]],TBL_FACTOR[Bill],TBL_FACTOR[x/Local],,-1))+_xlfn.XLOOKUP(TBL_PD_RATES[[#Headers],[RS]], TBL_MSP[MSP],TBL_MSP[By/Local]))*TBL_PD_RATES[[#This Row],[BILL]],1)</f>
        <v>149.19999999999999</v>
      </c>
      <c r="T191" s="123">
        <f>ROUNDUP(((_xlfn.XLOOKUP(TBL_PD_RATES[[#This Row],[BILL]],TBL_FACTOR[Bill],TBL_FACTOR[x/Local],,-1))+_xlfn.XLOOKUP(TBL_PD_RATES[[#Headers],[RS]], TBL_MSP[MSP],TBL_MSP[By/Local]))*TBL_PD_RATES[[#This Row],[BILL]],1)</f>
        <v>149.19999999999999</v>
      </c>
      <c r="V191" s="2">
        <v>218</v>
      </c>
      <c r="W191" s="123">
        <f>ROUNDUP(_xlfn.XLOOKUP(V191,TBL_FACTOR[Bill],TBL_FACTOR[x/Travel],,-1)*TBL_PD_RATES12[[#This Row],[BILL]],1)</f>
        <v>154.6</v>
      </c>
      <c r="X191" s="123">
        <f>ROUNDUP(((_xlfn.XLOOKUP(TBL_PD_RATES12[[#This Row],[BILL]],TBL_FACTOR[Bill],TBL_FACTOR[x/Travel],,-1))+_xlfn.XLOOKUP(TBL_PD_RATES12[[#Headers],[AHSA]], TBL_MSP[MSP],TBL_MSP[By/Travel]))*TBL_PD_RATES12[[#This Row],[BILL]],1)</f>
        <v>160.1</v>
      </c>
      <c r="Y191" s="123">
        <f>ROUNDUP(((_xlfn.XLOOKUP(TBL_PD_RATES12[[#This Row],[BILL]],TBL_FACTOR[Bill],TBL_FACTOR[x/Travel],,-1))+_xlfn.XLOOKUP(TBL_PD_RATES12[[#Headers],[CSU]], TBL_MSP[MSP],TBL_MSP[By/Travel]))*TBL_PD_RATES12[[#This Row],[BILL]],1)</f>
        <v>154.6</v>
      </c>
      <c r="Z191" s="123">
        <f>ROUNDUP(((_xlfn.XLOOKUP(TBL_PD_RATES12[[#This Row],[BILL]],TBL_FACTOR[Bill],TBL_FACTOR[x/Travel],,-1))+_xlfn.XLOOKUP(TBL_PD_RATES12[[#Headers],[MS]], TBL_MSP[MSP],TBL_MSP[By/Travel]))*TBL_PD_RATES12[[#This Row],[BILL]],1)</f>
        <v>154.6</v>
      </c>
      <c r="AA191" s="123">
        <f>ROUNDUP(((_xlfn.XLOOKUP(TBL_PD_RATES12[[#This Row],[BILL]],TBL_FACTOR[Bill],TBL_FACTOR[x/Travel],,-1))+_xlfn.XLOOKUP(TBL_PD_RATES12[[#Headers],[RS]], TBL_MSP[MSP],TBL_MSP[By/Travel]))*TBL_PD_RATES12[[#This Row],[BILL]],1)</f>
        <v>154.6</v>
      </c>
      <c r="AB191" s="123">
        <f>ROUNDUP(((_xlfn.XLOOKUP(TBL_PD_RATES12[[#This Row],[BILL]],TBL_FACTOR[Bill],TBL_FACTOR[x/Travel],,-1))+_xlfn.XLOOKUP(TBL_PD_RATES12[[#Headers],[RS]], TBL_MSP[MSP],TBL_MSP[By/Travel]))*TBL_PD_RATES12[[#This Row],[BILL]],1)</f>
        <v>154.6</v>
      </c>
    </row>
    <row r="192" spans="1:16339" x14ac:dyDescent="0.2">
      <c r="A192" s="123">
        <v>287.45</v>
      </c>
      <c r="B192" s="2">
        <v>199</v>
      </c>
      <c r="C192" s="149">
        <v>0.69229431205427039</v>
      </c>
      <c r="D192" s="149">
        <f>TBL_FACTOR[[#This Row],[x/Local]]+0.025</f>
        <v>0.71729431205427041</v>
      </c>
      <c r="N192" s="2">
        <v>219</v>
      </c>
      <c r="O192" s="123">
        <f>ROUNDUP(_xlfn.XLOOKUP(N192,TBL_FACTOR[Bill],TBL_FACTOR[x/Local],,-1)*TBL_PD_RATES[[#This Row],[BILL]],1)</f>
        <v>149.79999999999998</v>
      </c>
      <c r="P192" s="123">
        <f>ROUNDUP(((_xlfn.XLOOKUP(TBL_PD_RATES[[#This Row],[BILL]],TBL_FACTOR[Bill],TBL_FACTOR[x/Local],,-1))+_xlfn.XLOOKUP(TBL_PD_RATES[[#Headers],[AHSA]], TBL_MSP[MSP],TBL_MSP[By/Local]))*TBL_PD_RATES[[#This Row],[BILL]],1)</f>
        <v>153.1</v>
      </c>
      <c r="Q192" s="123">
        <f>ROUNDUP(((_xlfn.XLOOKUP(TBL_PD_RATES[[#This Row],[BILL]],TBL_FACTOR[Bill],TBL_FACTOR[x/Local],,-1))+_xlfn.XLOOKUP(TBL_PD_RATES[[#Headers],[CSU]], TBL_MSP[MSP],TBL_MSP[By/Local]))*TBL_PD_RATES[[#This Row],[BILL]],1)</f>
        <v>149.79999999999998</v>
      </c>
      <c r="R192" s="123">
        <f>ROUNDUP(((_xlfn.XLOOKUP(TBL_PD_RATES[[#This Row],[BILL]],TBL_FACTOR[Bill],TBL_FACTOR[x/Local],,-1))+_xlfn.XLOOKUP(TBL_PD_RATES[[#Headers],[MS]], TBL_MSP[MSP],TBL_MSP[By/Local]))*TBL_PD_RATES[[#This Row],[BILL]],1)</f>
        <v>149.79999999999998</v>
      </c>
      <c r="S192" s="123">
        <f>ROUNDUP(((_xlfn.XLOOKUP(TBL_PD_RATES[[#This Row],[BILL]],TBL_FACTOR[Bill],TBL_FACTOR[x/Local],,-1))+_xlfn.XLOOKUP(TBL_PD_RATES[[#Headers],[RS]], TBL_MSP[MSP],TBL_MSP[By/Local]))*TBL_PD_RATES[[#This Row],[BILL]],1)</f>
        <v>149.79999999999998</v>
      </c>
      <c r="T192" s="123">
        <f>ROUNDUP(((_xlfn.XLOOKUP(TBL_PD_RATES[[#This Row],[BILL]],TBL_FACTOR[Bill],TBL_FACTOR[x/Local],,-1))+_xlfn.XLOOKUP(TBL_PD_RATES[[#Headers],[RS]], TBL_MSP[MSP],TBL_MSP[By/Local]))*TBL_PD_RATES[[#This Row],[BILL]],1)</f>
        <v>149.79999999999998</v>
      </c>
      <c r="V192" s="2">
        <v>219</v>
      </c>
      <c r="W192" s="123">
        <f>ROUNDUP(_xlfn.XLOOKUP(V192,TBL_FACTOR[Bill],TBL_FACTOR[x/Travel],,-1)*TBL_PD_RATES12[[#This Row],[BILL]],1)</f>
        <v>155.29999999999998</v>
      </c>
      <c r="X192" s="123">
        <f>ROUNDUP(((_xlfn.XLOOKUP(TBL_PD_RATES12[[#This Row],[BILL]],TBL_FACTOR[Bill],TBL_FACTOR[x/Travel],,-1))+_xlfn.XLOOKUP(TBL_PD_RATES12[[#Headers],[AHSA]], TBL_MSP[MSP],TBL_MSP[By/Travel]))*TBL_PD_RATES12[[#This Row],[BILL]],1)</f>
        <v>160.79999999999998</v>
      </c>
      <c r="Y192" s="123">
        <f>ROUNDUP(((_xlfn.XLOOKUP(TBL_PD_RATES12[[#This Row],[BILL]],TBL_FACTOR[Bill],TBL_FACTOR[x/Travel],,-1))+_xlfn.XLOOKUP(TBL_PD_RATES12[[#Headers],[CSU]], TBL_MSP[MSP],TBL_MSP[By/Travel]))*TBL_PD_RATES12[[#This Row],[BILL]],1)</f>
        <v>155.29999999999998</v>
      </c>
      <c r="Z192" s="123">
        <f>ROUNDUP(((_xlfn.XLOOKUP(TBL_PD_RATES12[[#This Row],[BILL]],TBL_FACTOR[Bill],TBL_FACTOR[x/Travel],,-1))+_xlfn.XLOOKUP(TBL_PD_RATES12[[#Headers],[MS]], TBL_MSP[MSP],TBL_MSP[By/Travel]))*TBL_PD_RATES12[[#This Row],[BILL]],1)</f>
        <v>155.29999999999998</v>
      </c>
      <c r="AA192" s="123">
        <f>ROUNDUP(((_xlfn.XLOOKUP(TBL_PD_RATES12[[#This Row],[BILL]],TBL_FACTOR[Bill],TBL_FACTOR[x/Travel],,-1))+_xlfn.XLOOKUP(TBL_PD_RATES12[[#Headers],[RS]], TBL_MSP[MSP],TBL_MSP[By/Travel]))*TBL_PD_RATES12[[#This Row],[BILL]],1)</f>
        <v>155.29999999999998</v>
      </c>
      <c r="AB192" s="123">
        <f>ROUNDUP(((_xlfn.XLOOKUP(TBL_PD_RATES12[[#This Row],[BILL]],TBL_FACTOR[Bill],TBL_FACTOR[x/Travel],,-1))+_xlfn.XLOOKUP(TBL_PD_RATES12[[#Headers],[RS]], TBL_MSP[MSP],TBL_MSP[By/Travel]))*TBL_PD_RATES12[[#This Row],[BILL]],1)</f>
        <v>155.29999999999998</v>
      </c>
    </row>
    <row r="193" spans="1:28" x14ac:dyDescent="0.2">
      <c r="A193" s="123">
        <v>288.85000000000002</v>
      </c>
      <c r="B193" s="2">
        <v>200</v>
      </c>
      <c r="C193" s="149">
        <v>0.69240090012117017</v>
      </c>
      <c r="D193" s="149">
        <f>TBL_FACTOR[[#This Row],[x/Local]]+0.025</f>
        <v>0.71740090012117019</v>
      </c>
      <c r="N193" s="2">
        <v>220</v>
      </c>
      <c r="O193" s="123">
        <f>ROUNDUP(_xlfn.XLOOKUP(N193,TBL_FACTOR[Bill],TBL_FACTOR[x/Local],,-1)*TBL_PD_RATES[[#This Row],[BILL]],1)</f>
        <v>150.6</v>
      </c>
      <c r="P193" s="123">
        <f>ROUNDUP(((_xlfn.XLOOKUP(TBL_PD_RATES[[#This Row],[BILL]],TBL_FACTOR[Bill],TBL_FACTOR[x/Local],,-1))+_xlfn.XLOOKUP(TBL_PD_RATES[[#Headers],[AHSA]], TBL_MSP[MSP],TBL_MSP[By/Local]))*TBL_PD_RATES[[#This Row],[BILL]],1)</f>
        <v>153.9</v>
      </c>
      <c r="Q193" s="123">
        <f>ROUNDUP(((_xlfn.XLOOKUP(TBL_PD_RATES[[#This Row],[BILL]],TBL_FACTOR[Bill],TBL_FACTOR[x/Local],,-1))+_xlfn.XLOOKUP(TBL_PD_RATES[[#Headers],[CSU]], TBL_MSP[MSP],TBL_MSP[By/Local]))*TBL_PD_RATES[[#This Row],[BILL]],1)</f>
        <v>150.6</v>
      </c>
      <c r="R193" s="123">
        <f>ROUNDUP(((_xlfn.XLOOKUP(TBL_PD_RATES[[#This Row],[BILL]],TBL_FACTOR[Bill],TBL_FACTOR[x/Local],,-1))+_xlfn.XLOOKUP(TBL_PD_RATES[[#Headers],[MS]], TBL_MSP[MSP],TBL_MSP[By/Local]))*TBL_PD_RATES[[#This Row],[BILL]],1)</f>
        <v>150.6</v>
      </c>
      <c r="S193" s="123">
        <f>ROUNDUP(((_xlfn.XLOOKUP(TBL_PD_RATES[[#This Row],[BILL]],TBL_FACTOR[Bill],TBL_FACTOR[x/Local],,-1))+_xlfn.XLOOKUP(TBL_PD_RATES[[#Headers],[RS]], TBL_MSP[MSP],TBL_MSP[By/Local]))*TBL_PD_RATES[[#This Row],[BILL]],1)</f>
        <v>150.6</v>
      </c>
      <c r="T193" s="123">
        <f>ROUNDUP(((_xlfn.XLOOKUP(TBL_PD_RATES[[#This Row],[BILL]],TBL_FACTOR[Bill],TBL_FACTOR[x/Local],,-1))+_xlfn.XLOOKUP(TBL_PD_RATES[[#Headers],[RS]], TBL_MSP[MSP],TBL_MSP[By/Local]))*TBL_PD_RATES[[#This Row],[BILL]],1)</f>
        <v>150.6</v>
      </c>
      <c r="V193" s="2">
        <v>220</v>
      </c>
      <c r="W193" s="123">
        <f>ROUNDUP(_xlfn.XLOOKUP(V193,TBL_FACTOR[Bill],TBL_FACTOR[x/Travel],,-1)*TBL_PD_RATES12[[#This Row],[BILL]],1)</f>
        <v>156.1</v>
      </c>
      <c r="X193" s="123">
        <f>ROUNDUP(((_xlfn.XLOOKUP(TBL_PD_RATES12[[#This Row],[BILL]],TBL_FACTOR[Bill],TBL_FACTOR[x/Travel],,-1))+_xlfn.XLOOKUP(TBL_PD_RATES12[[#Headers],[AHSA]], TBL_MSP[MSP],TBL_MSP[By/Travel]))*TBL_PD_RATES12[[#This Row],[BILL]],1)</f>
        <v>161.6</v>
      </c>
      <c r="Y193" s="123">
        <f>ROUNDUP(((_xlfn.XLOOKUP(TBL_PD_RATES12[[#This Row],[BILL]],TBL_FACTOR[Bill],TBL_FACTOR[x/Travel],,-1))+_xlfn.XLOOKUP(TBL_PD_RATES12[[#Headers],[CSU]], TBL_MSP[MSP],TBL_MSP[By/Travel]))*TBL_PD_RATES12[[#This Row],[BILL]],1)</f>
        <v>156.1</v>
      </c>
      <c r="Z193" s="123">
        <f>ROUNDUP(((_xlfn.XLOOKUP(TBL_PD_RATES12[[#This Row],[BILL]],TBL_FACTOR[Bill],TBL_FACTOR[x/Travel],,-1))+_xlfn.XLOOKUP(TBL_PD_RATES12[[#Headers],[MS]], TBL_MSP[MSP],TBL_MSP[By/Travel]))*TBL_PD_RATES12[[#This Row],[BILL]],1)</f>
        <v>156.1</v>
      </c>
      <c r="AA193" s="123">
        <f>ROUNDUP(((_xlfn.XLOOKUP(TBL_PD_RATES12[[#This Row],[BILL]],TBL_FACTOR[Bill],TBL_FACTOR[x/Travel],,-1))+_xlfn.XLOOKUP(TBL_PD_RATES12[[#Headers],[RS]], TBL_MSP[MSP],TBL_MSP[By/Travel]))*TBL_PD_RATES12[[#This Row],[BILL]],1)</f>
        <v>156.1</v>
      </c>
      <c r="AB193" s="123">
        <f>ROUNDUP(((_xlfn.XLOOKUP(TBL_PD_RATES12[[#This Row],[BILL]],TBL_FACTOR[Bill],TBL_FACTOR[x/Travel],,-1))+_xlfn.XLOOKUP(TBL_PD_RATES12[[#Headers],[RS]], TBL_MSP[MSP],TBL_MSP[By/Travel]))*TBL_PD_RATES12[[#This Row],[BILL]],1)</f>
        <v>156.1</v>
      </c>
    </row>
    <row r="194" spans="1:28" x14ac:dyDescent="0.2">
      <c r="A194" s="123">
        <v>290.25</v>
      </c>
      <c r="B194" s="2">
        <v>201</v>
      </c>
      <c r="C194" s="149">
        <v>0.69250645994832039</v>
      </c>
      <c r="D194" s="149">
        <f>TBL_FACTOR[[#This Row],[x/Local]]+0.025</f>
        <v>0.71750645994832041</v>
      </c>
      <c r="N194" s="2">
        <v>221</v>
      </c>
      <c r="O194" s="123">
        <f>ROUNDUP(_xlfn.XLOOKUP(N194,TBL_FACTOR[Bill],TBL_FACTOR[x/Local],,-1)*TBL_PD_RATES[[#This Row],[BILL]],1)</f>
        <v>151.29999999999998</v>
      </c>
      <c r="P194" s="123">
        <f>ROUNDUP(((_xlfn.XLOOKUP(TBL_PD_RATES[[#This Row],[BILL]],TBL_FACTOR[Bill],TBL_FACTOR[x/Local],,-1))+_xlfn.XLOOKUP(TBL_PD_RATES[[#Headers],[AHSA]], TBL_MSP[MSP],TBL_MSP[By/Local]))*TBL_PD_RATES[[#This Row],[BILL]],1)</f>
        <v>154.6</v>
      </c>
      <c r="Q194" s="123">
        <f>ROUNDUP(((_xlfn.XLOOKUP(TBL_PD_RATES[[#This Row],[BILL]],TBL_FACTOR[Bill],TBL_FACTOR[x/Local],,-1))+_xlfn.XLOOKUP(TBL_PD_RATES[[#Headers],[CSU]], TBL_MSP[MSP],TBL_MSP[By/Local]))*TBL_PD_RATES[[#This Row],[BILL]],1)</f>
        <v>151.29999999999998</v>
      </c>
      <c r="R194" s="123">
        <f>ROUNDUP(((_xlfn.XLOOKUP(TBL_PD_RATES[[#This Row],[BILL]],TBL_FACTOR[Bill],TBL_FACTOR[x/Local],,-1))+_xlfn.XLOOKUP(TBL_PD_RATES[[#Headers],[MS]], TBL_MSP[MSP],TBL_MSP[By/Local]))*TBL_PD_RATES[[#This Row],[BILL]],1)</f>
        <v>151.29999999999998</v>
      </c>
      <c r="S194" s="123">
        <f>ROUNDUP(((_xlfn.XLOOKUP(TBL_PD_RATES[[#This Row],[BILL]],TBL_FACTOR[Bill],TBL_FACTOR[x/Local],,-1))+_xlfn.XLOOKUP(TBL_PD_RATES[[#Headers],[RS]], TBL_MSP[MSP],TBL_MSP[By/Local]))*TBL_PD_RATES[[#This Row],[BILL]],1)</f>
        <v>151.29999999999998</v>
      </c>
      <c r="T194" s="123">
        <f>ROUNDUP(((_xlfn.XLOOKUP(TBL_PD_RATES[[#This Row],[BILL]],TBL_FACTOR[Bill],TBL_FACTOR[x/Local],,-1))+_xlfn.XLOOKUP(TBL_PD_RATES[[#Headers],[RS]], TBL_MSP[MSP],TBL_MSP[By/Local]))*TBL_PD_RATES[[#This Row],[BILL]],1)</f>
        <v>151.29999999999998</v>
      </c>
      <c r="V194" s="2">
        <v>221</v>
      </c>
      <c r="W194" s="123">
        <f>ROUNDUP(_xlfn.XLOOKUP(V194,TBL_FACTOR[Bill],TBL_FACTOR[x/Travel],,-1)*TBL_PD_RATES12[[#This Row],[BILL]],1)</f>
        <v>156.79999999999998</v>
      </c>
      <c r="X194" s="123">
        <f>ROUNDUP(((_xlfn.XLOOKUP(TBL_PD_RATES12[[#This Row],[BILL]],TBL_FACTOR[Bill],TBL_FACTOR[x/Travel],,-1))+_xlfn.XLOOKUP(TBL_PD_RATES12[[#Headers],[AHSA]], TBL_MSP[MSP],TBL_MSP[By/Travel]))*TBL_PD_RATES12[[#This Row],[BILL]],1)</f>
        <v>162.4</v>
      </c>
      <c r="Y194" s="123">
        <f>ROUNDUP(((_xlfn.XLOOKUP(TBL_PD_RATES12[[#This Row],[BILL]],TBL_FACTOR[Bill],TBL_FACTOR[x/Travel],,-1))+_xlfn.XLOOKUP(TBL_PD_RATES12[[#Headers],[CSU]], TBL_MSP[MSP],TBL_MSP[By/Travel]))*TBL_PD_RATES12[[#This Row],[BILL]],1)</f>
        <v>156.79999999999998</v>
      </c>
      <c r="Z194" s="123">
        <f>ROUNDUP(((_xlfn.XLOOKUP(TBL_PD_RATES12[[#This Row],[BILL]],TBL_FACTOR[Bill],TBL_FACTOR[x/Travel],,-1))+_xlfn.XLOOKUP(TBL_PD_RATES12[[#Headers],[MS]], TBL_MSP[MSP],TBL_MSP[By/Travel]))*TBL_PD_RATES12[[#This Row],[BILL]],1)</f>
        <v>156.79999999999998</v>
      </c>
      <c r="AA194" s="123">
        <f>ROUNDUP(((_xlfn.XLOOKUP(TBL_PD_RATES12[[#This Row],[BILL]],TBL_FACTOR[Bill],TBL_FACTOR[x/Travel],,-1))+_xlfn.XLOOKUP(TBL_PD_RATES12[[#Headers],[RS]], TBL_MSP[MSP],TBL_MSP[By/Travel]))*TBL_PD_RATES12[[#This Row],[BILL]],1)</f>
        <v>156.79999999999998</v>
      </c>
      <c r="AB194" s="123">
        <f>ROUNDUP(((_xlfn.XLOOKUP(TBL_PD_RATES12[[#This Row],[BILL]],TBL_FACTOR[Bill],TBL_FACTOR[x/Travel],,-1))+_xlfn.XLOOKUP(TBL_PD_RATES12[[#Headers],[RS]], TBL_MSP[MSP],TBL_MSP[By/Travel]))*TBL_PD_RATES12[[#This Row],[BILL]],1)</f>
        <v>156.79999999999998</v>
      </c>
    </row>
    <row r="195" spans="1:28" x14ac:dyDescent="0.2">
      <c r="A195" s="123">
        <v>291.65000000000003</v>
      </c>
      <c r="B195" s="2">
        <v>202</v>
      </c>
      <c r="C195" s="149">
        <v>0.69261100634321959</v>
      </c>
      <c r="D195" s="149">
        <f>TBL_FACTOR[[#This Row],[x/Local]]+0.025</f>
        <v>0.71761100634321962</v>
      </c>
      <c r="N195" s="2">
        <v>222</v>
      </c>
      <c r="O195" s="123">
        <f>ROUNDUP(_xlfn.XLOOKUP(N195,TBL_FACTOR[Bill],TBL_FACTOR[x/Local],,-1)*TBL_PD_RATES[[#This Row],[BILL]],1)</f>
        <v>152</v>
      </c>
      <c r="P195" s="123">
        <f>ROUNDUP(((_xlfn.XLOOKUP(TBL_PD_RATES[[#This Row],[BILL]],TBL_FACTOR[Bill],TBL_FACTOR[x/Local],,-1))+_xlfn.XLOOKUP(TBL_PD_RATES[[#Headers],[AHSA]], TBL_MSP[MSP],TBL_MSP[By/Local]))*TBL_PD_RATES[[#This Row],[BILL]],1)</f>
        <v>155.4</v>
      </c>
      <c r="Q195" s="123">
        <f>ROUNDUP(((_xlfn.XLOOKUP(TBL_PD_RATES[[#This Row],[BILL]],TBL_FACTOR[Bill],TBL_FACTOR[x/Local],,-1))+_xlfn.XLOOKUP(TBL_PD_RATES[[#Headers],[CSU]], TBL_MSP[MSP],TBL_MSP[By/Local]))*TBL_PD_RATES[[#This Row],[BILL]],1)</f>
        <v>152</v>
      </c>
      <c r="R195" s="123">
        <f>ROUNDUP(((_xlfn.XLOOKUP(TBL_PD_RATES[[#This Row],[BILL]],TBL_FACTOR[Bill],TBL_FACTOR[x/Local],,-1))+_xlfn.XLOOKUP(TBL_PD_RATES[[#Headers],[MS]], TBL_MSP[MSP],TBL_MSP[By/Local]))*TBL_PD_RATES[[#This Row],[BILL]],1)</f>
        <v>152</v>
      </c>
      <c r="S195" s="123">
        <f>ROUNDUP(((_xlfn.XLOOKUP(TBL_PD_RATES[[#This Row],[BILL]],TBL_FACTOR[Bill],TBL_FACTOR[x/Local],,-1))+_xlfn.XLOOKUP(TBL_PD_RATES[[#Headers],[RS]], TBL_MSP[MSP],TBL_MSP[By/Local]))*TBL_PD_RATES[[#This Row],[BILL]],1)</f>
        <v>152</v>
      </c>
      <c r="T195" s="123">
        <f>ROUNDUP(((_xlfn.XLOOKUP(TBL_PD_RATES[[#This Row],[BILL]],TBL_FACTOR[Bill],TBL_FACTOR[x/Local],,-1))+_xlfn.XLOOKUP(TBL_PD_RATES[[#Headers],[RS]], TBL_MSP[MSP],TBL_MSP[By/Local]))*TBL_PD_RATES[[#This Row],[BILL]],1)</f>
        <v>152</v>
      </c>
      <c r="V195" s="2">
        <v>222</v>
      </c>
      <c r="W195" s="123">
        <f>ROUNDUP(_xlfn.XLOOKUP(V195,TBL_FACTOR[Bill],TBL_FACTOR[x/Travel],,-1)*TBL_PD_RATES12[[#This Row],[BILL]],1)</f>
        <v>157.6</v>
      </c>
      <c r="X195" s="123">
        <f>ROUNDUP(((_xlfn.XLOOKUP(TBL_PD_RATES12[[#This Row],[BILL]],TBL_FACTOR[Bill],TBL_FACTOR[x/Travel],,-1))+_xlfn.XLOOKUP(TBL_PD_RATES12[[#Headers],[AHSA]], TBL_MSP[MSP],TBL_MSP[By/Travel]))*TBL_PD_RATES12[[#This Row],[BILL]],1)</f>
        <v>163.1</v>
      </c>
      <c r="Y195" s="123">
        <f>ROUNDUP(((_xlfn.XLOOKUP(TBL_PD_RATES12[[#This Row],[BILL]],TBL_FACTOR[Bill],TBL_FACTOR[x/Travel],,-1))+_xlfn.XLOOKUP(TBL_PD_RATES12[[#Headers],[CSU]], TBL_MSP[MSP],TBL_MSP[By/Travel]))*TBL_PD_RATES12[[#This Row],[BILL]],1)</f>
        <v>157.6</v>
      </c>
      <c r="Z195" s="123">
        <f>ROUNDUP(((_xlfn.XLOOKUP(TBL_PD_RATES12[[#This Row],[BILL]],TBL_FACTOR[Bill],TBL_FACTOR[x/Travel],,-1))+_xlfn.XLOOKUP(TBL_PD_RATES12[[#Headers],[MS]], TBL_MSP[MSP],TBL_MSP[By/Travel]))*TBL_PD_RATES12[[#This Row],[BILL]],1)</f>
        <v>157.6</v>
      </c>
      <c r="AA195" s="123">
        <f>ROUNDUP(((_xlfn.XLOOKUP(TBL_PD_RATES12[[#This Row],[BILL]],TBL_FACTOR[Bill],TBL_FACTOR[x/Travel],,-1))+_xlfn.XLOOKUP(TBL_PD_RATES12[[#Headers],[RS]], TBL_MSP[MSP],TBL_MSP[By/Travel]))*TBL_PD_RATES12[[#This Row],[BILL]],1)</f>
        <v>157.6</v>
      </c>
      <c r="AB195" s="123">
        <f>ROUNDUP(((_xlfn.XLOOKUP(TBL_PD_RATES12[[#This Row],[BILL]],TBL_FACTOR[Bill],TBL_FACTOR[x/Travel],,-1))+_xlfn.XLOOKUP(TBL_PD_RATES12[[#Headers],[RS]], TBL_MSP[MSP],TBL_MSP[By/Travel]))*TBL_PD_RATES12[[#This Row],[BILL]],1)</f>
        <v>157.6</v>
      </c>
    </row>
    <row r="196" spans="1:28" x14ac:dyDescent="0.2">
      <c r="A196" s="123">
        <v>293.05</v>
      </c>
      <c r="B196" s="2">
        <v>203</v>
      </c>
      <c r="C196" s="149">
        <v>0.69271455383040437</v>
      </c>
      <c r="D196" s="149">
        <f>TBL_FACTOR[[#This Row],[x/Local]]+0.025</f>
        <v>0.71771455383040439</v>
      </c>
      <c r="N196" s="2">
        <v>223</v>
      </c>
      <c r="O196" s="123">
        <f>ROUNDUP(_xlfn.XLOOKUP(N196,TBL_FACTOR[Bill],TBL_FACTOR[x/Local],,-1)*TBL_PD_RATES[[#This Row],[BILL]],1)</f>
        <v>152.69999999999999</v>
      </c>
      <c r="P196" s="123">
        <f>ROUNDUP(((_xlfn.XLOOKUP(TBL_PD_RATES[[#This Row],[BILL]],TBL_FACTOR[Bill],TBL_FACTOR[x/Local],,-1))+_xlfn.XLOOKUP(TBL_PD_RATES[[#Headers],[AHSA]], TBL_MSP[MSP],TBL_MSP[By/Local]))*TBL_PD_RATES[[#This Row],[BILL]],1)</f>
        <v>156.1</v>
      </c>
      <c r="Q196" s="123">
        <f>ROUNDUP(((_xlfn.XLOOKUP(TBL_PD_RATES[[#This Row],[BILL]],TBL_FACTOR[Bill],TBL_FACTOR[x/Local],,-1))+_xlfn.XLOOKUP(TBL_PD_RATES[[#Headers],[CSU]], TBL_MSP[MSP],TBL_MSP[By/Local]))*TBL_PD_RATES[[#This Row],[BILL]],1)</f>
        <v>152.69999999999999</v>
      </c>
      <c r="R196" s="123">
        <f>ROUNDUP(((_xlfn.XLOOKUP(TBL_PD_RATES[[#This Row],[BILL]],TBL_FACTOR[Bill],TBL_FACTOR[x/Local],,-1))+_xlfn.XLOOKUP(TBL_PD_RATES[[#Headers],[MS]], TBL_MSP[MSP],TBL_MSP[By/Local]))*TBL_PD_RATES[[#This Row],[BILL]],1)</f>
        <v>152.69999999999999</v>
      </c>
      <c r="S196" s="123">
        <f>ROUNDUP(((_xlfn.XLOOKUP(TBL_PD_RATES[[#This Row],[BILL]],TBL_FACTOR[Bill],TBL_FACTOR[x/Local],,-1))+_xlfn.XLOOKUP(TBL_PD_RATES[[#Headers],[RS]], TBL_MSP[MSP],TBL_MSP[By/Local]))*TBL_PD_RATES[[#This Row],[BILL]],1)</f>
        <v>152.69999999999999</v>
      </c>
      <c r="T196" s="123">
        <f>ROUNDUP(((_xlfn.XLOOKUP(TBL_PD_RATES[[#This Row],[BILL]],TBL_FACTOR[Bill],TBL_FACTOR[x/Local],,-1))+_xlfn.XLOOKUP(TBL_PD_RATES[[#Headers],[RS]], TBL_MSP[MSP],TBL_MSP[By/Local]))*TBL_PD_RATES[[#This Row],[BILL]],1)</f>
        <v>152.69999999999999</v>
      </c>
      <c r="V196" s="2">
        <v>223</v>
      </c>
      <c r="W196" s="123">
        <f>ROUNDUP(_xlfn.XLOOKUP(V196,TBL_FACTOR[Bill],TBL_FACTOR[x/Travel],,-1)*TBL_PD_RATES12[[#This Row],[BILL]],1)</f>
        <v>158.29999999999998</v>
      </c>
      <c r="X196" s="123">
        <f>ROUNDUP(((_xlfn.XLOOKUP(TBL_PD_RATES12[[#This Row],[BILL]],TBL_FACTOR[Bill],TBL_FACTOR[x/Travel],,-1))+_xlfn.XLOOKUP(TBL_PD_RATES12[[#Headers],[AHSA]], TBL_MSP[MSP],TBL_MSP[By/Travel]))*TBL_PD_RATES12[[#This Row],[BILL]],1)</f>
        <v>163.9</v>
      </c>
      <c r="Y196" s="123">
        <f>ROUNDUP(((_xlfn.XLOOKUP(TBL_PD_RATES12[[#This Row],[BILL]],TBL_FACTOR[Bill],TBL_FACTOR[x/Travel],,-1))+_xlfn.XLOOKUP(TBL_PD_RATES12[[#Headers],[CSU]], TBL_MSP[MSP],TBL_MSP[By/Travel]))*TBL_PD_RATES12[[#This Row],[BILL]],1)</f>
        <v>158.29999999999998</v>
      </c>
      <c r="Z196" s="123">
        <f>ROUNDUP(((_xlfn.XLOOKUP(TBL_PD_RATES12[[#This Row],[BILL]],TBL_FACTOR[Bill],TBL_FACTOR[x/Travel],,-1))+_xlfn.XLOOKUP(TBL_PD_RATES12[[#Headers],[MS]], TBL_MSP[MSP],TBL_MSP[By/Travel]))*TBL_PD_RATES12[[#This Row],[BILL]],1)</f>
        <v>158.29999999999998</v>
      </c>
      <c r="AA196" s="123">
        <f>ROUNDUP(((_xlfn.XLOOKUP(TBL_PD_RATES12[[#This Row],[BILL]],TBL_FACTOR[Bill],TBL_FACTOR[x/Travel],,-1))+_xlfn.XLOOKUP(TBL_PD_RATES12[[#Headers],[RS]], TBL_MSP[MSP],TBL_MSP[By/Travel]))*TBL_PD_RATES12[[#This Row],[BILL]],1)</f>
        <v>158.29999999999998</v>
      </c>
      <c r="AB196" s="123">
        <f>ROUNDUP(((_xlfn.XLOOKUP(TBL_PD_RATES12[[#This Row],[BILL]],TBL_FACTOR[Bill],TBL_FACTOR[x/Travel],,-1))+_xlfn.XLOOKUP(TBL_PD_RATES12[[#Headers],[RS]], TBL_MSP[MSP],TBL_MSP[By/Travel]))*TBL_PD_RATES12[[#This Row],[BILL]],1)</f>
        <v>158.29999999999998</v>
      </c>
    </row>
    <row r="197" spans="1:28" x14ac:dyDescent="0.2">
      <c r="A197" s="123">
        <v>294.45</v>
      </c>
      <c r="B197" s="2">
        <v>204</v>
      </c>
      <c r="C197" s="149">
        <v>0.69281711665817625</v>
      </c>
      <c r="D197" s="149">
        <f>TBL_FACTOR[[#This Row],[x/Local]]+0.025</f>
        <v>0.71781711665817627</v>
      </c>
      <c r="N197" s="2">
        <v>224</v>
      </c>
      <c r="O197" s="123">
        <f>ROUNDUP(_xlfn.XLOOKUP(N197,TBL_FACTOR[Bill],TBL_FACTOR[x/Local],,-1)*TBL_PD_RATES[[#This Row],[BILL]],1)</f>
        <v>153.5</v>
      </c>
      <c r="P197" s="123">
        <f>ROUNDUP(((_xlfn.XLOOKUP(TBL_PD_RATES[[#This Row],[BILL]],TBL_FACTOR[Bill],TBL_FACTOR[x/Local],,-1))+_xlfn.XLOOKUP(TBL_PD_RATES[[#Headers],[AHSA]], TBL_MSP[MSP],TBL_MSP[By/Local]))*TBL_PD_RATES[[#This Row],[BILL]],1)</f>
        <v>156.79999999999998</v>
      </c>
      <c r="Q197" s="123">
        <f>ROUNDUP(((_xlfn.XLOOKUP(TBL_PD_RATES[[#This Row],[BILL]],TBL_FACTOR[Bill],TBL_FACTOR[x/Local],,-1))+_xlfn.XLOOKUP(TBL_PD_RATES[[#Headers],[CSU]], TBL_MSP[MSP],TBL_MSP[By/Local]))*TBL_PD_RATES[[#This Row],[BILL]],1)</f>
        <v>153.5</v>
      </c>
      <c r="R197" s="123">
        <f>ROUNDUP(((_xlfn.XLOOKUP(TBL_PD_RATES[[#This Row],[BILL]],TBL_FACTOR[Bill],TBL_FACTOR[x/Local],,-1))+_xlfn.XLOOKUP(TBL_PD_RATES[[#Headers],[MS]], TBL_MSP[MSP],TBL_MSP[By/Local]))*TBL_PD_RATES[[#This Row],[BILL]],1)</f>
        <v>153.5</v>
      </c>
      <c r="S197" s="123">
        <f>ROUNDUP(((_xlfn.XLOOKUP(TBL_PD_RATES[[#This Row],[BILL]],TBL_FACTOR[Bill],TBL_FACTOR[x/Local],,-1))+_xlfn.XLOOKUP(TBL_PD_RATES[[#Headers],[RS]], TBL_MSP[MSP],TBL_MSP[By/Local]))*TBL_PD_RATES[[#This Row],[BILL]],1)</f>
        <v>153.5</v>
      </c>
      <c r="T197" s="123">
        <f>ROUNDUP(((_xlfn.XLOOKUP(TBL_PD_RATES[[#This Row],[BILL]],TBL_FACTOR[Bill],TBL_FACTOR[x/Local],,-1))+_xlfn.XLOOKUP(TBL_PD_RATES[[#Headers],[RS]], TBL_MSP[MSP],TBL_MSP[By/Local]))*TBL_PD_RATES[[#This Row],[BILL]],1)</f>
        <v>153.5</v>
      </c>
      <c r="V197" s="2">
        <v>224</v>
      </c>
      <c r="W197" s="123">
        <f>ROUNDUP(_xlfn.XLOOKUP(V197,TBL_FACTOR[Bill],TBL_FACTOR[x/Travel],,-1)*TBL_PD_RATES12[[#This Row],[BILL]],1)</f>
        <v>159.1</v>
      </c>
      <c r="X197" s="123">
        <f>ROUNDUP(((_xlfn.XLOOKUP(TBL_PD_RATES12[[#This Row],[BILL]],TBL_FACTOR[Bill],TBL_FACTOR[x/Travel],,-1))+_xlfn.XLOOKUP(TBL_PD_RATES12[[#Headers],[AHSA]], TBL_MSP[MSP],TBL_MSP[By/Travel]))*TBL_PD_RATES12[[#This Row],[BILL]],1)</f>
        <v>164.7</v>
      </c>
      <c r="Y197" s="123">
        <f>ROUNDUP(((_xlfn.XLOOKUP(TBL_PD_RATES12[[#This Row],[BILL]],TBL_FACTOR[Bill],TBL_FACTOR[x/Travel],,-1))+_xlfn.XLOOKUP(TBL_PD_RATES12[[#Headers],[CSU]], TBL_MSP[MSP],TBL_MSP[By/Travel]))*TBL_PD_RATES12[[#This Row],[BILL]],1)</f>
        <v>159.1</v>
      </c>
      <c r="Z197" s="123">
        <f>ROUNDUP(((_xlfn.XLOOKUP(TBL_PD_RATES12[[#This Row],[BILL]],TBL_FACTOR[Bill],TBL_FACTOR[x/Travel],,-1))+_xlfn.XLOOKUP(TBL_PD_RATES12[[#Headers],[MS]], TBL_MSP[MSP],TBL_MSP[By/Travel]))*TBL_PD_RATES12[[#This Row],[BILL]],1)</f>
        <v>159.1</v>
      </c>
      <c r="AA197" s="123">
        <f>ROUNDUP(((_xlfn.XLOOKUP(TBL_PD_RATES12[[#This Row],[BILL]],TBL_FACTOR[Bill],TBL_FACTOR[x/Travel],,-1))+_xlfn.XLOOKUP(TBL_PD_RATES12[[#Headers],[RS]], TBL_MSP[MSP],TBL_MSP[By/Travel]))*TBL_PD_RATES12[[#This Row],[BILL]],1)</f>
        <v>159.1</v>
      </c>
      <c r="AB197" s="123">
        <f>ROUNDUP(((_xlfn.XLOOKUP(TBL_PD_RATES12[[#This Row],[BILL]],TBL_FACTOR[Bill],TBL_FACTOR[x/Travel],,-1))+_xlfn.XLOOKUP(TBL_PD_RATES12[[#Headers],[RS]], TBL_MSP[MSP],TBL_MSP[By/Travel]))*TBL_PD_RATES12[[#This Row],[BILL]],1)</f>
        <v>159.1</v>
      </c>
    </row>
    <row r="198" spans="1:28" x14ac:dyDescent="0.2">
      <c r="A198" s="123">
        <v>295.8</v>
      </c>
      <c r="B198" s="2">
        <v>205</v>
      </c>
      <c r="C198" s="149">
        <v>0.69303583502366461</v>
      </c>
      <c r="D198" s="149">
        <f>TBL_FACTOR[[#This Row],[x/Local]]+0.025</f>
        <v>0.71803583502366464</v>
      </c>
      <c r="N198" s="2">
        <v>225</v>
      </c>
      <c r="O198" s="123">
        <f>ROUNDUP(_xlfn.XLOOKUP(N198,TBL_FACTOR[Bill],TBL_FACTOR[x/Local],,-1)*TBL_PD_RATES[[#This Row],[BILL]],1)</f>
        <v>154.19999999999999</v>
      </c>
      <c r="P198" s="123">
        <f>ROUNDUP(((_xlfn.XLOOKUP(TBL_PD_RATES[[#This Row],[BILL]],TBL_FACTOR[Bill],TBL_FACTOR[x/Local],,-1))+_xlfn.XLOOKUP(TBL_PD_RATES[[#Headers],[AHSA]], TBL_MSP[MSP],TBL_MSP[By/Local]))*TBL_PD_RATES[[#This Row],[BILL]],1)</f>
        <v>157.6</v>
      </c>
      <c r="Q198" s="123">
        <f>ROUNDUP(((_xlfn.XLOOKUP(TBL_PD_RATES[[#This Row],[BILL]],TBL_FACTOR[Bill],TBL_FACTOR[x/Local],,-1))+_xlfn.XLOOKUP(TBL_PD_RATES[[#Headers],[CSU]], TBL_MSP[MSP],TBL_MSP[By/Local]))*TBL_PD_RATES[[#This Row],[BILL]],1)</f>
        <v>154.19999999999999</v>
      </c>
      <c r="R198" s="123">
        <f>ROUNDUP(((_xlfn.XLOOKUP(TBL_PD_RATES[[#This Row],[BILL]],TBL_FACTOR[Bill],TBL_FACTOR[x/Local],,-1))+_xlfn.XLOOKUP(TBL_PD_RATES[[#Headers],[MS]], TBL_MSP[MSP],TBL_MSP[By/Local]))*TBL_PD_RATES[[#This Row],[BILL]],1)</f>
        <v>154.19999999999999</v>
      </c>
      <c r="S198" s="123">
        <f>ROUNDUP(((_xlfn.XLOOKUP(TBL_PD_RATES[[#This Row],[BILL]],TBL_FACTOR[Bill],TBL_FACTOR[x/Local],,-1))+_xlfn.XLOOKUP(TBL_PD_RATES[[#Headers],[RS]], TBL_MSP[MSP],TBL_MSP[By/Local]))*TBL_PD_RATES[[#This Row],[BILL]],1)</f>
        <v>154.19999999999999</v>
      </c>
      <c r="T198" s="123">
        <f>ROUNDUP(((_xlfn.XLOOKUP(TBL_PD_RATES[[#This Row],[BILL]],TBL_FACTOR[Bill],TBL_FACTOR[x/Local],,-1))+_xlfn.XLOOKUP(TBL_PD_RATES[[#Headers],[RS]], TBL_MSP[MSP],TBL_MSP[By/Local]))*TBL_PD_RATES[[#This Row],[BILL]],1)</f>
        <v>154.19999999999999</v>
      </c>
      <c r="V198" s="2">
        <v>225</v>
      </c>
      <c r="W198" s="123">
        <f>ROUNDUP(_xlfn.XLOOKUP(V198,TBL_FACTOR[Bill],TBL_FACTOR[x/Travel],,-1)*TBL_PD_RATES12[[#This Row],[BILL]],1)</f>
        <v>159.79999999999998</v>
      </c>
      <c r="X198" s="123">
        <f>ROUNDUP(((_xlfn.XLOOKUP(TBL_PD_RATES12[[#This Row],[BILL]],TBL_FACTOR[Bill],TBL_FACTOR[x/Travel],,-1))+_xlfn.XLOOKUP(TBL_PD_RATES12[[#Headers],[AHSA]], TBL_MSP[MSP],TBL_MSP[By/Travel]))*TBL_PD_RATES12[[#This Row],[BILL]],1)</f>
        <v>165.4</v>
      </c>
      <c r="Y198" s="123">
        <f>ROUNDUP(((_xlfn.XLOOKUP(TBL_PD_RATES12[[#This Row],[BILL]],TBL_FACTOR[Bill],TBL_FACTOR[x/Travel],,-1))+_xlfn.XLOOKUP(TBL_PD_RATES12[[#Headers],[CSU]], TBL_MSP[MSP],TBL_MSP[By/Travel]))*TBL_PD_RATES12[[#This Row],[BILL]],1)</f>
        <v>159.79999999999998</v>
      </c>
      <c r="Z198" s="123">
        <f>ROUNDUP(((_xlfn.XLOOKUP(TBL_PD_RATES12[[#This Row],[BILL]],TBL_FACTOR[Bill],TBL_FACTOR[x/Travel],,-1))+_xlfn.XLOOKUP(TBL_PD_RATES12[[#Headers],[MS]], TBL_MSP[MSP],TBL_MSP[By/Travel]))*TBL_PD_RATES12[[#This Row],[BILL]],1)</f>
        <v>159.79999999999998</v>
      </c>
      <c r="AA198" s="123">
        <f>ROUNDUP(((_xlfn.XLOOKUP(TBL_PD_RATES12[[#This Row],[BILL]],TBL_FACTOR[Bill],TBL_FACTOR[x/Travel],,-1))+_xlfn.XLOOKUP(TBL_PD_RATES12[[#Headers],[RS]], TBL_MSP[MSP],TBL_MSP[By/Travel]))*TBL_PD_RATES12[[#This Row],[BILL]],1)</f>
        <v>159.79999999999998</v>
      </c>
      <c r="AB198" s="123">
        <f>ROUNDUP(((_xlfn.XLOOKUP(TBL_PD_RATES12[[#This Row],[BILL]],TBL_FACTOR[Bill],TBL_FACTOR[x/Travel],,-1))+_xlfn.XLOOKUP(TBL_PD_RATES12[[#Headers],[RS]], TBL_MSP[MSP],TBL_MSP[By/Travel]))*TBL_PD_RATES12[[#This Row],[BILL]],1)</f>
        <v>159.79999999999998</v>
      </c>
    </row>
    <row r="199" spans="1:28" x14ac:dyDescent="0.2">
      <c r="A199" s="123">
        <v>297.2</v>
      </c>
      <c r="B199" s="2">
        <v>206</v>
      </c>
      <c r="C199" s="149">
        <v>0.69313593539703899</v>
      </c>
      <c r="D199" s="149">
        <f>TBL_FACTOR[[#This Row],[x/Local]]+0.025</f>
        <v>0.71813593539703902</v>
      </c>
      <c r="N199" s="2">
        <v>226</v>
      </c>
      <c r="O199" s="123">
        <f>ROUNDUP(_xlfn.XLOOKUP(N199,TBL_FACTOR[Bill],TBL_FACTOR[x/Local],,-1)*TBL_PD_RATES[[#This Row],[BILL]],1)</f>
        <v>154.9</v>
      </c>
      <c r="P199" s="123">
        <f>ROUNDUP(((_xlfn.XLOOKUP(TBL_PD_RATES[[#This Row],[BILL]],TBL_FACTOR[Bill],TBL_FACTOR[x/Local],,-1))+_xlfn.XLOOKUP(TBL_PD_RATES[[#Headers],[AHSA]], TBL_MSP[MSP],TBL_MSP[By/Local]))*TBL_PD_RATES[[#This Row],[BILL]],1)</f>
        <v>158.29999999999998</v>
      </c>
      <c r="Q199" s="123">
        <f>ROUNDUP(((_xlfn.XLOOKUP(TBL_PD_RATES[[#This Row],[BILL]],TBL_FACTOR[Bill],TBL_FACTOR[x/Local],,-1))+_xlfn.XLOOKUP(TBL_PD_RATES[[#Headers],[CSU]], TBL_MSP[MSP],TBL_MSP[By/Local]))*TBL_PD_RATES[[#This Row],[BILL]],1)</f>
        <v>154.9</v>
      </c>
      <c r="R199" s="123">
        <f>ROUNDUP(((_xlfn.XLOOKUP(TBL_PD_RATES[[#This Row],[BILL]],TBL_FACTOR[Bill],TBL_FACTOR[x/Local],,-1))+_xlfn.XLOOKUP(TBL_PD_RATES[[#Headers],[MS]], TBL_MSP[MSP],TBL_MSP[By/Local]))*TBL_PD_RATES[[#This Row],[BILL]],1)</f>
        <v>154.9</v>
      </c>
      <c r="S199" s="123">
        <f>ROUNDUP(((_xlfn.XLOOKUP(TBL_PD_RATES[[#This Row],[BILL]],TBL_FACTOR[Bill],TBL_FACTOR[x/Local],,-1))+_xlfn.XLOOKUP(TBL_PD_RATES[[#Headers],[RS]], TBL_MSP[MSP],TBL_MSP[By/Local]))*TBL_PD_RATES[[#This Row],[BILL]],1)</f>
        <v>154.9</v>
      </c>
      <c r="T199" s="123">
        <f>ROUNDUP(((_xlfn.XLOOKUP(TBL_PD_RATES[[#This Row],[BILL]],TBL_FACTOR[Bill],TBL_FACTOR[x/Local],,-1))+_xlfn.XLOOKUP(TBL_PD_RATES[[#Headers],[RS]], TBL_MSP[MSP],TBL_MSP[By/Local]))*TBL_PD_RATES[[#This Row],[BILL]],1)</f>
        <v>154.9</v>
      </c>
      <c r="V199" s="2">
        <v>226</v>
      </c>
      <c r="W199" s="123">
        <f>ROUNDUP(_xlfn.XLOOKUP(V199,TBL_FACTOR[Bill],TBL_FACTOR[x/Travel],,-1)*TBL_PD_RATES12[[#This Row],[BILL]],1)</f>
        <v>160.5</v>
      </c>
      <c r="X199" s="123">
        <f>ROUNDUP(((_xlfn.XLOOKUP(TBL_PD_RATES12[[#This Row],[BILL]],TBL_FACTOR[Bill],TBL_FACTOR[x/Travel],,-1))+_xlfn.XLOOKUP(TBL_PD_RATES12[[#Headers],[AHSA]], TBL_MSP[MSP],TBL_MSP[By/Travel]))*TBL_PD_RATES12[[#This Row],[BILL]],1)</f>
        <v>166.2</v>
      </c>
      <c r="Y199" s="123">
        <f>ROUNDUP(((_xlfn.XLOOKUP(TBL_PD_RATES12[[#This Row],[BILL]],TBL_FACTOR[Bill],TBL_FACTOR[x/Travel],,-1))+_xlfn.XLOOKUP(TBL_PD_RATES12[[#Headers],[CSU]], TBL_MSP[MSP],TBL_MSP[By/Travel]))*TBL_PD_RATES12[[#This Row],[BILL]],1)</f>
        <v>160.5</v>
      </c>
      <c r="Z199" s="123">
        <f>ROUNDUP(((_xlfn.XLOOKUP(TBL_PD_RATES12[[#This Row],[BILL]],TBL_FACTOR[Bill],TBL_FACTOR[x/Travel],,-1))+_xlfn.XLOOKUP(TBL_PD_RATES12[[#Headers],[MS]], TBL_MSP[MSP],TBL_MSP[By/Travel]))*TBL_PD_RATES12[[#This Row],[BILL]],1)</f>
        <v>160.5</v>
      </c>
      <c r="AA199" s="123">
        <f>ROUNDUP(((_xlfn.XLOOKUP(TBL_PD_RATES12[[#This Row],[BILL]],TBL_FACTOR[Bill],TBL_FACTOR[x/Travel],,-1))+_xlfn.XLOOKUP(TBL_PD_RATES12[[#Headers],[RS]], TBL_MSP[MSP],TBL_MSP[By/Travel]))*TBL_PD_RATES12[[#This Row],[BILL]],1)</f>
        <v>160.5</v>
      </c>
      <c r="AB199" s="123">
        <f>ROUNDUP(((_xlfn.XLOOKUP(TBL_PD_RATES12[[#This Row],[BILL]],TBL_FACTOR[Bill],TBL_FACTOR[x/Travel],,-1))+_xlfn.XLOOKUP(TBL_PD_RATES12[[#Headers],[RS]], TBL_MSP[MSP],TBL_MSP[By/Travel]))*TBL_PD_RATES12[[#This Row],[BILL]],1)</f>
        <v>160.5</v>
      </c>
    </row>
    <row r="200" spans="1:28" x14ac:dyDescent="0.2">
      <c r="A200" s="123">
        <v>298.60000000000002</v>
      </c>
      <c r="B200" s="2">
        <v>207</v>
      </c>
      <c r="C200" s="149">
        <v>0.69323509711989284</v>
      </c>
      <c r="D200" s="149">
        <f>TBL_FACTOR[[#This Row],[x/Local]]+0.025</f>
        <v>0.71823509711989286</v>
      </c>
      <c r="N200" s="2">
        <v>227</v>
      </c>
      <c r="O200" s="123">
        <f>ROUNDUP(_xlfn.XLOOKUP(N200,TBL_FACTOR[Bill],TBL_FACTOR[x/Local],,-1)*TBL_PD_RATES[[#This Row],[BILL]],1)</f>
        <v>155.6</v>
      </c>
      <c r="P200" s="123">
        <f>ROUNDUP(((_xlfn.XLOOKUP(TBL_PD_RATES[[#This Row],[BILL]],TBL_FACTOR[Bill],TBL_FACTOR[x/Local],,-1))+_xlfn.XLOOKUP(TBL_PD_RATES[[#Headers],[AHSA]], TBL_MSP[MSP],TBL_MSP[By/Local]))*TBL_PD_RATES[[#This Row],[BILL]],1)</f>
        <v>159</v>
      </c>
      <c r="Q200" s="123">
        <f>ROUNDUP(((_xlfn.XLOOKUP(TBL_PD_RATES[[#This Row],[BILL]],TBL_FACTOR[Bill],TBL_FACTOR[x/Local],,-1))+_xlfn.XLOOKUP(TBL_PD_RATES[[#Headers],[CSU]], TBL_MSP[MSP],TBL_MSP[By/Local]))*TBL_PD_RATES[[#This Row],[BILL]],1)</f>
        <v>155.6</v>
      </c>
      <c r="R200" s="123">
        <f>ROUNDUP(((_xlfn.XLOOKUP(TBL_PD_RATES[[#This Row],[BILL]],TBL_FACTOR[Bill],TBL_FACTOR[x/Local],,-1))+_xlfn.XLOOKUP(TBL_PD_RATES[[#Headers],[MS]], TBL_MSP[MSP],TBL_MSP[By/Local]))*TBL_PD_RATES[[#This Row],[BILL]],1)</f>
        <v>155.6</v>
      </c>
      <c r="S200" s="123">
        <f>ROUNDUP(((_xlfn.XLOOKUP(TBL_PD_RATES[[#This Row],[BILL]],TBL_FACTOR[Bill],TBL_FACTOR[x/Local],,-1))+_xlfn.XLOOKUP(TBL_PD_RATES[[#Headers],[RS]], TBL_MSP[MSP],TBL_MSP[By/Local]))*TBL_PD_RATES[[#This Row],[BILL]],1)</f>
        <v>155.6</v>
      </c>
      <c r="T200" s="123">
        <f>ROUNDUP(((_xlfn.XLOOKUP(TBL_PD_RATES[[#This Row],[BILL]],TBL_FACTOR[Bill],TBL_FACTOR[x/Local],,-1))+_xlfn.XLOOKUP(TBL_PD_RATES[[#Headers],[RS]], TBL_MSP[MSP],TBL_MSP[By/Local]))*TBL_PD_RATES[[#This Row],[BILL]],1)</f>
        <v>155.6</v>
      </c>
      <c r="V200" s="2">
        <v>227</v>
      </c>
      <c r="W200" s="123">
        <f>ROUNDUP(_xlfn.XLOOKUP(V200,TBL_FACTOR[Bill],TBL_FACTOR[x/Travel],,-1)*TBL_PD_RATES12[[#This Row],[BILL]],1)</f>
        <v>161.29999999999998</v>
      </c>
      <c r="X200" s="123">
        <f>ROUNDUP(((_xlfn.XLOOKUP(TBL_PD_RATES12[[#This Row],[BILL]],TBL_FACTOR[Bill],TBL_FACTOR[x/Travel],,-1))+_xlfn.XLOOKUP(TBL_PD_RATES12[[#Headers],[AHSA]], TBL_MSP[MSP],TBL_MSP[By/Travel]))*TBL_PD_RATES12[[#This Row],[BILL]],1)</f>
        <v>166.9</v>
      </c>
      <c r="Y200" s="123">
        <f>ROUNDUP(((_xlfn.XLOOKUP(TBL_PD_RATES12[[#This Row],[BILL]],TBL_FACTOR[Bill],TBL_FACTOR[x/Travel],,-1))+_xlfn.XLOOKUP(TBL_PD_RATES12[[#Headers],[CSU]], TBL_MSP[MSP],TBL_MSP[By/Travel]))*TBL_PD_RATES12[[#This Row],[BILL]],1)</f>
        <v>161.29999999999998</v>
      </c>
      <c r="Z200" s="123">
        <f>ROUNDUP(((_xlfn.XLOOKUP(TBL_PD_RATES12[[#This Row],[BILL]],TBL_FACTOR[Bill],TBL_FACTOR[x/Travel],,-1))+_xlfn.XLOOKUP(TBL_PD_RATES12[[#Headers],[MS]], TBL_MSP[MSP],TBL_MSP[By/Travel]))*TBL_PD_RATES12[[#This Row],[BILL]],1)</f>
        <v>161.29999999999998</v>
      </c>
      <c r="AA200" s="123">
        <f>ROUNDUP(((_xlfn.XLOOKUP(TBL_PD_RATES12[[#This Row],[BILL]],TBL_FACTOR[Bill],TBL_FACTOR[x/Travel],,-1))+_xlfn.XLOOKUP(TBL_PD_RATES12[[#Headers],[RS]], TBL_MSP[MSP],TBL_MSP[By/Travel]))*TBL_PD_RATES12[[#This Row],[BILL]],1)</f>
        <v>161.29999999999998</v>
      </c>
      <c r="AB200" s="123">
        <f>ROUNDUP(((_xlfn.XLOOKUP(TBL_PD_RATES12[[#This Row],[BILL]],TBL_FACTOR[Bill],TBL_FACTOR[x/Travel],,-1))+_xlfn.XLOOKUP(TBL_PD_RATES12[[#Headers],[RS]], TBL_MSP[MSP],TBL_MSP[By/Travel]))*TBL_PD_RATES12[[#This Row],[BILL]],1)</f>
        <v>161.29999999999998</v>
      </c>
    </row>
    <row r="201" spans="1:28" x14ac:dyDescent="0.2">
      <c r="A201" s="123">
        <v>300</v>
      </c>
      <c r="B201" s="2">
        <v>208</v>
      </c>
      <c r="C201" s="149">
        <v>0.69333333333333336</v>
      </c>
      <c r="D201" s="149">
        <f>TBL_FACTOR[[#This Row],[x/Local]]+0.025</f>
        <v>0.71833333333333338</v>
      </c>
      <c r="N201" s="2">
        <v>228</v>
      </c>
      <c r="O201" s="123">
        <f>ROUNDUP(_xlfn.XLOOKUP(N201,TBL_FACTOR[Bill],TBL_FACTOR[x/Local],,-1)*TBL_PD_RATES[[#This Row],[BILL]],1)</f>
        <v>156.29999999999998</v>
      </c>
      <c r="P201" s="123">
        <f>ROUNDUP(((_xlfn.XLOOKUP(TBL_PD_RATES[[#This Row],[BILL]],TBL_FACTOR[Bill],TBL_FACTOR[x/Local],,-1))+_xlfn.XLOOKUP(TBL_PD_RATES[[#Headers],[AHSA]], TBL_MSP[MSP],TBL_MSP[By/Local]))*TBL_PD_RATES[[#This Row],[BILL]],1)</f>
        <v>159.69999999999999</v>
      </c>
      <c r="Q201" s="123">
        <f>ROUNDUP(((_xlfn.XLOOKUP(TBL_PD_RATES[[#This Row],[BILL]],TBL_FACTOR[Bill],TBL_FACTOR[x/Local],,-1))+_xlfn.XLOOKUP(TBL_PD_RATES[[#Headers],[CSU]], TBL_MSP[MSP],TBL_MSP[By/Local]))*TBL_PD_RATES[[#This Row],[BILL]],1)</f>
        <v>156.29999999999998</v>
      </c>
      <c r="R201" s="123">
        <f>ROUNDUP(((_xlfn.XLOOKUP(TBL_PD_RATES[[#This Row],[BILL]],TBL_FACTOR[Bill],TBL_FACTOR[x/Local],,-1))+_xlfn.XLOOKUP(TBL_PD_RATES[[#Headers],[MS]], TBL_MSP[MSP],TBL_MSP[By/Local]))*TBL_PD_RATES[[#This Row],[BILL]],1)</f>
        <v>156.29999999999998</v>
      </c>
      <c r="S201" s="123">
        <f>ROUNDUP(((_xlfn.XLOOKUP(TBL_PD_RATES[[#This Row],[BILL]],TBL_FACTOR[Bill],TBL_FACTOR[x/Local],,-1))+_xlfn.XLOOKUP(TBL_PD_RATES[[#Headers],[RS]], TBL_MSP[MSP],TBL_MSP[By/Local]))*TBL_PD_RATES[[#This Row],[BILL]],1)</f>
        <v>156.29999999999998</v>
      </c>
      <c r="T201" s="123">
        <f>ROUNDUP(((_xlfn.XLOOKUP(TBL_PD_RATES[[#This Row],[BILL]],TBL_FACTOR[Bill],TBL_FACTOR[x/Local],,-1))+_xlfn.XLOOKUP(TBL_PD_RATES[[#Headers],[RS]], TBL_MSP[MSP],TBL_MSP[By/Local]))*TBL_PD_RATES[[#This Row],[BILL]],1)</f>
        <v>156.29999999999998</v>
      </c>
      <c r="V201" s="2">
        <v>228</v>
      </c>
      <c r="W201" s="123">
        <f>ROUNDUP(_xlfn.XLOOKUP(V201,TBL_FACTOR[Bill],TBL_FACTOR[x/Travel],,-1)*TBL_PD_RATES12[[#This Row],[BILL]],1)</f>
        <v>162</v>
      </c>
      <c r="X201" s="123">
        <f>ROUNDUP(((_xlfn.XLOOKUP(TBL_PD_RATES12[[#This Row],[BILL]],TBL_FACTOR[Bill],TBL_FACTOR[x/Travel],,-1))+_xlfn.XLOOKUP(TBL_PD_RATES12[[#Headers],[AHSA]], TBL_MSP[MSP],TBL_MSP[By/Travel]))*TBL_PD_RATES12[[#This Row],[BILL]],1)</f>
        <v>167.7</v>
      </c>
      <c r="Y201" s="123">
        <f>ROUNDUP(((_xlfn.XLOOKUP(TBL_PD_RATES12[[#This Row],[BILL]],TBL_FACTOR[Bill],TBL_FACTOR[x/Travel],,-1))+_xlfn.XLOOKUP(TBL_PD_RATES12[[#Headers],[CSU]], TBL_MSP[MSP],TBL_MSP[By/Travel]))*TBL_PD_RATES12[[#This Row],[BILL]],1)</f>
        <v>162</v>
      </c>
      <c r="Z201" s="123">
        <f>ROUNDUP(((_xlfn.XLOOKUP(TBL_PD_RATES12[[#This Row],[BILL]],TBL_FACTOR[Bill],TBL_FACTOR[x/Travel],,-1))+_xlfn.XLOOKUP(TBL_PD_RATES12[[#Headers],[MS]], TBL_MSP[MSP],TBL_MSP[By/Travel]))*TBL_PD_RATES12[[#This Row],[BILL]],1)</f>
        <v>162</v>
      </c>
      <c r="AA201" s="123">
        <f>ROUNDUP(((_xlfn.XLOOKUP(TBL_PD_RATES12[[#This Row],[BILL]],TBL_FACTOR[Bill],TBL_FACTOR[x/Travel],,-1))+_xlfn.XLOOKUP(TBL_PD_RATES12[[#Headers],[RS]], TBL_MSP[MSP],TBL_MSP[By/Travel]))*TBL_PD_RATES12[[#This Row],[BILL]],1)</f>
        <v>162</v>
      </c>
      <c r="AB201" s="123">
        <f>ROUNDUP(((_xlfn.XLOOKUP(TBL_PD_RATES12[[#This Row],[BILL]],TBL_FACTOR[Bill],TBL_FACTOR[x/Travel],,-1))+_xlfn.XLOOKUP(TBL_PD_RATES12[[#Headers],[RS]], TBL_MSP[MSP],TBL_MSP[By/Travel]))*TBL_PD_RATES12[[#This Row],[BILL]],1)</f>
        <v>162</v>
      </c>
    </row>
    <row r="202" spans="1:28" x14ac:dyDescent="0.2">
      <c r="A202" s="123">
        <v>301.40000000000003</v>
      </c>
      <c r="B202" s="2">
        <v>209</v>
      </c>
      <c r="C202" s="149">
        <v>0.6934306569343065</v>
      </c>
      <c r="D202" s="149">
        <f>TBL_FACTOR[[#This Row],[x/Local]]+0.025</f>
        <v>0.71843065693430652</v>
      </c>
    </row>
    <row r="203" spans="1:28" x14ac:dyDescent="0.2">
      <c r="A203" s="123">
        <v>302.8</v>
      </c>
      <c r="B203" s="2">
        <v>210</v>
      </c>
      <c r="C203" s="149">
        <v>0.69352708058124168</v>
      </c>
      <c r="D203" s="149">
        <f>TBL_FACTOR[[#This Row],[x/Local]]+0.025</f>
        <v>0.71852708058124171</v>
      </c>
    </row>
    <row r="204" spans="1:28" x14ac:dyDescent="0.2">
      <c r="A204" s="123">
        <v>304.2</v>
      </c>
      <c r="B204" s="2">
        <v>211</v>
      </c>
      <c r="C204" s="149">
        <v>0.69362261669953984</v>
      </c>
      <c r="D204" s="149">
        <f>TBL_FACTOR[[#This Row],[x/Local]]+0.025</f>
        <v>0.71862261669953986</v>
      </c>
    </row>
    <row r="205" spans="1:28" x14ac:dyDescent="0.2">
      <c r="A205" s="123">
        <v>305.55</v>
      </c>
      <c r="B205" s="2">
        <v>212</v>
      </c>
      <c r="C205" s="149">
        <v>0.69383079692358041</v>
      </c>
      <c r="D205" s="149">
        <f>TBL_FACTOR[[#This Row],[x/Local]]+0.025</f>
        <v>0.71883079692358043</v>
      </c>
    </row>
    <row r="206" spans="1:28" x14ac:dyDescent="0.2">
      <c r="A206" s="123">
        <v>306.95000000000005</v>
      </c>
      <c r="B206" s="2">
        <v>213</v>
      </c>
      <c r="C206" s="149">
        <v>0.69392409187164028</v>
      </c>
      <c r="D206" s="149">
        <f>TBL_FACTOR[[#This Row],[x/Local]]+0.025</f>
        <v>0.7189240918716403</v>
      </c>
    </row>
    <row r="207" spans="1:28" x14ac:dyDescent="0.2">
      <c r="A207" s="123">
        <v>308.35000000000002</v>
      </c>
      <c r="B207" s="2">
        <v>214</v>
      </c>
      <c r="C207" s="149">
        <v>0.69401653964650556</v>
      </c>
      <c r="D207" s="149">
        <f>TBL_FACTOR[[#This Row],[x/Local]]+0.025</f>
        <v>0.71901653964650558</v>
      </c>
    </row>
    <row r="208" spans="1:28" x14ac:dyDescent="0.2">
      <c r="A208" s="123">
        <v>309.75</v>
      </c>
      <c r="B208" s="2">
        <v>215</v>
      </c>
      <c r="C208" s="149">
        <v>0.69410815173527041</v>
      </c>
      <c r="D208" s="149">
        <f>TBL_FACTOR[[#This Row],[x/Local]]+0.025</f>
        <v>0.71910815173527043</v>
      </c>
    </row>
    <row r="209" spans="1:4" x14ac:dyDescent="0.2">
      <c r="A209" s="123">
        <v>311.15000000000003</v>
      </c>
      <c r="B209" s="2">
        <v>216</v>
      </c>
      <c r="C209" s="149">
        <v>0.69419893941828692</v>
      </c>
      <c r="D209" s="149">
        <f>TBL_FACTOR[[#This Row],[x/Local]]+0.025</f>
        <v>0.71919893941828694</v>
      </c>
    </row>
    <row r="210" spans="1:4" x14ac:dyDescent="0.2">
      <c r="A210" s="123">
        <v>312.55</v>
      </c>
      <c r="B210" s="2">
        <v>217</v>
      </c>
      <c r="C210" s="149">
        <v>0.6942889137737962</v>
      </c>
      <c r="D210" s="149">
        <f>TBL_FACTOR[[#This Row],[x/Local]]+0.025</f>
        <v>0.71928891377379622</v>
      </c>
    </row>
    <row r="211" spans="1:4" x14ac:dyDescent="0.2">
      <c r="A211" s="123">
        <v>313.95000000000005</v>
      </c>
      <c r="B211" s="2">
        <v>218</v>
      </c>
      <c r="C211" s="149">
        <v>0.69437808568243342</v>
      </c>
      <c r="D211" s="149">
        <f>TBL_FACTOR[[#This Row],[x/Local]]+0.025</f>
        <v>0.71937808568243344</v>
      </c>
    </row>
    <row r="212" spans="1:4" x14ac:dyDescent="0.2">
      <c r="A212" s="123">
        <v>315.3</v>
      </c>
      <c r="B212" s="2">
        <v>219</v>
      </c>
      <c r="C212" s="149">
        <v>0.69457659372026637</v>
      </c>
      <c r="D212" s="149">
        <f>TBL_FACTOR[[#This Row],[x/Local]]+0.025</f>
        <v>0.71957659372026639</v>
      </c>
    </row>
    <row r="213" spans="1:4" x14ac:dyDescent="0.2">
      <c r="A213" s="123">
        <v>316.70000000000005</v>
      </c>
      <c r="B213" s="2">
        <v>220</v>
      </c>
      <c r="C213" s="149">
        <v>0.69466371960846218</v>
      </c>
      <c r="D213" s="149">
        <f>TBL_FACTOR[[#This Row],[x/Local]]+0.025</f>
        <v>0.7196637196084622</v>
      </c>
    </row>
    <row r="214" spans="1:4" x14ac:dyDescent="0.2">
      <c r="A214" s="123">
        <v>318.10000000000002</v>
      </c>
      <c r="B214" s="2">
        <v>221</v>
      </c>
      <c r="C214" s="149">
        <v>0.69475007859163784</v>
      </c>
      <c r="D214" s="149">
        <f>TBL_FACTOR[[#This Row],[x/Local]]+0.025</f>
        <v>0.71975007859163787</v>
      </c>
    </row>
    <row r="215" spans="1:4" x14ac:dyDescent="0.2">
      <c r="A215" s="123">
        <v>319.5</v>
      </c>
      <c r="B215" s="2">
        <v>222</v>
      </c>
      <c r="C215" s="149">
        <v>0.69483568075117375</v>
      </c>
      <c r="D215" s="149">
        <f>TBL_FACTOR[[#This Row],[x/Local]]+0.025</f>
        <v>0.71983568075117377</v>
      </c>
    </row>
    <row r="216" spans="1:4" x14ac:dyDescent="0.2">
      <c r="A216" s="123">
        <v>320.90000000000003</v>
      </c>
      <c r="B216" s="2">
        <v>223</v>
      </c>
      <c r="C216" s="149">
        <v>0.69492053599252102</v>
      </c>
      <c r="D216" s="149">
        <f>TBL_FACTOR[[#This Row],[x/Local]]+0.025</f>
        <v>0.71992053599252104</v>
      </c>
    </row>
    <row r="217" spans="1:4" x14ac:dyDescent="0.2">
      <c r="A217" s="123">
        <v>322.3</v>
      </c>
      <c r="B217" s="2">
        <v>224</v>
      </c>
      <c r="C217" s="149">
        <v>0.69500465404902267</v>
      </c>
      <c r="D217" s="149">
        <f>TBL_FACTOR[[#This Row],[x/Local]]+0.025</f>
        <v>0.7200046540490227</v>
      </c>
    </row>
    <row r="218" spans="1:4" x14ac:dyDescent="0.2">
      <c r="A218" s="123">
        <v>323.70000000000005</v>
      </c>
      <c r="B218" s="2">
        <v>225</v>
      </c>
      <c r="C218" s="149">
        <v>0.69508804448563477</v>
      </c>
      <c r="D218" s="149">
        <f>TBL_FACTOR[[#This Row],[x/Local]]+0.025</f>
        <v>0.72008804448563479</v>
      </c>
    </row>
    <row r="219" spans="1:4" x14ac:dyDescent="0.2">
      <c r="A219" s="123">
        <v>325.05</v>
      </c>
      <c r="B219" s="2">
        <v>226</v>
      </c>
      <c r="C219" s="149">
        <v>0.69527764959237037</v>
      </c>
      <c r="D219" s="149">
        <f>TBL_FACTOR[[#This Row],[x/Local]]+0.025</f>
        <v>0.72027764959237039</v>
      </c>
    </row>
    <row r="220" spans="1:4" x14ac:dyDescent="0.2">
      <c r="A220" s="123">
        <v>326.45000000000005</v>
      </c>
      <c r="B220" s="2">
        <v>227</v>
      </c>
      <c r="C220" s="149">
        <v>0.69535916679430221</v>
      </c>
      <c r="D220" s="149">
        <f>TBL_FACTOR[[#This Row],[x/Local]]+0.025</f>
        <v>0.72035916679430223</v>
      </c>
    </row>
    <row r="221" spans="1:4" x14ac:dyDescent="0.2">
      <c r="A221" s="123">
        <v>327.85</v>
      </c>
      <c r="B221" s="2">
        <v>228</v>
      </c>
      <c r="C221" s="149">
        <v>0.69543998779929839</v>
      </c>
      <c r="D221" s="149">
        <f>TBL_FACTOR[[#This Row],[x/Local]]+0.025</f>
        <v>0.72043998779929841</v>
      </c>
    </row>
    <row r="222" spans="1:4" x14ac:dyDescent="0.2">
      <c r="A222" s="123">
        <v>329.25</v>
      </c>
      <c r="B222" s="2">
        <v>229</v>
      </c>
      <c r="C222" s="149">
        <v>0.69552012148823084</v>
      </c>
      <c r="D222" s="149">
        <f>TBL_FACTOR[[#This Row],[x/Local]]+0.025</f>
        <v>0.72052012148823086</v>
      </c>
    </row>
    <row r="223" spans="1:4" x14ac:dyDescent="0.2">
      <c r="A223" s="123">
        <v>330.65000000000003</v>
      </c>
      <c r="B223" s="2">
        <v>230</v>
      </c>
      <c r="C223" s="149">
        <v>0.69559957659156202</v>
      </c>
      <c r="D223" s="149">
        <f>TBL_FACTOR[[#This Row],[x/Local]]+0.025</f>
        <v>0.72059957659156204</v>
      </c>
    </row>
    <row r="224" spans="1:4" x14ac:dyDescent="0.2">
      <c r="A224" s="123">
        <v>332.05</v>
      </c>
      <c r="B224" s="2">
        <v>231</v>
      </c>
      <c r="C224" s="149">
        <v>0.69567836169251618</v>
      </c>
      <c r="D224" s="149">
        <f>TBL_FACTOR[[#This Row],[x/Local]]+0.025</f>
        <v>0.7206783616925162</v>
      </c>
    </row>
    <row r="225" spans="1:4" x14ac:dyDescent="0.2">
      <c r="A225" s="123">
        <v>333.45000000000005</v>
      </c>
      <c r="B225" s="2">
        <v>232</v>
      </c>
      <c r="C225" s="149">
        <v>0.69575648523016942</v>
      </c>
      <c r="D225" s="149">
        <f>TBL_FACTOR[[#This Row],[x/Local]]+0.025</f>
        <v>0.72075648523016944</v>
      </c>
    </row>
    <row r="226" spans="1:4" x14ac:dyDescent="0.2">
      <c r="A226" s="123">
        <v>334.8</v>
      </c>
      <c r="B226" s="2">
        <v>233</v>
      </c>
      <c r="C226" s="149">
        <v>0.69593787335722812</v>
      </c>
      <c r="D226" s="149">
        <f>TBL_FACTOR[[#This Row],[x/Local]]+0.025</f>
        <v>0.72093787335722814</v>
      </c>
    </row>
    <row r="227" spans="1:4" x14ac:dyDescent="0.2">
      <c r="A227" s="123">
        <v>336.20000000000005</v>
      </c>
      <c r="B227" s="2">
        <v>234</v>
      </c>
      <c r="C227" s="149">
        <v>0.69601427721594278</v>
      </c>
      <c r="D227" s="149">
        <f>TBL_FACTOR[[#This Row],[x/Local]]+0.025</f>
        <v>0.7210142772159428</v>
      </c>
    </row>
    <row r="228" spans="1:4" x14ac:dyDescent="0.2">
      <c r="A228" s="123">
        <v>337.6</v>
      </c>
      <c r="B228" s="2">
        <v>235</v>
      </c>
      <c r="C228" s="149">
        <v>0.69609004739336489</v>
      </c>
      <c r="D228" s="149">
        <f>TBL_FACTOR[[#This Row],[x/Local]]+0.025</f>
        <v>0.72109004739336491</v>
      </c>
    </row>
    <row r="229" spans="1:4" x14ac:dyDescent="0.2">
      <c r="A229" s="123">
        <v>339</v>
      </c>
      <c r="B229" s="2">
        <v>236</v>
      </c>
      <c r="C229" s="149">
        <v>0.69616519174041303</v>
      </c>
      <c r="D229" s="149">
        <f>TBL_FACTOR[[#This Row],[x/Local]]+0.025</f>
        <v>0.72116519174041305</v>
      </c>
    </row>
    <row r="230" spans="1:4" x14ac:dyDescent="0.2">
      <c r="A230" s="123">
        <v>340.40000000000003</v>
      </c>
      <c r="B230" s="2">
        <v>237</v>
      </c>
      <c r="C230" s="149">
        <v>0.69623971797884843</v>
      </c>
      <c r="D230" s="149">
        <f>TBL_FACTOR[[#This Row],[x/Local]]+0.025</f>
        <v>0.72123971797884845</v>
      </c>
    </row>
    <row r="231" spans="1:4" x14ac:dyDescent="0.2">
      <c r="A231" s="123">
        <v>341.8</v>
      </c>
      <c r="B231" s="2">
        <v>238</v>
      </c>
      <c r="C231" s="149">
        <v>0.69631363370392041</v>
      </c>
      <c r="D231" s="149">
        <f>TBL_FACTOR[[#This Row],[x/Local]]+0.025</f>
        <v>0.72131363370392043</v>
      </c>
    </row>
    <row r="232" spans="1:4" x14ac:dyDescent="0.2">
      <c r="A232" s="123">
        <v>343.20000000000005</v>
      </c>
      <c r="B232" s="2">
        <v>239</v>
      </c>
      <c r="C232" s="149">
        <v>0.69638694638694632</v>
      </c>
      <c r="D232" s="149">
        <f>TBL_FACTOR[[#This Row],[x/Local]]+0.025</f>
        <v>0.72138694638694634</v>
      </c>
    </row>
    <row r="233" spans="1:4" x14ac:dyDescent="0.2">
      <c r="A233" s="123">
        <v>344.55</v>
      </c>
      <c r="B233" s="2">
        <v>240</v>
      </c>
      <c r="C233" s="149">
        <v>0.69656073138876795</v>
      </c>
      <c r="D233" s="149">
        <f>TBL_FACTOR[[#This Row],[x/Local]]+0.025</f>
        <v>0.72156073138876797</v>
      </c>
    </row>
    <row r="234" spans="1:4" x14ac:dyDescent="0.2">
      <c r="A234" s="123">
        <v>345.95000000000005</v>
      </c>
      <c r="B234" s="2">
        <v>241</v>
      </c>
      <c r="C234" s="149">
        <v>0.69663246133834367</v>
      </c>
      <c r="D234" s="149">
        <f>TBL_FACTOR[[#This Row],[x/Local]]+0.025</f>
        <v>0.72163246133834369</v>
      </c>
    </row>
    <row r="235" spans="1:4" x14ac:dyDescent="0.2">
      <c r="A235" s="123">
        <v>347.35</v>
      </c>
      <c r="B235" s="2">
        <v>242</v>
      </c>
      <c r="C235" s="149">
        <v>0.69670361307039008</v>
      </c>
      <c r="D235" s="149">
        <f>TBL_FACTOR[[#This Row],[x/Local]]+0.025</f>
        <v>0.7217036130703901</v>
      </c>
    </row>
    <row r="236" spans="1:4" x14ac:dyDescent="0.2">
      <c r="A236" s="123">
        <v>348.75</v>
      </c>
      <c r="B236" s="2">
        <v>243</v>
      </c>
      <c r="C236" s="149">
        <v>0.6967741935483871</v>
      </c>
      <c r="D236" s="149">
        <f>TBL_FACTOR[[#This Row],[x/Local]]+0.025</f>
        <v>0.72177419354838712</v>
      </c>
    </row>
    <row r="237" spans="1:4" x14ac:dyDescent="0.2">
      <c r="A237" s="123">
        <v>350.15000000000003</v>
      </c>
      <c r="B237" s="2">
        <v>244</v>
      </c>
      <c r="C237" s="149">
        <v>0.6968442096244466</v>
      </c>
      <c r="D237" s="149">
        <f>TBL_FACTOR[[#This Row],[x/Local]]+0.025</f>
        <v>0.72184420962444662</v>
      </c>
    </row>
    <row r="238" spans="1:4" x14ac:dyDescent="0.2">
      <c r="A238" s="123">
        <v>351.55</v>
      </c>
      <c r="B238" s="2">
        <v>245</v>
      </c>
      <c r="C238" s="149">
        <v>0.69691366804153032</v>
      </c>
      <c r="D238" s="149">
        <f>TBL_FACTOR[[#This Row],[x/Local]]+0.025</f>
        <v>0.72191366804153034</v>
      </c>
    </row>
    <row r="239" spans="1:4" x14ac:dyDescent="0.2">
      <c r="A239" s="123">
        <v>352.90000000000003</v>
      </c>
      <c r="B239" s="2">
        <v>246</v>
      </c>
      <c r="C239" s="149">
        <v>0.69708132615471796</v>
      </c>
      <c r="D239" s="149">
        <f>TBL_FACTOR[[#This Row],[x/Local]]+0.025</f>
        <v>0.72208132615471798</v>
      </c>
    </row>
    <row r="240" spans="1:4" x14ac:dyDescent="0.2">
      <c r="A240" s="123">
        <v>354.3</v>
      </c>
      <c r="B240" s="2">
        <v>247</v>
      </c>
      <c r="C240" s="149">
        <v>0.69714930849562518</v>
      </c>
      <c r="D240" s="149">
        <f>TBL_FACTOR[[#This Row],[x/Local]]+0.025</f>
        <v>0.7221493084956252</v>
      </c>
    </row>
    <row r="241" spans="1:4" x14ac:dyDescent="0.2">
      <c r="A241" s="123">
        <v>355.70000000000005</v>
      </c>
      <c r="B241" s="2">
        <v>248</v>
      </c>
      <c r="C241" s="149">
        <v>0.69721675569299957</v>
      </c>
      <c r="D241" s="149">
        <f>TBL_FACTOR[[#This Row],[x/Local]]+0.025</f>
        <v>0.72221675569299959</v>
      </c>
    </row>
    <row r="242" spans="1:4" x14ac:dyDescent="0.2">
      <c r="A242" s="123">
        <v>357.1</v>
      </c>
      <c r="B242" s="2">
        <v>249</v>
      </c>
      <c r="C242" s="149">
        <v>0.69728367404088487</v>
      </c>
      <c r="D242" s="149">
        <f>TBL_FACTOR[[#This Row],[x/Local]]+0.025</f>
        <v>0.72228367404088489</v>
      </c>
    </row>
    <row r="243" spans="1:4" x14ac:dyDescent="0.2">
      <c r="A243" s="123">
        <v>358.5</v>
      </c>
      <c r="B243" s="2">
        <v>250</v>
      </c>
      <c r="C243" s="149">
        <v>0.69735006973500702</v>
      </c>
      <c r="D243" s="149">
        <f>TBL_FACTOR[[#This Row],[x/Local]]+0.025</f>
        <v>0.72235006973500704</v>
      </c>
    </row>
    <row r="244" spans="1:4" x14ac:dyDescent="0.2">
      <c r="A244" s="123">
        <v>359.90000000000003</v>
      </c>
      <c r="B244" s="2">
        <v>251</v>
      </c>
      <c r="C244" s="149">
        <v>0.69741594887468739</v>
      </c>
      <c r="D244" s="149">
        <f>TBL_FACTOR[[#This Row],[x/Local]]+0.025</f>
        <v>0.72241594887468741</v>
      </c>
    </row>
    <row r="245" spans="1:4" x14ac:dyDescent="0.2">
      <c r="A245" s="123">
        <v>361.3</v>
      </c>
      <c r="B245" s="2">
        <v>252</v>
      </c>
      <c r="C245" s="149">
        <v>0.69748131746471076</v>
      </c>
      <c r="D245" s="149">
        <f>TBL_FACTOR[[#This Row],[x/Local]]+0.025</f>
        <v>0.72248131746471078</v>
      </c>
    </row>
    <row r="246" spans="1:4" x14ac:dyDescent="0.2">
      <c r="A246" s="123">
        <v>362.65000000000003</v>
      </c>
      <c r="B246" s="2">
        <v>253</v>
      </c>
      <c r="C246" s="149">
        <v>0.69764235488763271</v>
      </c>
      <c r="D246" s="149">
        <f>TBL_FACTOR[[#This Row],[x/Local]]+0.025</f>
        <v>0.72264235488763273</v>
      </c>
    </row>
    <row r="247" spans="1:4" x14ac:dyDescent="0.2">
      <c r="A247" s="123">
        <v>364.05</v>
      </c>
      <c r="B247" s="2">
        <v>254</v>
      </c>
      <c r="C247" s="149">
        <v>0.69770635901661859</v>
      </c>
      <c r="D247" s="149">
        <f>TBL_FACTOR[[#This Row],[x/Local]]+0.025</f>
        <v>0.72270635901661862</v>
      </c>
    </row>
    <row r="248" spans="1:4" x14ac:dyDescent="0.2">
      <c r="A248" s="123">
        <v>365.45000000000005</v>
      </c>
      <c r="B248" s="2">
        <v>255</v>
      </c>
      <c r="C248" s="149">
        <v>0.69776987275961133</v>
      </c>
      <c r="D248" s="149">
        <f>TBL_FACTOR[[#This Row],[x/Local]]+0.025</f>
        <v>0.72276987275961135</v>
      </c>
    </row>
    <row r="249" spans="1:4" x14ac:dyDescent="0.2">
      <c r="A249" s="123">
        <v>366.85</v>
      </c>
      <c r="B249" s="2">
        <v>256</v>
      </c>
      <c r="C249" s="149">
        <v>0.69783290173095258</v>
      </c>
      <c r="D249" s="149">
        <f>TBL_FACTOR[[#This Row],[x/Local]]+0.025</f>
        <v>0.7228329017309526</v>
      </c>
    </row>
    <row r="250" spans="1:4" x14ac:dyDescent="0.2">
      <c r="A250" s="123">
        <v>368.25</v>
      </c>
      <c r="B250" s="2">
        <v>257</v>
      </c>
      <c r="C250" s="149">
        <v>0.6978954514596063</v>
      </c>
      <c r="D250" s="149">
        <f>TBL_FACTOR[[#This Row],[x/Local]]+0.025</f>
        <v>0.72289545145960632</v>
      </c>
    </row>
    <row r="251" spans="1:4" x14ac:dyDescent="0.2">
      <c r="A251" s="123">
        <v>369.65000000000003</v>
      </c>
      <c r="B251" s="2">
        <v>258</v>
      </c>
      <c r="C251" s="149">
        <v>0.69795752739077499</v>
      </c>
      <c r="D251" s="149">
        <f>TBL_FACTOR[[#This Row],[x/Local]]+0.025</f>
        <v>0.72295752739077501</v>
      </c>
    </row>
    <row r="252" spans="1:4" x14ac:dyDescent="0.2">
      <c r="A252" s="123">
        <v>371.05</v>
      </c>
      <c r="B252" s="2">
        <v>259</v>
      </c>
      <c r="C252" s="149">
        <v>0.69801913488748146</v>
      </c>
      <c r="D252" s="149">
        <f>TBL_FACTOR[[#This Row],[x/Local]]+0.025</f>
        <v>0.72301913488748148</v>
      </c>
    </row>
    <row r="253" spans="1:4" x14ac:dyDescent="0.2">
      <c r="A253" s="123">
        <v>372.40000000000003</v>
      </c>
      <c r="B253" s="2">
        <v>260</v>
      </c>
      <c r="C253" s="149">
        <v>0.69817400644468308</v>
      </c>
      <c r="D253" s="149">
        <f>TBL_FACTOR[[#This Row],[x/Local]]+0.025</f>
        <v>0.7231740064446831</v>
      </c>
    </row>
    <row r="254" spans="1:4" x14ac:dyDescent="0.2">
      <c r="A254" s="123">
        <v>373.8</v>
      </c>
      <c r="B254" s="2">
        <v>261</v>
      </c>
      <c r="C254" s="149">
        <v>0.6982343499197432</v>
      </c>
      <c r="D254" s="149">
        <f>TBL_FACTOR[[#This Row],[x/Local]]+0.025</f>
        <v>0.72323434991974322</v>
      </c>
    </row>
    <row r="255" spans="1:4" x14ac:dyDescent="0.2">
      <c r="A255" s="123">
        <v>375.20000000000005</v>
      </c>
      <c r="B255" s="2">
        <v>262</v>
      </c>
      <c r="C255" s="149">
        <v>0.69829424307036236</v>
      </c>
      <c r="D255" s="149">
        <f>TBL_FACTOR[[#This Row],[x/Local]]+0.025</f>
        <v>0.72329424307036239</v>
      </c>
    </row>
    <row r="256" spans="1:4" x14ac:dyDescent="0.2">
      <c r="A256" s="123">
        <v>376.6</v>
      </c>
      <c r="B256" s="2">
        <v>263</v>
      </c>
      <c r="C256" s="149">
        <v>0.69835369091874666</v>
      </c>
      <c r="D256" s="149">
        <f>TBL_FACTOR[[#This Row],[x/Local]]+0.025</f>
        <v>0.72335369091874668</v>
      </c>
    </row>
    <row r="257" spans="1:4" x14ac:dyDescent="0.2">
      <c r="A257" s="123">
        <v>378</v>
      </c>
      <c r="B257" s="2">
        <v>264</v>
      </c>
      <c r="C257" s="149">
        <v>0.69841269841269837</v>
      </c>
      <c r="D257" s="149">
        <f>TBL_FACTOR[[#This Row],[x/Local]]+0.025</f>
        <v>0.7234126984126984</v>
      </c>
    </row>
    <row r="258" spans="1:4" x14ac:dyDescent="0.2">
      <c r="A258" s="123">
        <v>379.40000000000003</v>
      </c>
      <c r="B258" s="2">
        <v>265</v>
      </c>
      <c r="C258" s="149">
        <v>0.69847127042698998</v>
      </c>
      <c r="D258" s="149">
        <f>TBL_FACTOR[[#This Row],[x/Local]]+0.025</f>
        <v>0.72347127042699</v>
      </c>
    </row>
    <row r="259" spans="1:4" x14ac:dyDescent="0.2">
      <c r="A259" s="123">
        <v>380.8</v>
      </c>
      <c r="B259" s="2">
        <v>266</v>
      </c>
      <c r="C259" s="149">
        <v>0.69852941176470584</v>
      </c>
      <c r="D259" s="149">
        <f>TBL_FACTOR[[#This Row],[x/Local]]+0.025</f>
        <v>0.72352941176470587</v>
      </c>
    </row>
    <row r="260" spans="1:4" x14ac:dyDescent="0.2">
      <c r="A260" s="123">
        <v>382.15000000000003</v>
      </c>
      <c r="B260" s="2">
        <v>267</v>
      </c>
      <c r="C260" s="149">
        <v>0.69867852937328268</v>
      </c>
      <c r="D260" s="149">
        <f>TBL_FACTOR[[#This Row],[x/Local]]+0.025</f>
        <v>0.7236785293732827</v>
      </c>
    </row>
    <row r="261" spans="1:4" x14ac:dyDescent="0.2">
      <c r="A261" s="123">
        <v>383.55</v>
      </c>
      <c r="B261" s="2">
        <v>268</v>
      </c>
      <c r="C261" s="149">
        <v>0.69873549732759743</v>
      </c>
      <c r="D261" s="149">
        <f>TBL_FACTOR[[#This Row],[x/Local]]+0.025</f>
        <v>0.72373549732759745</v>
      </c>
    </row>
    <row r="262" spans="1:4" x14ac:dyDescent="0.2">
      <c r="A262" s="123">
        <v>384.95000000000005</v>
      </c>
      <c r="B262" s="2">
        <v>269</v>
      </c>
      <c r="C262" s="149">
        <v>0.69879205091570329</v>
      </c>
      <c r="D262" s="149">
        <f>TBL_FACTOR[[#This Row],[x/Local]]+0.025</f>
        <v>0.72379205091570331</v>
      </c>
    </row>
    <row r="263" spans="1:4" x14ac:dyDescent="0.2">
      <c r="A263" s="123">
        <v>386.35</v>
      </c>
      <c r="B263" s="2">
        <v>270</v>
      </c>
      <c r="C263" s="149">
        <v>0.69884819464216386</v>
      </c>
      <c r="D263" s="149">
        <f>TBL_FACTOR[[#This Row],[x/Local]]+0.025</f>
        <v>0.72384819464216388</v>
      </c>
    </row>
    <row r="264" spans="1:4" x14ac:dyDescent="0.2">
      <c r="A264" s="123">
        <v>387.75</v>
      </c>
      <c r="B264" s="2">
        <v>271</v>
      </c>
      <c r="C264" s="149">
        <v>0.69890393294648612</v>
      </c>
      <c r="D264" s="149">
        <f>TBL_FACTOR[[#This Row],[x/Local]]+0.025</f>
        <v>0.72390393294648614</v>
      </c>
    </row>
    <row r="265" spans="1:4" x14ac:dyDescent="0.2">
      <c r="A265" s="123">
        <v>389.15000000000003</v>
      </c>
      <c r="B265" s="2">
        <v>272</v>
      </c>
      <c r="C265" s="149">
        <v>0.69895927020429127</v>
      </c>
      <c r="D265" s="149">
        <f>TBL_FACTOR[[#This Row],[x/Local]]+0.025</f>
        <v>0.72395927020429129</v>
      </c>
    </row>
    <row r="266" spans="1:4" x14ac:dyDescent="0.2">
      <c r="A266" s="123">
        <v>390.55</v>
      </c>
      <c r="B266" s="2">
        <v>273</v>
      </c>
      <c r="C266" s="149">
        <v>0.69901421072845982</v>
      </c>
      <c r="D266" s="149">
        <f>TBL_FACTOR[[#This Row],[x/Local]]+0.025</f>
        <v>0.72401421072845984</v>
      </c>
    </row>
    <row r="267" spans="1:4" x14ac:dyDescent="0.2">
      <c r="A267" s="123">
        <v>391.90000000000003</v>
      </c>
      <c r="B267" s="2">
        <v>274</v>
      </c>
      <c r="C267" s="149">
        <v>0.6991579484562388</v>
      </c>
      <c r="D267" s="149">
        <f>TBL_FACTOR[[#This Row],[x/Local]]+0.025</f>
        <v>0.72415794845623882</v>
      </c>
    </row>
    <row r="268" spans="1:4" x14ac:dyDescent="0.2">
      <c r="A268" s="123">
        <v>393.3</v>
      </c>
      <c r="B268" s="2">
        <v>275</v>
      </c>
      <c r="C268" s="149">
        <v>0.69921179760996699</v>
      </c>
      <c r="D268" s="149">
        <f>TBL_FACTOR[[#This Row],[x/Local]]+0.025</f>
        <v>0.72421179760996701</v>
      </c>
    </row>
    <row r="269" spans="1:4" x14ac:dyDescent="0.2">
      <c r="A269" s="123">
        <v>394.70000000000005</v>
      </c>
      <c r="B269" s="2">
        <v>276</v>
      </c>
      <c r="C269" s="149">
        <v>0.69926526475804396</v>
      </c>
      <c r="D269" s="149">
        <f>TBL_FACTOR[[#This Row],[x/Local]]+0.025</f>
        <v>0.72426526475804398</v>
      </c>
    </row>
    <row r="270" spans="1:4" x14ac:dyDescent="0.2">
      <c r="A270" s="123">
        <v>396.1</v>
      </c>
      <c r="B270" s="2">
        <v>277</v>
      </c>
      <c r="C270" s="149">
        <v>0.69931835395102238</v>
      </c>
      <c r="D270" s="149">
        <f>TBL_FACTOR[[#This Row],[x/Local]]+0.025</f>
        <v>0.7243183539510224</v>
      </c>
    </row>
    <row r="271" spans="1:4" x14ac:dyDescent="0.2">
      <c r="A271" s="123">
        <v>397.5</v>
      </c>
      <c r="B271" s="2">
        <v>278</v>
      </c>
      <c r="C271" s="149">
        <v>0.69937106918239</v>
      </c>
      <c r="D271" s="149">
        <f>TBL_FACTOR[[#This Row],[x/Local]]+0.025</f>
        <v>0.72437106918239003</v>
      </c>
    </row>
    <row r="272" spans="1:4" x14ac:dyDescent="0.2">
      <c r="A272" s="123">
        <v>398.90000000000003</v>
      </c>
      <c r="B272" s="2">
        <v>279</v>
      </c>
      <c r="C272" s="149">
        <v>0.69942341438957123</v>
      </c>
      <c r="D272" s="149">
        <f>TBL_FACTOR[[#This Row],[x/Local]]+0.025</f>
        <v>0.72442341438957125</v>
      </c>
    </row>
    <row r="273" spans="1:4" x14ac:dyDescent="0.2">
      <c r="A273" s="123">
        <v>400.25</v>
      </c>
      <c r="B273" s="2">
        <v>280</v>
      </c>
      <c r="C273" s="149">
        <v>0.69956277326670824</v>
      </c>
      <c r="D273" s="149">
        <f>TBL_FACTOR[[#This Row],[x/Local]]+0.025</f>
        <v>0.72456277326670826</v>
      </c>
    </row>
    <row r="274" spans="1:4" x14ac:dyDescent="0.2">
      <c r="A274" s="123">
        <v>401.65000000000003</v>
      </c>
      <c r="B274" s="2">
        <v>281</v>
      </c>
      <c r="C274" s="149">
        <v>0.69961409187103185</v>
      </c>
      <c r="D274" s="149">
        <f>TBL_FACTOR[[#This Row],[x/Local]]+0.025</f>
        <v>0.72461409187103187</v>
      </c>
    </row>
    <row r="275" spans="1:4" x14ac:dyDescent="0.2">
      <c r="A275" s="123">
        <v>403.05</v>
      </c>
      <c r="B275" s="2">
        <v>282</v>
      </c>
      <c r="C275" s="149">
        <v>0.69966505396352807</v>
      </c>
      <c r="D275" s="149">
        <f>TBL_FACTOR[[#This Row],[x/Local]]+0.025</f>
        <v>0.72466505396352809</v>
      </c>
    </row>
    <row r="276" spans="1:4" x14ac:dyDescent="0.2">
      <c r="A276" s="123">
        <v>404.45000000000005</v>
      </c>
      <c r="B276" s="2">
        <v>283</v>
      </c>
      <c r="C276" s="149">
        <v>0.6997156632463839</v>
      </c>
      <c r="D276" s="149">
        <f>TBL_FACTOR[[#This Row],[x/Local]]+0.025</f>
        <v>0.72471566324638392</v>
      </c>
    </row>
    <row r="277" spans="1:4" x14ac:dyDescent="0.2">
      <c r="A277" s="123">
        <v>405.85</v>
      </c>
      <c r="B277" s="2">
        <v>284</v>
      </c>
      <c r="C277" s="149">
        <v>0.69976592337070342</v>
      </c>
      <c r="D277" s="149">
        <f>TBL_FACTOR[[#This Row],[x/Local]]+0.025</f>
        <v>0.72476592337070345</v>
      </c>
    </row>
    <row r="278" spans="1:4" x14ac:dyDescent="0.2">
      <c r="A278" s="123">
        <v>407.25</v>
      </c>
      <c r="B278" s="2">
        <v>285</v>
      </c>
      <c r="C278" s="149">
        <v>0.69981583793738489</v>
      </c>
      <c r="D278" s="149">
        <f>TBL_FACTOR[[#This Row],[x/Local]]+0.025</f>
        <v>0.72481583793738491</v>
      </c>
    </row>
    <row r="279" spans="1:4" x14ac:dyDescent="0.2">
      <c r="A279" s="123">
        <v>408.65000000000003</v>
      </c>
      <c r="B279" s="2">
        <v>286</v>
      </c>
      <c r="C279" s="149">
        <v>0.69986541049798112</v>
      </c>
      <c r="D279" s="149">
        <f>TBL_FACTOR[[#This Row],[x/Local]]+0.025</f>
        <v>0.72486541049798114</v>
      </c>
    </row>
    <row r="280" spans="1:4" x14ac:dyDescent="0.2">
      <c r="A280" s="123">
        <v>410</v>
      </c>
      <c r="B280" s="2">
        <v>287</v>
      </c>
      <c r="C280" s="149">
        <v>0.7</v>
      </c>
      <c r="D280" s="149">
        <f>TBL_FACTOR[[#This Row],[x/Local]]+0.025</f>
        <v>0.72499999999999998</v>
      </c>
    </row>
    <row r="281" spans="1:4" x14ac:dyDescent="0.2">
      <c r="A281" s="123">
        <v>411.40000000000003</v>
      </c>
      <c r="B281" s="2">
        <v>288</v>
      </c>
      <c r="C281" s="149">
        <v>0.70004861448711708</v>
      </c>
      <c r="D281" s="149">
        <f>TBL_FACTOR[[#This Row],[x/Local]]+0.025</f>
        <v>0.7250486144871171</v>
      </c>
    </row>
    <row r="282" spans="1:4" x14ac:dyDescent="0.2">
      <c r="A282" s="123">
        <v>412.8</v>
      </c>
      <c r="B282" s="2">
        <v>289</v>
      </c>
      <c r="C282" s="149">
        <v>0.70009689922480622</v>
      </c>
      <c r="D282" s="149">
        <f>TBL_FACTOR[[#This Row],[x/Local]]+0.025</f>
        <v>0.72509689922480625</v>
      </c>
    </row>
    <row r="283" spans="1:4" x14ac:dyDescent="0.2">
      <c r="A283" s="123">
        <v>414.20000000000005</v>
      </c>
      <c r="B283" s="2">
        <v>290</v>
      </c>
      <c r="C283" s="149">
        <v>0.70014485755673572</v>
      </c>
      <c r="D283" s="149">
        <f>TBL_FACTOR[[#This Row],[x/Local]]+0.025</f>
        <v>0.72514485755673574</v>
      </c>
    </row>
    <row r="284" spans="1:4" x14ac:dyDescent="0.2">
      <c r="A284" s="123">
        <v>415.6</v>
      </c>
      <c r="B284" s="2">
        <v>291</v>
      </c>
      <c r="C284" s="149">
        <v>0.70019249278152063</v>
      </c>
      <c r="D284" s="149">
        <f>TBL_FACTOR[[#This Row],[x/Local]]+0.025</f>
        <v>0.72519249278152065</v>
      </c>
    </row>
    <row r="285" spans="1:4" x14ac:dyDescent="0.2">
      <c r="A285" s="123">
        <v>417</v>
      </c>
      <c r="B285" s="2">
        <v>292</v>
      </c>
      <c r="C285" s="149">
        <v>0.70023980815347719</v>
      </c>
      <c r="D285" s="149">
        <f>TBL_FACTOR[[#This Row],[x/Local]]+0.025</f>
        <v>0.72523980815347722</v>
      </c>
    </row>
    <row r="286" spans="1:4" x14ac:dyDescent="0.2">
      <c r="A286" s="123">
        <v>418.40000000000003</v>
      </c>
      <c r="B286" s="2">
        <v>293</v>
      </c>
      <c r="C286" s="149">
        <v>0.7002868068833652</v>
      </c>
      <c r="D286" s="149">
        <f>TBL_FACTOR[[#This Row],[x/Local]]+0.025</f>
        <v>0.72528680688336522</v>
      </c>
    </row>
    <row r="287" spans="1:4" x14ac:dyDescent="0.2">
      <c r="A287" s="123">
        <v>419.75</v>
      </c>
      <c r="B287" s="2">
        <v>294</v>
      </c>
      <c r="C287" s="149">
        <v>0.70041691483025614</v>
      </c>
      <c r="D287" s="149">
        <f>TBL_FACTOR[[#This Row],[x/Local]]+0.025</f>
        <v>0.72541691483025617</v>
      </c>
    </row>
    <row r="288" spans="1:4" x14ac:dyDescent="0.2">
      <c r="A288" s="123">
        <v>421.15000000000003</v>
      </c>
      <c r="B288" s="2">
        <v>295</v>
      </c>
      <c r="C288" s="149">
        <v>0.7004630179271043</v>
      </c>
      <c r="D288" s="149">
        <f>TBL_FACTOR[[#This Row],[x/Local]]+0.025</f>
        <v>0.72546301792710433</v>
      </c>
    </row>
    <row r="289" spans="1:4" x14ac:dyDescent="0.2">
      <c r="A289" s="123">
        <v>422.55</v>
      </c>
      <c r="B289" s="2">
        <v>296</v>
      </c>
      <c r="C289" s="149">
        <v>0.70050881552478994</v>
      </c>
      <c r="D289" s="149">
        <f>TBL_FACTOR[[#This Row],[x/Local]]+0.025</f>
        <v>0.72550881552478996</v>
      </c>
    </row>
    <row r="290" spans="1:4" x14ac:dyDescent="0.2">
      <c r="A290" s="123">
        <v>423.95000000000005</v>
      </c>
      <c r="B290" s="2">
        <v>297</v>
      </c>
      <c r="C290" s="149">
        <v>0.70055431064984064</v>
      </c>
      <c r="D290" s="149">
        <f>TBL_FACTOR[[#This Row],[x/Local]]+0.025</f>
        <v>0.72555431064984066</v>
      </c>
    </row>
    <row r="291" spans="1:4" x14ac:dyDescent="0.2">
      <c r="A291" s="123">
        <v>425.35</v>
      </c>
      <c r="B291" s="2">
        <v>298</v>
      </c>
      <c r="C291" s="149">
        <v>0.70059950628893852</v>
      </c>
      <c r="D291" s="149">
        <f>TBL_FACTOR[[#This Row],[x/Local]]+0.025</f>
        <v>0.72559950628893854</v>
      </c>
    </row>
    <row r="292" spans="1:4" x14ac:dyDescent="0.2">
      <c r="A292" s="123">
        <v>426.75</v>
      </c>
      <c r="B292" s="2">
        <v>299</v>
      </c>
      <c r="C292" s="149">
        <v>0.7006444053895724</v>
      </c>
      <c r="D292" s="149">
        <f>TBL_FACTOR[[#This Row],[x/Local]]+0.025</f>
        <v>0.72564440538957242</v>
      </c>
    </row>
    <row r="293" spans="1:4" x14ac:dyDescent="0.2">
      <c r="A293" s="123">
        <v>428.15000000000003</v>
      </c>
      <c r="B293" s="2">
        <v>300</v>
      </c>
      <c r="C293" s="149">
        <v>0.70068901086067958</v>
      </c>
      <c r="D293" s="149">
        <f>TBL_FACTOR[[#This Row],[x/Local]]+0.025</f>
        <v>0.72568901086067961</v>
      </c>
    </row>
    <row r="294" spans="1:4" x14ac:dyDescent="0.2">
      <c r="A294" s="123">
        <v>429.5</v>
      </c>
      <c r="B294" s="2">
        <v>301</v>
      </c>
      <c r="C294" s="149">
        <v>0.70081490104772992</v>
      </c>
      <c r="D294" s="149">
        <f>TBL_FACTOR[[#This Row],[x/Local]]+0.025</f>
        <v>0.72581490104772994</v>
      </c>
    </row>
    <row r="295" spans="1:4" x14ac:dyDescent="0.2">
      <c r="A295" s="123">
        <v>430.90000000000003</v>
      </c>
      <c r="B295" s="2">
        <v>302</v>
      </c>
      <c r="C295" s="149">
        <v>0.70085866790438611</v>
      </c>
      <c r="D295" s="149">
        <f>TBL_FACTOR[[#This Row],[x/Local]]+0.025</f>
        <v>0.72585866790438613</v>
      </c>
    </row>
    <row r="296" spans="1:4" x14ac:dyDescent="0.2">
      <c r="A296" s="123">
        <v>432.3</v>
      </c>
      <c r="B296" s="2">
        <v>303</v>
      </c>
      <c r="C296" s="149">
        <v>0.70090215128383071</v>
      </c>
      <c r="D296" s="149">
        <f>TBL_FACTOR[[#This Row],[x/Local]]+0.025</f>
        <v>0.72590215128383073</v>
      </c>
    </row>
    <row r="297" spans="1:4" x14ac:dyDescent="0.2">
      <c r="A297" s="123">
        <v>433.70000000000005</v>
      </c>
      <c r="B297" s="2">
        <v>304</v>
      </c>
      <c r="C297" s="149">
        <v>0.70094535393128887</v>
      </c>
      <c r="D297" s="149">
        <f>TBL_FACTOR[[#This Row],[x/Local]]+0.025</f>
        <v>0.72594535393128889</v>
      </c>
    </row>
    <row r="298" spans="1:4" x14ac:dyDescent="0.2">
      <c r="A298" s="123">
        <v>435.1</v>
      </c>
      <c r="B298" s="2">
        <v>305</v>
      </c>
      <c r="C298" s="149">
        <v>0.70098827855665369</v>
      </c>
      <c r="D298" s="149">
        <f>TBL_FACTOR[[#This Row],[x/Local]]+0.025</f>
        <v>0.72598827855665371</v>
      </c>
    </row>
    <row r="299" spans="1:4" x14ac:dyDescent="0.2">
      <c r="A299" s="123">
        <v>436.5</v>
      </c>
      <c r="B299" s="2">
        <v>306</v>
      </c>
      <c r="C299" s="149">
        <v>0.7010309278350515</v>
      </c>
      <c r="D299" s="149">
        <f>TBL_FACTOR[[#This Row],[x/Local]]+0.025</f>
        <v>0.72603092783505152</v>
      </c>
    </row>
    <row r="300" spans="1:4" x14ac:dyDescent="0.2">
      <c r="A300" s="123">
        <v>437.90000000000003</v>
      </c>
      <c r="B300" s="2">
        <v>307</v>
      </c>
      <c r="C300" s="149">
        <v>0.7010733044073989</v>
      </c>
      <c r="D300" s="149">
        <f>TBL_FACTOR[[#This Row],[x/Local]]+0.025</f>
        <v>0.72607330440739892</v>
      </c>
    </row>
    <row r="301" spans="1:4" x14ac:dyDescent="0.2">
      <c r="A301" s="123">
        <v>439.25</v>
      </c>
      <c r="B301" s="2">
        <v>308</v>
      </c>
      <c r="C301" s="149">
        <v>0.70119521912350602</v>
      </c>
      <c r="D301" s="149">
        <f>TBL_FACTOR[[#This Row],[x/Local]]+0.025</f>
        <v>0.72619521912350604</v>
      </c>
    </row>
    <row r="302" spans="1:4" x14ac:dyDescent="0.2">
      <c r="A302" s="123">
        <v>440.65000000000003</v>
      </c>
      <c r="B302" s="2">
        <v>309</v>
      </c>
      <c r="C302" s="149">
        <v>0.70123680925904908</v>
      </c>
      <c r="D302" s="149">
        <f>TBL_FACTOR[[#This Row],[x/Local]]+0.025</f>
        <v>0.7262368092590491</v>
      </c>
    </row>
    <row r="303" spans="1:4" x14ac:dyDescent="0.2">
      <c r="A303" s="123">
        <v>442.05</v>
      </c>
      <c r="B303" s="2">
        <v>310</v>
      </c>
      <c r="C303" s="149">
        <v>0.70127813595747091</v>
      </c>
      <c r="D303" s="149">
        <f>TBL_FACTOR[[#This Row],[x/Local]]+0.025</f>
        <v>0.72627813595747093</v>
      </c>
    </row>
    <row r="304" spans="1:4" x14ac:dyDescent="0.2">
      <c r="A304" s="123">
        <v>443.45000000000005</v>
      </c>
      <c r="B304" s="2">
        <v>311</v>
      </c>
      <c r="C304" s="149">
        <v>0.70131920171383455</v>
      </c>
      <c r="D304" s="149">
        <f>TBL_FACTOR[[#This Row],[x/Local]]+0.025</f>
        <v>0.72631920171383457</v>
      </c>
    </row>
    <row r="305" spans="1:4" x14ac:dyDescent="0.2">
      <c r="A305" s="123">
        <v>444.85</v>
      </c>
      <c r="B305" s="2">
        <v>312</v>
      </c>
      <c r="C305" s="149">
        <v>0.70136000899179496</v>
      </c>
      <c r="D305" s="149">
        <f>TBL_FACTOR[[#This Row],[x/Local]]+0.025</f>
        <v>0.72636000899179498</v>
      </c>
    </row>
    <row r="306" spans="1:4" x14ac:dyDescent="0.2">
      <c r="A306" s="123">
        <v>446.25</v>
      </c>
      <c r="B306" s="2">
        <v>313</v>
      </c>
      <c r="C306" s="149">
        <v>0.70140056022408959</v>
      </c>
      <c r="D306" s="149">
        <f>TBL_FACTOR[[#This Row],[x/Local]]+0.025</f>
        <v>0.72640056022408961</v>
      </c>
    </row>
    <row r="307" spans="1:4" x14ac:dyDescent="0.2">
      <c r="A307" s="123">
        <v>447.65000000000003</v>
      </c>
      <c r="B307" s="2">
        <v>314</v>
      </c>
      <c r="C307" s="149">
        <v>0.70144085781302357</v>
      </c>
      <c r="D307" s="149">
        <f>TBL_FACTOR[[#This Row],[x/Local]]+0.025</f>
        <v>0.72644085781302359</v>
      </c>
    </row>
    <row r="308" spans="1:4" x14ac:dyDescent="0.2">
      <c r="A308" s="123">
        <v>449</v>
      </c>
      <c r="B308" s="2">
        <v>315</v>
      </c>
      <c r="C308" s="149">
        <v>0.7015590200445434</v>
      </c>
      <c r="D308" s="149">
        <f>TBL_FACTOR[[#This Row],[x/Local]]+0.025</f>
        <v>0.72655902004454342</v>
      </c>
    </row>
    <row r="309" spans="1:4" x14ac:dyDescent="0.2">
      <c r="A309" s="123">
        <v>450.40000000000003</v>
      </c>
      <c r="B309" s="2">
        <v>316</v>
      </c>
      <c r="C309" s="149">
        <v>0.70159857904085254</v>
      </c>
      <c r="D309" s="149">
        <f>TBL_FACTOR[[#This Row],[x/Local]]+0.025</f>
        <v>0.72659857904085257</v>
      </c>
    </row>
    <row r="310" spans="1:4" x14ac:dyDescent="0.2">
      <c r="A310" s="123">
        <v>451.8</v>
      </c>
      <c r="B310" s="2">
        <v>317</v>
      </c>
      <c r="C310" s="149">
        <v>0.70163789287295264</v>
      </c>
      <c r="D310" s="149">
        <f>TBL_FACTOR[[#This Row],[x/Local]]+0.025</f>
        <v>0.72663789287295266</v>
      </c>
    </row>
    <row r="311" spans="1:4" x14ac:dyDescent="0.2">
      <c r="A311" s="123">
        <v>453.20000000000005</v>
      </c>
      <c r="B311" s="2">
        <v>318</v>
      </c>
      <c r="C311" s="149">
        <v>0.70167696381288613</v>
      </c>
      <c r="D311" s="149">
        <f>TBL_FACTOR[[#This Row],[x/Local]]+0.025</f>
        <v>0.72667696381288616</v>
      </c>
    </row>
    <row r="312" spans="1:4" x14ac:dyDescent="0.2">
      <c r="A312" s="123">
        <v>454.6</v>
      </c>
      <c r="B312" s="2">
        <v>319</v>
      </c>
      <c r="C312" s="149">
        <v>0.70171579410470741</v>
      </c>
      <c r="D312" s="149">
        <f>TBL_FACTOR[[#This Row],[x/Local]]+0.025</f>
        <v>0.72671579410470744</v>
      </c>
    </row>
    <row r="313" spans="1:4" x14ac:dyDescent="0.2">
      <c r="A313" s="123">
        <v>456</v>
      </c>
      <c r="B313" s="2">
        <v>320</v>
      </c>
      <c r="C313" s="149">
        <v>0.70175438596491224</v>
      </c>
      <c r="D313" s="149">
        <f>TBL_FACTOR[[#This Row],[x/Local]]+0.025</f>
        <v>0.72675438596491226</v>
      </c>
    </row>
    <row r="314" spans="1:4" x14ac:dyDescent="0.2">
      <c r="A314" s="123">
        <v>457.35</v>
      </c>
      <c r="B314" s="2">
        <v>321</v>
      </c>
      <c r="C314" s="149">
        <v>0.70186946539849127</v>
      </c>
      <c r="D314" s="149">
        <f>TBL_FACTOR[[#This Row],[x/Local]]+0.025</f>
        <v>0.72686946539849129</v>
      </c>
    </row>
    <row r="315" spans="1:4" x14ac:dyDescent="0.2">
      <c r="A315" s="123">
        <v>458.75</v>
      </c>
      <c r="B315" s="2">
        <v>322</v>
      </c>
      <c r="C315" s="149">
        <v>0.70190735694822881</v>
      </c>
      <c r="D315" s="149">
        <f>TBL_FACTOR[[#This Row],[x/Local]]+0.025</f>
        <v>0.72690735694822883</v>
      </c>
    </row>
    <row r="316" spans="1:4" x14ac:dyDescent="0.2">
      <c r="A316" s="123">
        <v>460.15000000000003</v>
      </c>
      <c r="B316" s="2">
        <v>323</v>
      </c>
      <c r="C316" s="149">
        <v>0.70194501792893615</v>
      </c>
      <c r="D316" s="149">
        <f>TBL_FACTOR[[#This Row],[x/Local]]+0.025</f>
        <v>0.72694501792893618</v>
      </c>
    </row>
    <row r="317" spans="1:4" x14ac:dyDescent="0.2">
      <c r="A317" s="123">
        <v>461.55</v>
      </c>
      <c r="B317" s="2">
        <v>324</v>
      </c>
      <c r="C317" s="149">
        <v>0.70198245043873908</v>
      </c>
      <c r="D317" s="149">
        <f>TBL_FACTOR[[#This Row],[x/Local]]+0.025</f>
        <v>0.7269824504387391</v>
      </c>
    </row>
    <row r="318" spans="1:4" x14ac:dyDescent="0.2">
      <c r="A318" s="123">
        <v>462.95000000000005</v>
      </c>
      <c r="B318" s="2">
        <v>325</v>
      </c>
      <c r="C318" s="149">
        <v>0.70201965655038334</v>
      </c>
      <c r="D318" s="149">
        <f>TBL_FACTOR[[#This Row],[x/Local]]+0.025</f>
        <v>0.72701965655038336</v>
      </c>
    </row>
    <row r="319" spans="1:4" x14ac:dyDescent="0.2">
      <c r="A319" s="123">
        <v>464.35</v>
      </c>
      <c r="B319" s="2">
        <v>326</v>
      </c>
      <c r="C319" s="149">
        <v>0.70205663831161835</v>
      </c>
      <c r="D319" s="149">
        <f>TBL_FACTOR[[#This Row],[x/Local]]+0.025</f>
        <v>0.72705663831161838</v>
      </c>
    </row>
    <row r="320" spans="1:4" x14ac:dyDescent="0.2">
      <c r="A320" s="123">
        <v>465.75</v>
      </c>
      <c r="B320" s="2">
        <v>327</v>
      </c>
      <c r="C320" s="149">
        <v>0.70209339774557167</v>
      </c>
      <c r="D320" s="149">
        <f>TBL_FACTOR[[#This Row],[x/Local]]+0.025</f>
        <v>0.72709339774557169</v>
      </c>
    </row>
    <row r="321" spans="1:4" x14ac:dyDescent="0.2">
      <c r="A321" s="123">
        <v>467.1</v>
      </c>
      <c r="B321" s="2">
        <v>328</v>
      </c>
      <c r="C321" s="149">
        <v>0.70220509526867902</v>
      </c>
      <c r="D321" s="149">
        <f>TBL_FACTOR[[#This Row],[x/Local]]+0.025</f>
        <v>0.72720509526867905</v>
      </c>
    </row>
    <row r="322" spans="1:4" x14ac:dyDescent="0.2">
      <c r="A322" s="123">
        <v>468.5</v>
      </c>
      <c r="B322" s="2">
        <v>329</v>
      </c>
      <c r="C322" s="149">
        <v>0.70224119530416229</v>
      </c>
      <c r="D322" s="149">
        <f>TBL_FACTOR[[#This Row],[x/Local]]+0.025</f>
        <v>0.72724119530416231</v>
      </c>
    </row>
    <row r="323" spans="1:4" x14ac:dyDescent="0.2">
      <c r="A323" s="123">
        <v>469.90000000000003</v>
      </c>
      <c r="B323" s="2">
        <v>330</v>
      </c>
      <c r="C323" s="149">
        <v>0.70227708022983615</v>
      </c>
      <c r="D323" s="149">
        <f>TBL_FACTOR[[#This Row],[x/Local]]+0.025</f>
        <v>0.72727708022983617</v>
      </c>
    </row>
    <row r="324" spans="1:4" x14ac:dyDescent="0.2">
      <c r="A324" s="123">
        <v>471.3</v>
      </c>
      <c r="B324" s="2">
        <v>331</v>
      </c>
      <c r="C324" s="149">
        <v>0.70231275196265641</v>
      </c>
      <c r="D324" s="149">
        <f>TBL_FACTOR[[#This Row],[x/Local]]+0.025</f>
        <v>0.72731275196265643</v>
      </c>
    </row>
    <row r="325" spans="1:4" x14ac:dyDescent="0.2">
      <c r="A325" s="123">
        <v>472.70000000000005</v>
      </c>
      <c r="B325" s="2">
        <v>332</v>
      </c>
      <c r="C325" s="149">
        <v>0.70234821239686895</v>
      </c>
      <c r="D325" s="149">
        <f>TBL_FACTOR[[#This Row],[x/Local]]+0.025</f>
        <v>0.72734821239686898</v>
      </c>
    </row>
    <row r="326" spans="1:4" x14ac:dyDescent="0.2">
      <c r="A326" s="123">
        <v>474.1</v>
      </c>
      <c r="B326" s="2">
        <v>333</v>
      </c>
      <c r="C326" s="149">
        <v>0.7023834634043451</v>
      </c>
      <c r="D326" s="149">
        <f>TBL_FACTOR[[#This Row],[x/Local]]+0.025</f>
        <v>0.72738346340434512</v>
      </c>
    </row>
    <row r="327" spans="1:4" x14ac:dyDescent="0.2">
      <c r="A327" s="123">
        <v>475.5</v>
      </c>
      <c r="B327" s="2">
        <v>334</v>
      </c>
      <c r="C327" s="149">
        <v>0.70241850683491069</v>
      </c>
      <c r="D327" s="149">
        <f>TBL_FACTOR[[#This Row],[x/Local]]+0.025</f>
        <v>0.72741850683491072</v>
      </c>
    </row>
    <row r="328" spans="1:4" x14ac:dyDescent="0.2">
      <c r="A328" s="123">
        <v>476.85</v>
      </c>
      <c r="B328" s="2">
        <v>335</v>
      </c>
      <c r="C328" s="149">
        <v>0.70252700010485469</v>
      </c>
      <c r="D328" s="149">
        <f>TBL_FACTOR[[#This Row],[x/Local]]+0.025</f>
        <v>0.72752700010485472</v>
      </c>
    </row>
    <row r="329" spans="1:4" x14ac:dyDescent="0.2">
      <c r="A329" s="123">
        <v>478.25</v>
      </c>
      <c r="B329" s="2">
        <v>336</v>
      </c>
      <c r="C329" s="149">
        <v>0.70256142185049653</v>
      </c>
      <c r="D329" s="149">
        <f>TBL_FACTOR[[#This Row],[x/Local]]+0.025</f>
        <v>0.72756142185049655</v>
      </c>
    </row>
    <row r="330" spans="1:4" x14ac:dyDescent="0.2">
      <c r="A330" s="123">
        <v>479.65000000000003</v>
      </c>
      <c r="B330" s="2">
        <v>337</v>
      </c>
      <c r="C330" s="149">
        <v>0.7025956426561033</v>
      </c>
      <c r="D330" s="149">
        <f>TBL_FACTOR[[#This Row],[x/Local]]+0.025</f>
        <v>0.72759564265610333</v>
      </c>
    </row>
    <row r="331" spans="1:4" x14ac:dyDescent="0.2">
      <c r="A331" s="123">
        <v>481.05</v>
      </c>
      <c r="B331" s="2">
        <v>338</v>
      </c>
      <c r="C331" s="149">
        <v>0.70262966427606277</v>
      </c>
      <c r="D331" s="149">
        <f>TBL_FACTOR[[#This Row],[x/Local]]+0.025</f>
        <v>0.72762966427606279</v>
      </c>
    </row>
    <row r="332" spans="1:4" x14ac:dyDescent="0.2">
      <c r="A332" s="123">
        <v>482.45000000000005</v>
      </c>
      <c r="B332" s="2">
        <v>339</v>
      </c>
      <c r="C332" s="149">
        <v>0.7026634884443983</v>
      </c>
      <c r="D332" s="149">
        <f>TBL_FACTOR[[#This Row],[x/Local]]+0.025</f>
        <v>0.72766348844439832</v>
      </c>
    </row>
    <row r="333" spans="1:4" x14ac:dyDescent="0.2">
      <c r="A333" s="123">
        <v>483.85</v>
      </c>
      <c r="B333" s="2">
        <v>340</v>
      </c>
      <c r="C333" s="149">
        <v>0.70269711687506453</v>
      </c>
      <c r="D333" s="149">
        <f>TBL_FACTOR[[#This Row],[x/Local]]+0.025</f>
        <v>0.72769711687506455</v>
      </c>
    </row>
    <row r="334" spans="1:4" x14ac:dyDescent="0.2">
      <c r="A334" s="123">
        <v>485.25</v>
      </c>
      <c r="B334" s="2">
        <v>341</v>
      </c>
      <c r="C334" s="149">
        <v>0.70273055126223594</v>
      </c>
      <c r="D334" s="149">
        <f>TBL_FACTOR[[#This Row],[x/Local]]+0.025</f>
        <v>0.72773055126223596</v>
      </c>
    </row>
    <row r="335" spans="1:4" x14ac:dyDescent="0.2">
      <c r="A335" s="123">
        <v>486.6</v>
      </c>
      <c r="B335" s="2">
        <v>342</v>
      </c>
      <c r="C335" s="149">
        <v>0.70283600493218246</v>
      </c>
      <c r="D335" s="149">
        <f>TBL_FACTOR[[#This Row],[x/Local]]+0.025</f>
        <v>0.72783600493218248</v>
      </c>
    </row>
    <row r="336" spans="1:4" x14ac:dyDescent="0.2">
      <c r="A336" s="123">
        <v>488</v>
      </c>
      <c r="B336" s="2">
        <v>343</v>
      </c>
      <c r="C336" s="149">
        <v>0.70286885245901631</v>
      </c>
      <c r="D336" s="149">
        <f>TBL_FACTOR[[#This Row],[x/Local]]+0.025</f>
        <v>0.72786885245901634</v>
      </c>
    </row>
    <row r="337" spans="1:4" x14ac:dyDescent="0.2">
      <c r="A337" s="123">
        <v>489.40000000000003</v>
      </c>
      <c r="B337" s="2">
        <v>344</v>
      </c>
      <c r="C337" s="149">
        <v>0.70290151205557816</v>
      </c>
      <c r="D337" s="149">
        <f>TBL_FACTOR[[#This Row],[x/Local]]+0.025</f>
        <v>0.72790151205557818</v>
      </c>
    </row>
    <row r="338" spans="1:4" x14ac:dyDescent="0.2">
      <c r="A338" s="123">
        <v>490.8</v>
      </c>
      <c r="B338" s="2">
        <v>345</v>
      </c>
      <c r="C338" s="149">
        <v>0.70293398533007334</v>
      </c>
      <c r="D338" s="149">
        <f>TBL_FACTOR[[#This Row],[x/Local]]+0.025</f>
        <v>0.72793398533007336</v>
      </c>
    </row>
    <row r="339" spans="1:4" x14ac:dyDescent="0.2">
      <c r="A339" s="123">
        <v>492.20000000000005</v>
      </c>
      <c r="B339" s="2">
        <v>346</v>
      </c>
      <c r="C339" s="149">
        <v>0.70296627387240951</v>
      </c>
      <c r="D339" s="149">
        <f>TBL_FACTOR[[#This Row],[x/Local]]+0.025</f>
        <v>0.72796627387240953</v>
      </c>
    </row>
    <row r="340" spans="1:4" x14ac:dyDescent="0.2">
      <c r="A340" s="123">
        <v>493.6</v>
      </c>
      <c r="B340" s="2">
        <v>347</v>
      </c>
      <c r="C340" s="149">
        <v>0.70299837925445696</v>
      </c>
      <c r="D340" s="149">
        <f>TBL_FACTOR[[#This Row],[x/Local]]+0.025</f>
        <v>0.72799837925445698</v>
      </c>
    </row>
    <row r="341" spans="1:4" x14ac:dyDescent="0.2">
      <c r="A341" s="123">
        <v>495</v>
      </c>
      <c r="B341" s="2">
        <v>348</v>
      </c>
      <c r="C341" s="149">
        <v>0.70303030303030301</v>
      </c>
      <c r="D341" s="149">
        <f>TBL_FACTOR[[#This Row],[x/Local]]+0.025</f>
        <v>0.72803030303030303</v>
      </c>
    </row>
    <row r="342" spans="1:4" x14ac:dyDescent="0.2">
      <c r="A342" s="123">
        <v>496.35</v>
      </c>
      <c r="B342" s="2">
        <v>349</v>
      </c>
      <c r="C342" s="149">
        <v>0.70313286995063962</v>
      </c>
      <c r="D342" s="149">
        <f>TBL_FACTOR[[#This Row],[x/Local]]+0.025</f>
        <v>0.72813286995063964</v>
      </c>
    </row>
    <row r="343" spans="1:4" x14ac:dyDescent="0.2">
      <c r="A343" s="123">
        <v>497.75</v>
      </c>
      <c r="B343" s="2">
        <v>350</v>
      </c>
      <c r="C343" s="149">
        <v>0.70316423907584125</v>
      </c>
      <c r="D343" s="149">
        <f>TBL_FACTOR[[#This Row],[x/Local]]+0.025</f>
        <v>0.72816423907584127</v>
      </c>
    </row>
    <row r="344" spans="1:4" x14ac:dyDescent="0.2">
      <c r="A344" s="123">
        <v>499.15000000000003</v>
      </c>
      <c r="B344" s="2">
        <v>351</v>
      </c>
      <c r="C344" s="149">
        <v>0.70319543223479908</v>
      </c>
      <c r="D344" s="149">
        <f>TBL_FACTOR[[#This Row],[x/Local]]+0.025</f>
        <v>0.7281954322347991</v>
      </c>
    </row>
    <row r="345" spans="1:4" x14ac:dyDescent="0.2">
      <c r="A345" s="123">
        <v>500.55</v>
      </c>
      <c r="B345" s="2">
        <v>352</v>
      </c>
      <c r="C345" s="149">
        <v>0.7032264509040056</v>
      </c>
      <c r="D345" s="149">
        <f>TBL_FACTOR[[#This Row],[x/Local]]+0.025</f>
        <v>0.72822645090400562</v>
      </c>
    </row>
    <row r="346" spans="1:4" x14ac:dyDescent="0.2">
      <c r="A346" s="123">
        <v>501.95000000000005</v>
      </c>
      <c r="B346" s="2">
        <v>353</v>
      </c>
      <c r="C346" s="149">
        <v>0.70325729654348035</v>
      </c>
      <c r="D346" s="149">
        <f>TBL_FACTOR[[#This Row],[x/Local]]+0.025</f>
        <v>0.72825729654348037</v>
      </c>
    </row>
    <row r="347" spans="1:4" x14ac:dyDescent="0.2">
      <c r="A347" s="123">
        <v>503.35</v>
      </c>
      <c r="B347" s="2">
        <v>354</v>
      </c>
      <c r="C347" s="149">
        <v>0.7032879705970001</v>
      </c>
      <c r="D347" s="149">
        <f>TBL_FACTOR[[#This Row],[x/Local]]+0.025</f>
        <v>0.72828797059700012</v>
      </c>
    </row>
    <row r="348" spans="1:4" x14ac:dyDescent="0.2">
      <c r="A348" s="123">
        <v>504.70000000000005</v>
      </c>
      <c r="B348" s="2">
        <v>355</v>
      </c>
      <c r="C348" s="149">
        <v>0.70338815137705568</v>
      </c>
      <c r="D348" s="149">
        <f>TBL_FACTOR[[#This Row],[x/Local]]+0.025</f>
        <v>0.7283881513770557</v>
      </c>
    </row>
    <row r="349" spans="1:4" x14ac:dyDescent="0.2">
      <c r="A349" s="123">
        <v>506.1</v>
      </c>
      <c r="B349" s="2">
        <v>356</v>
      </c>
      <c r="C349" s="149">
        <v>0.70341829677929257</v>
      </c>
      <c r="D349" s="149">
        <f>TBL_FACTOR[[#This Row],[x/Local]]+0.025</f>
        <v>0.7284182967792926</v>
      </c>
    </row>
    <row r="350" spans="1:4" x14ac:dyDescent="0.2">
      <c r="A350" s="123">
        <v>507.5</v>
      </c>
      <c r="B350" s="2">
        <v>357</v>
      </c>
      <c r="C350" s="149">
        <v>0.70344827586206904</v>
      </c>
      <c r="D350" s="149">
        <f>TBL_FACTOR[[#This Row],[x/Local]]+0.025</f>
        <v>0.72844827586206906</v>
      </c>
    </row>
    <row r="351" spans="1:4" x14ac:dyDescent="0.2">
      <c r="A351" s="123">
        <v>508.90000000000003</v>
      </c>
      <c r="B351" s="2">
        <v>358</v>
      </c>
      <c r="C351" s="149">
        <v>0.70347808999803485</v>
      </c>
      <c r="D351" s="149">
        <f>TBL_FACTOR[[#This Row],[x/Local]]+0.025</f>
        <v>0.72847808999803487</v>
      </c>
    </row>
    <row r="352" spans="1:4" x14ac:dyDescent="0.2">
      <c r="A352" s="123">
        <v>510.3</v>
      </c>
      <c r="B352" s="2">
        <v>359</v>
      </c>
      <c r="C352" s="149">
        <v>0.7035077405447776</v>
      </c>
      <c r="D352" s="149">
        <f>TBL_FACTOR[[#This Row],[x/Local]]+0.025</f>
        <v>0.72850774054477763</v>
      </c>
    </row>
    <row r="353" spans="1:4" x14ac:dyDescent="0.2">
      <c r="A353" s="123">
        <v>511.70000000000005</v>
      </c>
      <c r="B353" s="2">
        <v>360</v>
      </c>
      <c r="C353" s="149">
        <v>0.70353722884502634</v>
      </c>
      <c r="D353" s="149">
        <f>TBL_FACTOR[[#This Row],[x/Local]]+0.025</f>
        <v>0.72853722884502636</v>
      </c>
    </row>
    <row r="354" spans="1:4" x14ac:dyDescent="0.2">
      <c r="A354" s="123">
        <v>513.1</v>
      </c>
      <c r="B354" s="2">
        <v>361</v>
      </c>
      <c r="C354" s="149">
        <v>0.70356655622685627</v>
      </c>
      <c r="D354" s="149">
        <f>TBL_FACTOR[[#This Row],[x/Local]]+0.025</f>
        <v>0.72856655622685629</v>
      </c>
    </row>
    <row r="355" spans="1:4" x14ac:dyDescent="0.2">
      <c r="A355" s="123">
        <v>514.45000000000005</v>
      </c>
      <c r="B355" s="2">
        <v>362</v>
      </c>
      <c r="C355" s="149">
        <v>0.70366410729905726</v>
      </c>
      <c r="D355" s="149">
        <f>TBL_FACTOR[[#This Row],[x/Local]]+0.025</f>
        <v>0.72866410729905728</v>
      </c>
    </row>
    <row r="356" spans="1:4" x14ac:dyDescent="0.2">
      <c r="A356" s="123">
        <v>515.85</v>
      </c>
      <c r="B356" s="2">
        <v>363</v>
      </c>
      <c r="C356" s="149">
        <v>0.7036929339924396</v>
      </c>
      <c r="D356" s="149">
        <f>TBL_FACTOR[[#This Row],[x/Local]]+0.025</f>
        <v>0.72869293399243962</v>
      </c>
    </row>
    <row r="357" spans="1:4" x14ac:dyDescent="0.2">
      <c r="A357" s="123">
        <v>517.25</v>
      </c>
      <c r="B357" s="2">
        <v>364</v>
      </c>
      <c r="C357" s="149">
        <v>0.70372160463992262</v>
      </c>
      <c r="D357" s="149">
        <f>TBL_FACTOR[[#This Row],[x/Local]]+0.025</f>
        <v>0.72872160463992264</v>
      </c>
    </row>
    <row r="358" spans="1:4" x14ac:dyDescent="0.2">
      <c r="A358" s="123">
        <v>518.65</v>
      </c>
      <c r="B358" s="2">
        <v>365</v>
      </c>
      <c r="C358" s="149">
        <v>0.70375012050515773</v>
      </c>
      <c r="D358" s="149">
        <f>TBL_FACTOR[[#This Row],[x/Local]]+0.025</f>
        <v>0.72875012050515775</v>
      </c>
    </row>
    <row r="359" spans="1:4" x14ac:dyDescent="0.2">
      <c r="A359" s="123">
        <v>520.05000000000007</v>
      </c>
      <c r="B359" s="2">
        <v>366</v>
      </c>
      <c r="C359" s="149">
        <v>0.70377848283818856</v>
      </c>
      <c r="D359" s="149">
        <f>TBL_FACTOR[[#This Row],[x/Local]]+0.025</f>
        <v>0.72877848283818858</v>
      </c>
    </row>
    <row r="360" spans="1:4" x14ac:dyDescent="0.2">
      <c r="A360" s="123">
        <v>521.45000000000005</v>
      </c>
      <c r="B360" s="2">
        <v>367</v>
      </c>
      <c r="C360" s="149">
        <v>0.70380669287563524</v>
      </c>
      <c r="D360" s="149">
        <f>TBL_FACTOR[[#This Row],[x/Local]]+0.025</f>
        <v>0.72880669287563526</v>
      </c>
    </row>
    <row r="361" spans="1:4" x14ac:dyDescent="0.2">
      <c r="A361" s="123">
        <v>522.85</v>
      </c>
      <c r="B361" s="2">
        <v>368</v>
      </c>
      <c r="C361" s="149">
        <v>0.70383475184087207</v>
      </c>
      <c r="D361" s="149">
        <f>TBL_FACTOR[[#This Row],[x/Local]]+0.025</f>
        <v>0.7288347518408721</v>
      </c>
    </row>
    <row r="362" spans="1:4" x14ac:dyDescent="0.2">
      <c r="A362" s="123">
        <v>524.20000000000005</v>
      </c>
      <c r="B362" s="2">
        <v>369</v>
      </c>
      <c r="C362" s="149">
        <v>0.70392979778710407</v>
      </c>
      <c r="D362" s="149">
        <f>TBL_FACTOR[[#This Row],[x/Local]]+0.025</f>
        <v>0.72892979778710409</v>
      </c>
    </row>
    <row r="363" spans="1:4" x14ac:dyDescent="0.2">
      <c r="A363" s="123">
        <v>525.6</v>
      </c>
      <c r="B363" s="2">
        <v>370</v>
      </c>
      <c r="C363" s="149">
        <v>0.70395738203957381</v>
      </c>
      <c r="D363" s="149">
        <f>TBL_FACTOR[[#This Row],[x/Local]]+0.025</f>
        <v>0.72895738203957383</v>
      </c>
    </row>
    <row r="364" spans="1:4" x14ac:dyDescent="0.2">
      <c r="A364" s="123">
        <v>527</v>
      </c>
      <c r="B364" s="2">
        <v>371</v>
      </c>
      <c r="C364" s="149">
        <v>0.70398481973434535</v>
      </c>
      <c r="D364" s="149">
        <f>TBL_FACTOR[[#This Row],[x/Local]]+0.025</f>
        <v>0.72898481973434537</v>
      </c>
    </row>
    <row r="365" spans="1:4" x14ac:dyDescent="0.2">
      <c r="A365" s="123">
        <v>528.4</v>
      </c>
      <c r="B365" s="2">
        <v>372</v>
      </c>
      <c r="C365" s="149">
        <v>0.70401211203633607</v>
      </c>
      <c r="D365" s="149">
        <f>TBL_FACTOR[[#This Row],[x/Local]]+0.025</f>
        <v>0.72901211203633609</v>
      </c>
    </row>
    <row r="366" spans="1:4" x14ac:dyDescent="0.2">
      <c r="A366" s="123">
        <v>529.80000000000007</v>
      </c>
      <c r="B366" s="2">
        <v>373</v>
      </c>
      <c r="C366" s="149">
        <v>0.70403926009815021</v>
      </c>
      <c r="D366" s="149">
        <f>TBL_FACTOR[[#This Row],[x/Local]]+0.025</f>
        <v>0.72903926009815023</v>
      </c>
    </row>
    <row r="367" spans="1:4" x14ac:dyDescent="0.2">
      <c r="A367" s="123">
        <v>531.20000000000005</v>
      </c>
      <c r="B367" s="2">
        <v>374</v>
      </c>
      <c r="C367" s="149">
        <v>0.70406626506024095</v>
      </c>
      <c r="D367" s="149">
        <f>TBL_FACTOR[[#This Row],[x/Local]]+0.025</f>
        <v>0.72906626506024097</v>
      </c>
    </row>
    <row r="368" spans="1:4" x14ac:dyDescent="0.2">
      <c r="A368" s="123">
        <v>532.6</v>
      </c>
      <c r="B368" s="2">
        <v>375</v>
      </c>
      <c r="C368" s="149">
        <v>0.70409312805107027</v>
      </c>
      <c r="D368" s="149">
        <f>TBL_FACTOR[[#This Row],[x/Local]]+0.025</f>
        <v>0.72909312805107029</v>
      </c>
    </row>
    <row r="369" spans="1:4" x14ac:dyDescent="0.2">
      <c r="A369" s="123">
        <v>533.95000000000005</v>
      </c>
      <c r="B369" s="2">
        <v>376</v>
      </c>
      <c r="C369" s="149">
        <v>0.70418578518587882</v>
      </c>
      <c r="D369" s="149">
        <f>TBL_FACTOR[[#This Row],[x/Local]]+0.025</f>
        <v>0.72918578518587884</v>
      </c>
    </row>
    <row r="370" spans="1:4" x14ac:dyDescent="0.2">
      <c r="A370" s="123">
        <v>535.35</v>
      </c>
      <c r="B370" s="2">
        <v>377</v>
      </c>
      <c r="C370" s="149">
        <v>0.70421219762772014</v>
      </c>
      <c r="D370" s="149">
        <f>TBL_FACTOR[[#This Row],[x/Local]]+0.025</f>
        <v>0.72921219762772016</v>
      </c>
    </row>
    <row r="371" spans="1:4" x14ac:dyDescent="0.2">
      <c r="A371" s="123">
        <v>536.75</v>
      </c>
      <c r="B371" s="2">
        <v>378</v>
      </c>
      <c r="C371" s="149">
        <v>0.70423847228691194</v>
      </c>
      <c r="D371" s="149">
        <f>TBL_FACTOR[[#This Row],[x/Local]]+0.025</f>
        <v>0.72923847228691197</v>
      </c>
    </row>
    <row r="372" spans="1:4" x14ac:dyDescent="0.2">
      <c r="A372" s="123">
        <v>538.15</v>
      </c>
      <c r="B372" s="2">
        <v>379</v>
      </c>
      <c r="C372" s="149">
        <v>0.70426461023878106</v>
      </c>
      <c r="D372" s="149">
        <f>TBL_FACTOR[[#This Row],[x/Local]]+0.025</f>
        <v>0.72926461023878109</v>
      </c>
    </row>
    <row r="373" spans="1:4" x14ac:dyDescent="0.2">
      <c r="A373" s="123">
        <v>539.55000000000007</v>
      </c>
      <c r="B373" s="2">
        <v>380</v>
      </c>
      <c r="C373" s="149">
        <v>0.70429061254749326</v>
      </c>
      <c r="D373" s="149">
        <f>TBL_FACTOR[[#This Row],[x/Local]]+0.025</f>
        <v>0.72929061254749328</v>
      </c>
    </row>
    <row r="374" spans="1:4" x14ac:dyDescent="0.2">
      <c r="A374" s="123">
        <v>540.95000000000005</v>
      </c>
      <c r="B374" s="2">
        <v>381</v>
      </c>
      <c r="C374" s="149">
        <v>0.70431648026619831</v>
      </c>
      <c r="D374" s="149">
        <f>TBL_FACTOR[[#This Row],[x/Local]]+0.025</f>
        <v>0.72931648026619833</v>
      </c>
    </row>
    <row r="375" spans="1:4" x14ac:dyDescent="0.2">
      <c r="A375" s="123">
        <v>542.35</v>
      </c>
      <c r="B375" s="2">
        <v>382</v>
      </c>
      <c r="C375" s="149">
        <v>0.7043422144371716</v>
      </c>
      <c r="D375" s="149">
        <f>TBL_FACTOR[[#This Row],[x/Local]]+0.025</f>
        <v>0.72934221443717162</v>
      </c>
    </row>
    <row r="376" spans="1:4" x14ac:dyDescent="0.2">
      <c r="A376" s="123">
        <v>543.70000000000005</v>
      </c>
      <c r="B376" s="2">
        <v>383</v>
      </c>
      <c r="C376" s="149">
        <v>0.70443259150266679</v>
      </c>
      <c r="D376" s="149">
        <f>TBL_FACTOR[[#This Row],[x/Local]]+0.025</f>
        <v>0.72943259150266682</v>
      </c>
    </row>
    <row r="377" spans="1:4" x14ac:dyDescent="0.2">
      <c r="A377" s="123">
        <v>545.1</v>
      </c>
      <c r="B377" s="2">
        <v>384</v>
      </c>
      <c r="C377" s="149">
        <v>0.70445789763346167</v>
      </c>
      <c r="D377" s="149">
        <f>TBL_FACTOR[[#This Row],[x/Local]]+0.025</f>
        <v>0.72945789763346169</v>
      </c>
    </row>
    <row r="378" spans="1:4" x14ac:dyDescent="0.2">
      <c r="A378" s="123">
        <v>546.5</v>
      </c>
      <c r="B378" s="2">
        <v>385</v>
      </c>
      <c r="C378" s="149">
        <v>0.70448307410795974</v>
      </c>
      <c r="D378" s="149">
        <f>TBL_FACTOR[[#This Row],[x/Local]]+0.025</f>
        <v>0.72948307410795976</v>
      </c>
    </row>
    <row r="379" spans="1:4" x14ac:dyDescent="0.2">
      <c r="A379" s="123">
        <v>547.9</v>
      </c>
      <c r="B379" s="2">
        <v>386</v>
      </c>
      <c r="C379" s="149">
        <v>0.70450812192005841</v>
      </c>
      <c r="D379" s="149">
        <f>TBL_FACTOR[[#This Row],[x/Local]]+0.025</f>
        <v>0.72950812192005843</v>
      </c>
    </row>
    <row r="380" spans="1:4" x14ac:dyDescent="0.2">
      <c r="A380" s="123">
        <v>549.30000000000007</v>
      </c>
      <c r="B380" s="2">
        <v>387</v>
      </c>
      <c r="C380" s="149">
        <v>0.70453304205352252</v>
      </c>
      <c r="D380" s="149">
        <f>TBL_FACTOR[[#This Row],[x/Local]]+0.025</f>
        <v>0.72953304205352254</v>
      </c>
    </row>
    <row r="381" spans="1:4" x14ac:dyDescent="0.2">
      <c r="A381" s="123">
        <v>550.70000000000005</v>
      </c>
      <c r="B381" s="2">
        <v>388</v>
      </c>
      <c r="C381" s="149">
        <v>0.70455783548211359</v>
      </c>
      <c r="D381" s="149">
        <f>TBL_FACTOR[[#This Row],[x/Local]]+0.025</f>
        <v>0.72955783548211361</v>
      </c>
    </row>
    <row r="382" spans="1:4" x14ac:dyDescent="0.2">
      <c r="A382" s="123">
        <v>552.1</v>
      </c>
      <c r="B382" s="2">
        <v>389</v>
      </c>
      <c r="C382" s="149">
        <v>0.7045825031697156</v>
      </c>
      <c r="D382" s="149">
        <f>TBL_FACTOR[[#This Row],[x/Local]]+0.025</f>
        <v>0.72958250316971562</v>
      </c>
    </row>
    <row r="383" spans="1:4" x14ac:dyDescent="0.2">
      <c r="A383" s="123">
        <v>553.45000000000005</v>
      </c>
      <c r="B383" s="2">
        <v>390</v>
      </c>
      <c r="C383" s="149">
        <v>0.70467070196042991</v>
      </c>
      <c r="D383" s="149">
        <f>TBL_FACTOR[[#This Row],[x/Local]]+0.025</f>
        <v>0.72967070196042993</v>
      </c>
    </row>
    <row r="384" spans="1:4" x14ac:dyDescent="0.2">
      <c r="A384" s="123">
        <v>554.85</v>
      </c>
      <c r="B384" s="2">
        <v>391</v>
      </c>
      <c r="C384" s="149">
        <v>0.70469496260250519</v>
      </c>
      <c r="D384" s="149">
        <f>TBL_FACTOR[[#This Row],[x/Local]]+0.025</f>
        <v>0.72969496260250521</v>
      </c>
    </row>
    <row r="385" spans="1:4" x14ac:dyDescent="0.2">
      <c r="A385" s="123">
        <v>556.25</v>
      </c>
      <c r="B385" s="2">
        <v>392</v>
      </c>
      <c r="C385" s="149">
        <v>0.70471910112359548</v>
      </c>
      <c r="D385" s="149">
        <f>TBL_FACTOR[[#This Row],[x/Local]]+0.025</f>
        <v>0.7297191011235955</v>
      </c>
    </row>
    <row r="386" spans="1:4" x14ac:dyDescent="0.2">
      <c r="A386" s="123">
        <v>557.65</v>
      </c>
      <c r="B386" s="2">
        <v>393</v>
      </c>
      <c r="C386" s="149">
        <v>0.70474311844346815</v>
      </c>
      <c r="D386" s="149">
        <f>TBL_FACTOR[[#This Row],[x/Local]]+0.025</f>
        <v>0.72974311844346818</v>
      </c>
    </row>
    <row r="387" spans="1:4" x14ac:dyDescent="0.2">
      <c r="A387" s="123">
        <v>559.05000000000007</v>
      </c>
      <c r="B387" s="2">
        <v>394</v>
      </c>
      <c r="C387" s="149">
        <v>0.70476701547267684</v>
      </c>
      <c r="D387" s="149">
        <f>TBL_FACTOR[[#This Row],[x/Local]]+0.025</f>
        <v>0.72976701547267686</v>
      </c>
    </row>
    <row r="388" spans="1:4" x14ac:dyDescent="0.2">
      <c r="A388" s="123">
        <v>560.45000000000005</v>
      </c>
      <c r="B388" s="2">
        <v>395</v>
      </c>
      <c r="C388" s="149">
        <v>0.70479079311267734</v>
      </c>
      <c r="D388" s="149">
        <f>TBL_FACTOR[[#This Row],[x/Local]]+0.025</f>
        <v>0.72979079311267736</v>
      </c>
    </row>
    <row r="389" spans="1:4" x14ac:dyDescent="0.2">
      <c r="A389" s="123">
        <v>561.80000000000007</v>
      </c>
      <c r="B389" s="2">
        <v>396</v>
      </c>
      <c r="C389" s="149">
        <v>0.7048771804912779</v>
      </c>
      <c r="D389" s="149">
        <f>TBL_FACTOR[[#This Row],[x/Local]]+0.025</f>
        <v>0.72987718049127792</v>
      </c>
    </row>
    <row r="390" spans="1:4" x14ac:dyDescent="0.2">
      <c r="A390" s="123">
        <v>563.20000000000005</v>
      </c>
      <c r="B390" s="2">
        <v>397</v>
      </c>
      <c r="C390" s="149">
        <v>0.70490056818181812</v>
      </c>
      <c r="D390" s="149">
        <f>TBL_FACTOR[[#This Row],[x/Local]]+0.025</f>
        <v>0.72990056818181814</v>
      </c>
    </row>
    <row r="391" spans="1:4" x14ac:dyDescent="0.2">
      <c r="A391" s="123">
        <v>564.6</v>
      </c>
      <c r="B391" s="2">
        <v>398</v>
      </c>
      <c r="C391" s="149">
        <v>0.70492383988664531</v>
      </c>
      <c r="D391" s="149">
        <f>TBL_FACTOR[[#This Row],[x/Local]]+0.025</f>
        <v>0.72992383988664533</v>
      </c>
    </row>
    <row r="392" spans="1:4" x14ac:dyDescent="0.2">
      <c r="A392" s="123">
        <v>566</v>
      </c>
      <c r="B392" s="2">
        <v>399</v>
      </c>
      <c r="C392" s="149">
        <v>0.70494699646643111</v>
      </c>
      <c r="D392" s="149">
        <f>TBL_FACTOR[[#This Row],[x/Local]]+0.025</f>
        <v>0.72994699646643113</v>
      </c>
    </row>
    <row r="393" spans="1:4" x14ac:dyDescent="0.2">
      <c r="A393" s="123">
        <v>567.4</v>
      </c>
      <c r="B393" s="2">
        <v>400</v>
      </c>
      <c r="C393" s="149">
        <v>0.70497003877335218</v>
      </c>
      <c r="D393" s="149">
        <f>TBL_FACTOR[[#This Row],[x/Local]]+0.025</f>
        <v>0.7299700387733522</v>
      </c>
    </row>
    <row r="394" spans="1:4" x14ac:dyDescent="0.2">
      <c r="A394" s="123">
        <v>568.80000000000007</v>
      </c>
      <c r="B394" s="2">
        <v>401</v>
      </c>
      <c r="C394" s="149">
        <v>0.70499296765119546</v>
      </c>
      <c r="D394" s="149">
        <f>TBL_FACTOR[[#This Row],[x/Local]]+0.025</f>
        <v>0.72999296765119548</v>
      </c>
    </row>
    <row r="395" spans="1:4" x14ac:dyDescent="0.2">
      <c r="A395" s="123">
        <v>570.20000000000005</v>
      </c>
      <c r="B395" s="2">
        <v>402</v>
      </c>
      <c r="C395" s="149">
        <v>0.70501578393546116</v>
      </c>
      <c r="D395" s="149">
        <f>TBL_FACTOR[[#This Row],[x/Local]]+0.025</f>
        <v>0.73001578393546118</v>
      </c>
    </row>
    <row r="396" spans="1:4" x14ac:dyDescent="0.2">
      <c r="A396" s="123">
        <v>571.55000000000007</v>
      </c>
      <c r="B396" s="2">
        <v>403</v>
      </c>
      <c r="C396" s="149">
        <v>0.7051001662146793</v>
      </c>
      <c r="D396" s="149">
        <f>TBL_FACTOR[[#This Row],[x/Local]]+0.025</f>
        <v>0.73010016621467932</v>
      </c>
    </row>
    <row r="397" spans="1:4" x14ac:dyDescent="0.2">
      <c r="A397" s="123">
        <v>572.95000000000005</v>
      </c>
      <c r="B397" s="2">
        <v>404</v>
      </c>
      <c r="C397" s="149">
        <v>0.70512261104808438</v>
      </c>
      <c r="D397" s="149">
        <f>TBL_FACTOR[[#This Row],[x/Local]]+0.025</f>
        <v>0.7301226110480844</v>
      </c>
    </row>
    <row r="398" spans="1:4" x14ac:dyDescent="0.2">
      <c r="A398" s="123">
        <v>574.35</v>
      </c>
      <c r="B398" s="2">
        <v>405</v>
      </c>
      <c r="C398" s="149">
        <v>0.70514494646121695</v>
      </c>
      <c r="D398" s="149">
        <f>TBL_FACTOR[[#This Row],[x/Local]]+0.025</f>
        <v>0.73014494646121697</v>
      </c>
    </row>
    <row r="399" spans="1:4" x14ac:dyDescent="0.2">
      <c r="A399" s="123">
        <v>575.75</v>
      </c>
      <c r="B399" s="2">
        <v>406</v>
      </c>
      <c r="C399" s="149">
        <v>0.70516717325227962</v>
      </c>
      <c r="D399" s="149">
        <f>TBL_FACTOR[[#This Row],[x/Local]]+0.025</f>
        <v>0.73016717325227964</v>
      </c>
    </row>
    <row r="400" spans="1:4" x14ac:dyDescent="0.2">
      <c r="A400" s="123">
        <v>577.15</v>
      </c>
      <c r="B400" s="2">
        <v>407</v>
      </c>
      <c r="C400" s="149">
        <v>0.7051892922117301</v>
      </c>
      <c r="D400" s="149">
        <f>TBL_FACTOR[[#This Row],[x/Local]]+0.025</f>
        <v>0.73018929221173012</v>
      </c>
    </row>
    <row r="401" spans="1:4" x14ac:dyDescent="0.2">
      <c r="A401" s="123">
        <v>578.55000000000007</v>
      </c>
      <c r="B401" s="2">
        <v>408</v>
      </c>
      <c r="C401" s="149">
        <v>0.70521130412237487</v>
      </c>
      <c r="D401" s="149">
        <f>TBL_FACTOR[[#This Row],[x/Local]]+0.025</f>
        <v>0.73021130412237489</v>
      </c>
    </row>
    <row r="402" spans="1:4" x14ac:dyDescent="0.2">
      <c r="A402" s="123">
        <v>579.95000000000005</v>
      </c>
      <c r="B402" s="2">
        <v>409</v>
      </c>
      <c r="C402" s="149">
        <v>0.70523320975946202</v>
      </c>
      <c r="D402" s="149">
        <f>TBL_FACTOR[[#This Row],[x/Local]]+0.025</f>
        <v>0.73023320975946204</v>
      </c>
    </row>
    <row r="403" spans="1:4" x14ac:dyDescent="0.2">
      <c r="A403" s="123">
        <v>581.30000000000007</v>
      </c>
      <c r="B403" s="2">
        <v>410</v>
      </c>
      <c r="C403" s="149">
        <v>0.70531567177017029</v>
      </c>
      <c r="D403" s="149">
        <f>TBL_FACTOR[[#This Row],[x/Local]]+0.025</f>
        <v>0.73031567177017032</v>
      </c>
    </row>
    <row r="404" spans="1:4" x14ac:dyDescent="0.2">
      <c r="A404" s="123">
        <v>582.70000000000005</v>
      </c>
      <c r="B404" s="2">
        <v>411</v>
      </c>
      <c r="C404" s="149">
        <v>0.70533722327097981</v>
      </c>
      <c r="D404" s="149">
        <f>TBL_FACTOR[[#This Row],[x/Local]]+0.025</f>
        <v>0.73033722327097983</v>
      </c>
    </row>
    <row r="405" spans="1:4" x14ac:dyDescent="0.2">
      <c r="A405" s="123">
        <v>584.1</v>
      </c>
      <c r="B405" s="2">
        <v>412</v>
      </c>
      <c r="C405" s="149">
        <v>0.70535867146036635</v>
      </c>
      <c r="D405" s="149">
        <f>TBL_FACTOR[[#This Row],[x/Local]]+0.025</f>
        <v>0.73035867146036637</v>
      </c>
    </row>
    <row r="406" spans="1:4" x14ac:dyDescent="0.2">
      <c r="A406" s="123">
        <v>585.5</v>
      </c>
      <c r="B406" s="2">
        <v>413</v>
      </c>
      <c r="C406" s="149">
        <v>0.70538001707941933</v>
      </c>
      <c r="D406" s="149">
        <f>TBL_FACTOR[[#This Row],[x/Local]]+0.025</f>
        <v>0.73038001707941935</v>
      </c>
    </row>
    <row r="407" spans="1:4" x14ac:dyDescent="0.2">
      <c r="A407" s="123">
        <v>586.9</v>
      </c>
      <c r="B407" s="2">
        <v>414</v>
      </c>
      <c r="C407" s="149">
        <v>0.70540126086215715</v>
      </c>
      <c r="D407" s="149">
        <f>TBL_FACTOR[[#This Row],[x/Local]]+0.025</f>
        <v>0.73040126086215718</v>
      </c>
    </row>
    <row r="408" spans="1:4" x14ac:dyDescent="0.2">
      <c r="A408" s="123">
        <v>588.30000000000007</v>
      </c>
      <c r="B408" s="2">
        <v>415</v>
      </c>
      <c r="C408" s="149">
        <v>0.70542240353561092</v>
      </c>
      <c r="D408" s="149">
        <f>TBL_FACTOR[[#This Row],[x/Local]]+0.025</f>
        <v>0.73042240353561094</v>
      </c>
    </row>
    <row r="409" spans="1:4" x14ac:dyDescent="0.2">
      <c r="A409" s="123">
        <v>589.70000000000005</v>
      </c>
      <c r="B409" s="2">
        <v>416</v>
      </c>
      <c r="C409" s="149">
        <v>0.70544344581990837</v>
      </c>
      <c r="D409" s="149">
        <f>TBL_FACTOR[[#This Row],[x/Local]]+0.025</f>
        <v>0.73044344581990839</v>
      </c>
    </row>
    <row r="410" spans="1:4" x14ac:dyDescent="0.2">
      <c r="A410" s="123">
        <v>591.05000000000007</v>
      </c>
      <c r="B410" s="2">
        <v>417</v>
      </c>
      <c r="C410" s="149">
        <v>0.70552406733778861</v>
      </c>
      <c r="D410" s="149">
        <f>TBL_FACTOR[[#This Row],[x/Local]]+0.025</f>
        <v>0.73052406733778863</v>
      </c>
    </row>
    <row r="411" spans="1:4" x14ac:dyDescent="0.2">
      <c r="A411" s="123">
        <v>592.45000000000005</v>
      </c>
      <c r="B411" s="2">
        <v>418</v>
      </c>
      <c r="C411" s="149">
        <v>0.70554477171069285</v>
      </c>
      <c r="D411" s="149">
        <f>TBL_FACTOR[[#This Row],[x/Local]]+0.025</f>
        <v>0.73054477171069288</v>
      </c>
    </row>
    <row r="412" spans="1:4" x14ac:dyDescent="0.2">
      <c r="A412" s="123">
        <v>593.85</v>
      </c>
      <c r="B412" s="2">
        <v>419</v>
      </c>
      <c r="C412" s="149">
        <v>0.70556537846257472</v>
      </c>
      <c r="D412" s="149">
        <f>TBL_FACTOR[[#This Row],[x/Local]]+0.025</f>
        <v>0.73056537846257474</v>
      </c>
    </row>
    <row r="413" spans="1:4" x14ac:dyDescent="0.2">
      <c r="A413" s="123">
        <v>595.25</v>
      </c>
      <c r="B413" s="2">
        <v>420</v>
      </c>
      <c r="C413" s="149">
        <v>0.70558588828223434</v>
      </c>
      <c r="D413" s="149">
        <f>TBL_FACTOR[[#This Row],[x/Local]]+0.025</f>
        <v>0.73058588828223436</v>
      </c>
    </row>
    <row r="414" spans="1:4" x14ac:dyDescent="0.2">
      <c r="A414" s="123">
        <v>596.65</v>
      </c>
      <c r="B414" s="2">
        <v>421</v>
      </c>
      <c r="C414" s="149">
        <v>0.70560630185200712</v>
      </c>
      <c r="D414" s="149">
        <f>TBL_FACTOR[[#This Row],[x/Local]]+0.025</f>
        <v>0.73060630185200715</v>
      </c>
    </row>
    <row r="415" spans="1:4" x14ac:dyDescent="0.2">
      <c r="A415" s="123">
        <v>598.05000000000007</v>
      </c>
      <c r="B415" s="2">
        <v>422</v>
      </c>
      <c r="C415" s="149">
        <v>0.7056266198478387</v>
      </c>
      <c r="D415" s="149">
        <f>TBL_FACTOR[[#This Row],[x/Local]]+0.025</f>
        <v>0.73062661984783872</v>
      </c>
    </row>
    <row r="416" spans="1:4" x14ac:dyDescent="0.2">
      <c r="A416" s="123">
        <v>599.45000000000005</v>
      </c>
      <c r="B416" s="2">
        <v>423</v>
      </c>
      <c r="C416" s="149">
        <v>0.70564684293936097</v>
      </c>
      <c r="D416" s="149">
        <f>TBL_FACTOR[[#This Row],[x/Local]]+0.025</f>
        <v>0.730646842939361</v>
      </c>
    </row>
    <row r="417" spans="1:4" x14ac:dyDescent="0.2">
      <c r="A417" s="123">
        <v>600.80000000000007</v>
      </c>
      <c r="B417" s="2">
        <v>424</v>
      </c>
      <c r="C417" s="149">
        <v>0.70572569906790938</v>
      </c>
      <c r="D417" s="149">
        <f>TBL_FACTOR[[#This Row],[x/Local]]+0.025</f>
        <v>0.73072569906790941</v>
      </c>
    </row>
    <row r="418" spans="1:4" x14ac:dyDescent="0.2">
      <c r="A418" s="123">
        <v>602.20000000000005</v>
      </c>
      <c r="B418" s="2">
        <v>425</v>
      </c>
      <c r="C418" s="149">
        <v>0.70574559946861504</v>
      </c>
      <c r="D418" s="149">
        <f>TBL_FACTOR[[#This Row],[x/Local]]+0.025</f>
        <v>0.73074559946861506</v>
      </c>
    </row>
    <row r="419" spans="1:4" x14ac:dyDescent="0.2">
      <c r="A419" s="123">
        <v>603.6</v>
      </c>
      <c r="B419" s="2">
        <v>426</v>
      </c>
      <c r="C419" s="149">
        <v>0.70576540755467199</v>
      </c>
      <c r="D419" s="149">
        <f>TBL_FACTOR[[#This Row],[x/Local]]+0.025</f>
        <v>0.73076540755467201</v>
      </c>
    </row>
    <row r="420" spans="1:4" x14ac:dyDescent="0.2">
      <c r="A420" s="123">
        <v>605</v>
      </c>
      <c r="B420" s="2">
        <v>427</v>
      </c>
      <c r="C420" s="149">
        <v>0.70578512396694215</v>
      </c>
      <c r="D420" s="149">
        <f>TBL_FACTOR[[#This Row],[x/Local]]+0.025</f>
        <v>0.73078512396694217</v>
      </c>
    </row>
    <row r="421" spans="1:4" x14ac:dyDescent="0.2">
      <c r="A421" s="123">
        <v>606.4</v>
      </c>
      <c r="B421" s="2">
        <v>428</v>
      </c>
      <c r="C421" s="149">
        <v>0.70580474934036941</v>
      </c>
      <c r="D421" s="149">
        <f>TBL_FACTOR[[#This Row],[x/Local]]+0.025</f>
        <v>0.73080474934036943</v>
      </c>
    </row>
    <row r="422" spans="1:4" x14ac:dyDescent="0.2">
      <c r="A422" s="123">
        <v>607.80000000000007</v>
      </c>
      <c r="B422" s="2">
        <v>429</v>
      </c>
      <c r="C422" s="149">
        <v>0.70582428430404731</v>
      </c>
      <c r="D422" s="149">
        <f>TBL_FACTOR[[#This Row],[x/Local]]+0.025</f>
        <v>0.73082428430404733</v>
      </c>
    </row>
    <row r="423" spans="1:4" x14ac:dyDescent="0.2">
      <c r="A423" s="123">
        <v>609.15</v>
      </c>
      <c r="B423" s="2">
        <v>430</v>
      </c>
      <c r="C423" s="149">
        <v>0.70590166625625872</v>
      </c>
      <c r="D423" s="149">
        <f>TBL_FACTOR[[#This Row],[x/Local]]+0.025</f>
        <v>0.73090166625625874</v>
      </c>
    </row>
    <row r="424" spans="1:4" x14ac:dyDescent="0.2">
      <c r="A424" s="123">
        <v>610.55000000000007</v>
      </c>
      <c r="B424" s="2">
        <v>431</v>
      </c>
      <c r="C424" s="149">
        <v>0.70592089099991795</v>
      </c>
      <c r="D424" s="149">
        <f>TBL_FACTOR[[#This Row],[x/Local]]+0.025</f>
        <v>0.73092089099991797</v>
      </c>
    </row>
    <row r="425" spans="1:4" x14ac:dyDescent="0.2">
      <c r="A425" s="123">
        <v>611.95000000000005</v>
      </c>
      <c r="B425" s="2">
        <v>432</v>
      </c>
      <c r="C425" s="149">
        <v>0.70594002778004739</v>
      </c>
      <c r="D425" s="149">
        <f>TBL_FACTOR[[#This Row],[x/Local]]+0.025</f>
        <v>0.73094002778004741</v>
      </c>
    </row>
    <row r="426" spans="1:4" x14ac:dyDescent="0.2">
      <c r="A426" s="123">
        <v>613.35</v>
      </c>
      <c r="B426" s="2">
        <v>433</v>
      </c>
      <c r="C426" s="149">
        <v>0.7059590771989892</v>
      </c>
      <c r="D426" s="149">
        <f>TBL_FACTOR[[#This Row],[x/Local]]+0.025</f>
        <v>0.73095907719898923</v>
      </c>
    </row>
    <row r="427" spans="1:4" x14ac:dyDescent="0.2">
      <c r="A427" s="123">
        <v>614.75</v>
      </c>
      <c r="B427" s="2">
        <v>434</v>
      </c>
      <c r="C427" s="149">
        <v>0.70597803985359908</v>
      </c>
      <c r="D427" s="149">
        <f>TBL_FACTOR[[#This Row],[x/Local]]+0.025</f>
        <v>0.7309780398535991</v>
      </c>
    </row>
    <row r="428" spans="1:4" x14ac:dyDescent="0.2">
      <c r="A428" s="123">
        <v>616.15000000000009</v>
      </c>
      <c r="B428" s="2">
        <v>435</v>
      </c>
      <c r="C428" s="149">
        <v>0.70599691633530792</v>
      </c>
      <c r="D428" s="149">
        <f>TBL_FACTOR[[#This Row],[x/Local]]+0.025</f>
        <v>0.73099691633530794</v>
      </c>
    </row>
    <row r="429" spans="1:4" x14ac:dyDescent="0.2">
      <c r="A429" s="123">
        <v>617.55000000000007</v>
      </c>
      <c r="B429" s="2">
        <v>436</v>
      </c>
      <c r="C429" s="149">
        <v>0.7060157072301837</v>
      </c>
      <c r="D429" s="149">
        <f>TBL_FACTOR[[#This Row],[x/Local]]+0.025</f>
        <v>0.73101570723018372</v>
      </c>
    </row>
    <row r="430" spans="1:4" x14ac:dyDescent="0.2">
      <c r="A430" s="123">
        <v>618.90000000000009</v>
      </c>
      <c r="B430" s="2">
        <v>437</v>
      </c>
      <c r="C430" s="149">
        <v>0.70609145257715289</v>
      </c>
      <c r="D430" s="149">
        <f>TBL_FACTOR[[#This Row],[x/Local]]+0.025</f>
        <v>0.73109145257715291</v>
      </c>
    </row>
    <row r="431" spans="1:4" x14ac:dyDescent="0.2">
      <c r="A431" s="123">
        <v>620.30000000000007</v>
      </c>
      <c r="B431" s="2">
        <v>438</v>
      </c>
      <c r="C431" s="149">
        <v>0.70610994679993544</v>
      </c>
      <c r="D431" s="149">
        <f>TBL_FACTOR[[#This Row],[x/Local]]+0.025</f>
        <v>0.73110994679993546</v>
      </c>
    </row>
    <row r="432" spans="1:4" x14ac:dyDescent="0.2">
      <c r="A432" s="123">
        <v>621.70000000000005</v>
      </c>
      <c r="B432" s="2">
        <v>439</v>
      </c>
      <c r="C432" s="149">
        <v>0.706128357728808</v>
      </c>
      <c r="D432" s="149">
        <f>TBL_FACTOR[[#This Row],[x/Local]]+0.025</f>
        <v>0.73112835772880802</v>
      </c>
    </row>
    <row r="433" spans="1:4" x14ac:dyDescent="0.2">
      <c r="A433" s="123">
        <v>623.1</v>
      </c>
      <c r="B433" s="2">
        <v>440</v>
      </c>
      <c r="C433" s="149">
        <v>0.70614668592521257</v>
      </c>
      <c r="D433" s="149">
        <f>TBL_FACTOR[[#This Row],[x/Local]]+0.025</f>
        <v>0.73114668592521259</v>
      </c>
    </row>
    <row r="434" spans="1:4" x14ac:dyDescent="0.2">
      <c r="A434" s="123">
        <v>624.5</v>
      </c>
      <c r="B434" s="2">
        <v>441</v>
      </c>
      <c r="C434" s="149">
        <v>0.70616493194555652</v>
      </c>
      <c r="D434" s="149">
        <f>TBL_FACTOR[[#This Row],[x/Local]]+0.025</f>
        <v>0.73116493194555654</v>
      </c>
    </row>
    <row r="435" spans="1:4" x14ac:dyDescent="0.2">
      <c r="A435" s="123">
        <v>625.90000000000009</v>
      </c>
      <c r="B435" s="2">
        <v>442</v>
      </c>
      <c r="C435" s="149">
        <v>0.70618309634126852</v>
      </c>
      <c r="D435" s="149">
        <f>TBL_FACTOR[[#This Row],[x/Local]]+0.025</f>
        <v>0.73118309634126855</v>
      </c>
    </row>
    <row r="436" spans="1:4" x14ac:dyDescent="0.2">
      <c r="A436" s="123">
        <v>627.30000000000007</v>
      </c>
      <c r="B436" s="2">
        <v>443</v>
      </c>
      <c r="C436" s="149">
        <v>0.70620117965885532</v>
      </c>
      <c r="D436" s="149">
        <f>TBL_FACTOR[[#This Row],[x/Local]]+0.025</f>
        <v>0.73120117965885534</v>
      </c>
    </row>
    <row r="437" spans="1:4" x14ac:dyDescent="0.2">
      <c r="A437" s="123">
        <v>628.65000000000009</v>
      </c>
      <c r="B437" s="2">
        <v>444</v>
      </c>
      <c r="C437" s="149">
        <v>0.70627535194464319</v>
      </c>
      <c r="D437" s="149">
        <f>TBL_FACTOR[[#This Row],[x/Local]]+0.025</f>
        <v>0.73127535194464321</v>
      </c>
    </row>
    <row r="438" spans="1:4" x14ac:dyDescent="0.2">
      <c r="A438" s="123">
        <v>630.05000000000007</v>
      </c>
      <c r="B438" s="2">
        <v>445</v>
      </c>
      <c r="C438" s="149">
        <v>0.70629315133719539</v>
      </c>
      <c r="D438" s="149">
        <f>TBL_FACTOR[[#This Row],[x/Local]]+0.025</f>
        <v>0.73129315133719541</v>
      </c>
    </row>
    <row r="439" spans="1:4" x14ac:dyDescent="0.2">
      <c r="A439" s="123">
        <v>631.45000000000005</v>
      </c>
      <c r="B439" s="2">
        <v>446</v>
      </c>
      <c r="C439" s="149">
        <v>0.70631087180299312</v>
      </c>
      <c r="D439" s="149">
        <f>TBL_FACTOR[[#This Row],[x/Local]]+0.025</f>
        <v>0.73131087180299315</v>
      </c>
    </row>
    <row r="440" spans="1:4" x14ac:dyDescent="0.2">
      <c r="A440" s="123">
        <v>632.85</v>
      </c>
      <c r="B440" s="2">
        <v>447</v>
      </c>
      <c r="C440" s="149">
        <v>0.70632851386584494</v>
      </c>
      <c r="D440" s="149">
        <f>TBL_FACTOR[[#This Row],[x/Local]]+0.025</f>
        <v>0.73132851386584496</v>
      </c>
    </row>
    <row r="441" spans="1:4" x14ac:dyDescent="0.2">
      <c r="A441" s="123">
        <v>634.25</v>
      </c>
      <c r="B441" s="2">
        <v>448</v>
      </c>
      <c r="C441" s="149">
        <v>0.70634607804493499</v>
      </c>
      <c r="D441" s="149">
        <f>TBL_FACTOR[[#This Row],[x/Local]]+0.025</f>
        <v>0.73134607804493501</v>
      </c>
    </row>
    <row r="442" spans="1:4" x14ac:dyDescent="0.2">
      <c r="A442" s="123">
        <v>635.65000000000009</v>
      </c>
      <c r="B442" s="2">
        <v>449</v>
      </c>
      <c r="C442" s="149">
        <v>0.70636356485487284</v>
      </c>
      <c r="D442" s="149">
        <f>TBL_FACTOR[[#This Row],[x/Local]]+0.025</f>
        <v>0.73136356485487286</v>
      </c>
    </row>
    <row r="443" spans="1:4" x14ac:dyDescent="0.2">
      <c r="A443" s="123">
        <v>637.05000000000007</v>
      </c>
      <c r="B443" s="2">
        <v>450</v>
      </c>
      <c r="C443" s="149">
        <v>0.70638097480574513</v>
      </c>
      <c r="D443" s="149">
        <f>TBL_FACTOR[[#This Row],[x/Local]]+0.025</f>
        <v>0.73138097480574515</v>
      </c>
    </row>
    <row r="444" spans="1:4" x14ac:dyDescent="0.2">
      <c r="A444" s="123">
        <v>638.40000000000009</v>
      </c>
      <c r="B444" s="2">
        <v>451</v>
      </c>
      <c r="C444" s="149">
        <v>0.706453634085213</v>
      </c>
      <c r="D444" s="149">
        <f>TBL_FACTOR[[#This Row],[x/Local]]+0.025</f>
        <v>0.73145363408521302</v>
      </c>
    </row>
    <row r="445" spans="1:4" x14ac:dyDescent="0.2">
      <c r="A445" s="123">
        <v>639.80000000000007</v>
      </c>
      <c r="B445" s="2">
        <v>452</v>
      </c>
      <c r="C445" s="149">
        <v>0.70647077211628628</v>
      </c>
      <c r="D445" s="149">
        <f>TBL_FACTOR[[#This Row],[x/Local]]+0.025</f>
        <v>0.73147077211628631</v>
      </c>
    </row>
    <row r="446" spans="1:4" x14ac:dyDescent="0.2">
      <c r="A446" s="123">
        <v>641.20000000000005</v>
      </c>
      <c r="B446" s="2">
        <v>453</v>
      </c>
      <c r="C446" s="149">
        <v>0.706487835308796</v>
      </c>
      <c r="D446" s="149">
        <f>TBL_FACTOR[[#This Row],[x/Local]]+0.025</f>
        <v>0.73148783530879602</v>
      </c>
    </row>
    <row r="447" spans="1:4" x14ac:dyDescent="0.2">
      <c r="A447" s="123">
        <v>642.6</v>
      </c>
      <c r="B447" s="2">
        <v>454</v>
      </c>
      <c r="C447" s="149">
        <v>0.70650482415188298</v>
      </c>
      <c r="D447" s="149">
        <f>TBL_FACTOR[[#This Row],[x/Local]]+0.025</f>
        <v>0.731504824151883</v>
      </c>
    </row>
    <row r="448" spans="1:4" x14ac:dyDescent="0.2">
      <c r="A448" s="123">
        <v>644</v>
      </c>
      <c r="B448" s="2">
        <v>455</v>
      </c>
      <c r="C448" s="149">
        <v>0.70652173913043481</v>
      </c>
      <c r="D448" s="149">
        <f>TBL_FACTOR[[#This Row],[x/Local]]+0.025</f>
        <v>0.73152173913043483</v>
      </c>
    </row>
  </sheetData>
  <mergeCells count="4">
    <mergeCell ref="N1:T1"/>
    <mergeCell ref="V1:AB1"/>
    <mergeCell ref="F1:L1"/>
    <mergeCell ref="A1:D1"/>
  </mergeCells>
  <pageMargins left="0.7" right="0.7" top="0.75" bottom="0.75" header="0.3" footer="0.3"/>
  <pageSetup paperSize="5" scale="10" orientation="landscape" r:id="rId1"/>
  <legacyDrawing r:id="rId2"/>
  <tableParts count="4"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0509C-EF8B-4876-A86F-C6BD1DFB3C60}">
  <sheetPr codeName="Sheet7"/>
  <dimension ref="A1:L51"/>
  <sheetViews>
    <sheetView workbookViewId="0">
      <selection activeCell="L11" sqref="L11"/>
    </sheetView>
  </sheetViews>
  <sheetFormatPr defaultColWidth="16.5703125" defaultRowHeight="12.75" x14ac:dyDescent="0.2"/>
  <cols>
    <col min="1" max="1" width="13.42578125" style="1" bestFit="1" customWidth="1"/>
    <col min="2" max="2" width="9.85546875" style="1" customWidth="1"/>
    <col min="3" max="3" width="15.5703125" style="1" customWidth="1"/>
    <col min="4" max="4" width="14.140625" style="1" customWidth="1"/>
    <col min="5" max="5" width="16.85546875" style="1" customWidth="1"/>
    <col min="6" max="6" width="15.5703125" style="1" customWidth="1"/>
    <col min="7" max="7" width="18.7109375" style="1" customWidth="1"/>
    <col min="8" max="8" width="20.5703125" style="1" customWidth="1"/>
    <col min="9" max="9" width="13.28515625" style="1" customWidth="1"/>
    <col min="10" max="10" width="11" style="7" customWidth="1"/>
    <col min="11" max="11" width="11" style="18" customWidth="1"/>
    <col min="12" max="12" width="16.5703125" style="123"/>
    <col min="13" max="16384" width="16.5703125" style="1"/>
  </cols>
  <sheetData>
    <row r="1" spans="1:12" x14ac:dyDescent="0.2">
      <c r="A1" s="15" t="s">
        <v>0</v>
      </c>
      <c r="B1" s="15" t="s">
        <v>575</v>
      </c>
      <c r="C1" s="15" t="s">
        <v>221</v>
      </c>
      <c r="D1" s="15" t="s">
        <v>222</v>
      </c>
      <c r="E1" s="15" t="s">
        <v>223</v>
      </c>
      <c r="F1" s="15" t="s">
        <v>224</v>
      </c>
      <c r="G1" s="15" t="s">
        <v>225</v>
      </c>
      <c r="H1" s="15" t="s">
        <v>226</v>
      </c>
      <c r="I1" s="15" t="s">
        <v>227</v>
      </c>
      <c r="J1" s="16" t="s">
        <v>228</v>
      </c>
      <c r="K1" s="17" t="s">
        <v>229</v>
      </c>
      <c r="L1" s="16" t="s">
        <v>698</v>
      </c>
    </row>
    <row r="2" spans="1:12" x14ac:dyDescent="0.2">
      <c r="A2" s="1" t="s">
        <v>230</v>
      </c>
      <c r="B2" s="1" t="s">
        <v>283</v>
      </c>
      <c r="E2" s="1">
        <v>40</v>
      </c>
      <c r="K2" s="18">
        <v>45291</v>
      </c>
      <c r="L2" s="143">
        <v>7.25</v>
      </c>
    </row>
    <row r="3" spans="1:12" x14ac:dyDescent="0.2">
      <c r="A3" s="1" t="s">
        <v>231</v>
      </c>
      <c r="B3" s="1" t="s">
        <v>284</v>
      </c>
      <c r="C3" s="1">
        <v>8</v>
      </c>
      <c r="E3" s="1">
        <v>40</v>
      </c>
      <c r="J3" s="7">
        <v>10.85</v>
      </c>
      <c r="K3" s="18">
        <v>45291</v>
      </c>
      <c r="L3" s="123">
        <v>10.85</v>
      </c>
    </row>
    <row r="4" spans="1:12" x14ac:dyDescent="0.2">
      <c r="A4" s="1" t="s">
        <v>232</v>
      </c>
      <c r="B4" s="1" t="s">
        <v>285</v>
      </c>
      <c r="E4" s="1">
        <v>40</v>
      </c>
      <c r="J4" s="7">
        <v>13.85</v>
      </c>
      <c r="K4" s="18">
        <v>45291</v>
      </c>
      <c r="L4" s="123">
        <v>14.35</v>
      </c>
    </row>
    <row r="5" spans="1:12" x14ac:dyDescent="0.2">
      <c r="A5" s="1" t="s">
        <v>233</v>
      </c>
      <c r="B5" s="1" t="s">
        <v>286</v>
      </c>
      <c r="E5" s="1">
        <v>40</v>
      </c>
      <c r="J5" s="7">
        <v>11</v>
      </c>
      <c r="K5" s="18">
        <v>45291</v>
      </c>
      <c r="L5" s="123">
        <v>11</v>
      </c>
    </row>
    <row r="6" spans="1:12" x14ac:dyDescent="0.2">
      <c r="A6" s="1" t="s">
        <v>234</v>
      </c>
      <c r="B6" s="1" t="s">
        <v>287</v>
      </c>
      <c r="C6" s="1">
        <v>8</v>
      </c>
      <c r="D6" s="1">
        <v>12</v>
      </c>
      <c r="E6" s="1">
        <v>40</v>
      </c>
      <c r="F6" s="1">
        <v>5</v>
      </c>
      <c r="G6" s="1">
        <v>1</v>
      </c>
      <c r="H6" s="1" t="s">
        <v>235</v>
      </c>
      <c r="I6" s="1" t="s">
        <v>236</v>
      </c>
      <c r="J6" s="7">
        <v>15.5</v>
      </c>
      <c r="K6" s="18">
        <v>45291</v>
      </c>
      <c r="L6" s="123">
        <v>16</v>
      </c>
    </row>
    <row r="7" spans="1:12" x14ac:dyDescent="0.2">
      <c r="A7" s="1" t="s">
        <v>237</v>
      </c>
      <c r="B7" s="1" t="s">
        <v>288</v>
      </c>
      <c r="C7" s="1">
        <v>12</v>
      </c>
      <c r="E7" s="1">
        <v>40</v>
      </c>
      <c r="F7" s="1">
        <v>6</v>
      </c>
      <c r="G7" s="1">
        <v>1</v>
      </c>
      <c r="H7" s="1" t="s">
        <v>235</v>
      </c>
      <c r="J7" s="7">
        <v>13.65</v>
      </c>
      <c r="K7" s="18">
        <v>45291</v>
      </c>
      <c r="L7" s="123">
        <v>14.42</v>
      </c>
    </row>
    <row r="8" spans="1:12" x14ac:dyDescent="0.2">
      <c r="A8" s="1" t="s">
        <v>238</v>
      </c>
      <c r="B8" s="1" t="s">
        <v>289</v>
      </c>
      <c r="E8" s="1">
        <v>40</v>
      </c>
      <c r="F8" s="1">
        <v>7.5</v>
      </c>
      <c r="G8" s="1">
        <v>1</v>
      </c>
      <c r="H8" s="1" t="s">
        <v>235</v>
      </c>
      <c r="J8" s="7">
        <v>14</v>
      </c>
      <c r="K8" s="18">
        <v>45291</v>
      </c>
      <c r="L8" s="123">
        <v>15.69</v>
      </c>
    </row>
    <row r="9" spans="1:12" x14ac:dyDescent="0.2">
      <c r="A9" s="1" t="s">
        <v>240</v>
      </c>
      <c r="B9" s="1" t="s">
        <v>291</v>
      </c>
      <c r="E9" s="1">
        <v>40</v>
      </c>
      <c r="J9" s="7">
        <v>16.5</v>
      </c>
      <c r="K9" s="18">
        <v>45291</v>
      </c>
      <c r="L9" s="123" t="s">
        <v>660</v>
      </c>
    </row>
    <row r="10" spans="1:12" x14ac:dyDescent="0.2">
      <c r="A10" s="1" t="s">
        <v>239</v>
      </c>
      <c r="B10" s="1" t="s">
        <v>290</v>
      </c>
      <c r="E10" s="1">
        <v>40</v>
      </c>
      <c r="F10" s="1">
        <v>7.5</v>
      </c>
      <c r="G10" s="1">
        <v>1</v>
      </c>
      <c r="H10" s="1" t="s">
        <v>235</v>
      </c>
      <c r="J10" s="7">
        <v>11.75</v>
      </c>
      <c r="K10" s="18">
        <v>45291</v>
      </c>
      <c r="L10" s="123">
        <v>13.25</v>
      </c>
    </row>
    <row r="11" spans="1:12" x14ac:dyDescent="0.2">
      <c r="A11" s="1" t="s">
        <v>241</v>
      </c>
      <c r="B11" s="1" t="s">
        <v>292</v>
      </c>
      <c r="E11" s="1">
        <v>40</v>
      </c>
      <c r="J11" s="7">
        <v>11</v>
      </c>
      <c r="K11" s="18">
        <v>45291</v>
      </c>
      <c r="L11" s="123" t="s">
        <v>660</v>
      </c>
    </row>
    <row r="12" spans="1:12" x14ac:dyDescent="0.2">
      <c r="A12" s="1" t="s">
        <v>242</v>
      </c>
      <c r="B12" s="1" t="s">
        <v>219</v>
      </c>
      <c r="E12" s="1">
        <v>40</v>
      </c>
      <c r="J12" s="7">
        <v>5.15</v>
      </c>
      <c r="K12" s="18">
        <v>45291</v>
      </c>
      <c r="L12" s="143">
        <v>7.25</v>
      </c>
    </row>
    <row r="13" spans="1:12" x14ac:dyDescent="0.2">
      <c r="A13" s="1" t="s">
        <v>243</v>
      </c>
      <c r="B13" s="1" t="s">
        <v>293</v>
      </c>
      <c r="E13" s="1">
        <v>40</v>
      </c>
      <c r="J13" s="7">
        <v>7.25</v>
      </c>
      <c r="K13" s="18">
        <v>45291</v>
      </c>
      <c r="L13" s="143">
        <v>7.25</v>
      </c>
    </row>
    <row r="14" spans="1:12" x14ac:dyDescent="0.2">
      <c r="A14" s="1" t="s">
        <v>244</v>
      </c>
      <c r="B14" s="1" t="s">
        <v>294</v>
      </c>
      <c r="E14" s="1">
        <v>40</v>
      </c>
      <c r="F14" s="1">
        <v>5</v>
      </c>
      <c r="G14" s="1">
        <v>1</v>
      </c>
      <c r="H14" s="1" t="s">
        <v>245</v>
      </c>
      <c r="J14" s="7">
        <v>13</v>
      </c>
      <c r="K14" s="18">
        <v>45291</v>
      </c>
      <c r="L14" s="123">
        <v>14</v>
      </c>
    </row>
    <row r="15" spans="1:12" x14ac:dyDescent="0.2">
      <c r="A15" s="1" t="s">
        <v>246</v>
      </c>
      <c r="B15" s="1" t="s">
        <v>164</v>
      </c>
      <c r="E15" s="1">
        <v>40</v>
      </c>
      <c r="J15" s="7">
        <v>7.25</v>
      </c>
      <c r="K15" s="18">
        <v>45291</v>
      </c>
      <c r="L15" s="143">
        <v>7.25</v>
      </c>
    </row>
    <row r="16" spans="1:12" x14ac:dyDescent="0.2">
      <c r="A16" s="1" t="s">
        <v>247</v>
      </c>
      <c r="B16" s="1" t="s">
        <v>295</v>
      </c>
      <c r="E16" s="1">
        <v>40</v>
      </c>
      <c r="J16" s="7">
        <v>7.25</v>
      </c>
      <c r="K16" s="18">
        <v>45291</v>
      </c>
      <c r="L16" s="123">
        <v>7.25</v>
      </c>
    </row>
    <row r="17" spans="1:12" x14ac:dyDescent="0.2">
      <c r="A17" s="1" t="s">
        <v>248</v>
      </c>
      <c r="B17" s="1" t="s">
        <v>296</v>
      </c>
      <c r="E17" s="1">
        <v>46</v>
      </c>
      <c r="J17" s="7">
        <v>7.25</v>
      </c>
      <c r="K17" s="18">
        <v>45291</v>
      </c>
      <c r="L17" s="143">
        <v>7.25</v>
      </c>
    </row>
    <row r="18" spans="1:12" x14ac:dyDescent="0.2">
      <c r="A18" s="1" t="s">
        <v>249</v>
      </c>
      <c r="B18" s="1" t="s">
        <v>297</v>
      </c>
      <c r="E18" s="1">
        <v>40</v>
      </c>
      <c r="F18" s="1">
        <v>5</v>
      </c>
      <c r="I18" s="1" t="s">
        <v>236</v>
      </c>
      <c r="J18" s="7">
        <v>7.25</v>
      </c>
      <c r="K18" s="18">
        <v>45291</v>
      </c>
      <c r="L18" s="143">
        <v>7.25</v>
      </c>
    </row>
    <row r="19" spans="1:12" x14ac:dyDescent="0.2">
      <c r="A19" s="1" t="s">
        <v>250</v>
      </c>
      <c r="B19" s="1" t="s">
        <v>298</v>
      </c>
      <c r="E19" s="1">
        <v>40</v>
      </c>
      <c r="K19" s="18">
        <v>45291</v>
      </c>
      <c r="L19" s="143">
        <v>7.25</v>
      </c>
    </row>
    <row r="20" spans="1:12" x14ac:dyDescent="0.2">
      <c r="A20" s="1" t="s">
        <v>251</v>
      </c>
      <c r="B20" s="1" t="s">
        <v>299</v>
      </c>
      <c r="E20" s="1">
        <v>40</v>
      </c>
      <c r="F20" s="1">
        <v>6</v>
      </c>
      <c r="G20" s="1">
        <v>1</v>
      </c>
      <c r="H20" s="1" t="s">
        <v>235</v>
      </c>
      <c r="J20" s="7">
        <v>13.8</v>
      </c>
      <c r="K20" s="18">
        <v>45291</v>
      </c>
      <c r="L20" s="123">
        <v>14.15</v>
      </c>
    </row>
    <row r="21" spans="1:12" x14ac:dyDescent="0.2">
      <c r="A21" s="1" t="s">
        <v>252</v>
      </c>
      <c r="B21" s="1" t="s">
        <v>300</v>
      </c>
      <c r="E21" s="1">
        <v>40</v>
      </c>
      <c r="F21" s="1">
        <v>6</v>
      </c>
      <c r="G21" s="1">
        <v>1</v>
      </c>
      <c r="H21" s="1" t="s">
        <v>235</v>
      </c>
      <c r="J21" s="7">
        <v>13.25</v>
      </c>
      <c r="K21" s="18">
        <v>45291</v>
      </c>
      <c r="L21" s="123">
        <v>15</v>
      </c>
    </row>
    <row r="22" spans="1:12" x14ac:dyDescent="0.2">
      <c r="A22" s="1" t="s">
        <v>253</v>
      </c>
      <c r="B22" s="1" t="s">
        <v>301</v>
      </c>
      <c r="E22" s="1">
        <v>40</v>
      </c>
      <c r="F22" s="1">
        <v>6</v>
      </c>
      <c r="G22" s="1">
        <v>1</v>
      </c>
      <c r="H22" s="1" t="s">
        <v>235</v>
      </c>
      <c r="J22" s="7">
        <v>15</v>
      </c>
      <c r="K22" s="18">
        <v>45291</v>
      </c>
      <c r="L22" s="123" t="s">
        <v>660</v>
      </c>
    </row>
    <row r="23" spans="1:12" x14ac:dyDescent="0.2">
      <c r="A23" s="1" t="s">
        <v>254</v>
      </c>
      <c r="B23" s="1" t="s">
        <v>302</v>
      </c>
      <c r="E23" s="1">
        <v>40</v>
      </c>
      <c r="J23" s="7">
        <v>10.1</v>
      </c>
      <c r="K23" s="18">
        <v>45291</v>
      </c>
      <c r="L23" s="123" t="s">
        <v>660</v>
      </c>
    </row>
    <row r="24" spans="1:12" x14ac:dyDescent="0.2">
      <c r="A24" s="1" t="s">
        <v>255</v>
      </c>
      <c r="B24" s="1" t="s">
        <v>303</v>
      </c>
      <c r="E24" s="1">
        <v>48</v>
      </c>
      <c r="F24" s="1">
        <v>8</v>
      </c>
      <c r="G24" s="1">
        <v>1</v>
      </c>
      <c r="H24" s="1" t="s">
        <v>235</v>
      </c>
      <c r="J24" s="7">
        <v>8.6300000000000008</v>
      </c>
      <c r="K24" s="18">
        <v>45291</v>
      </c>
      <c r="L24" s="123">
        <v>10.85</v>
      </c>
    </row>
    <row r="25" spans="1:12" x14ac:dyDescent="0.2">
      <c r="A25" s="1" t="s">
        <v>256</v>
      </c>
      <c r="B25" s="1" t="s">
        <v>304</v>
      </c>
      <c r="E25" s="1">
        <v>40</v>
      </c>
      <c r="K25" s="18">
        <v>45291</v>
      </c>
      <c r="L25" s="143">
        <v>7.25</v>
      </c>
    </row>
    <row r="26" spans="1:12" x14ac:dyDescent="0.2">
      <c r="A26" s="1" t="s">
        <v>257</v>
      </c>
      <c r="B26" s="1" t="s">
        <v>305</v>
      </c>
      <c r="E26" s="1">
        <v>40</v>
      </c>
      <c r="J26" s="7">
        <v>12</v>
      </c>
      <c r="K26" s="18">
        <v>45291</v>
      </c>
      <c r="L26" s="123">
        <v>12.3</v>
      </c>
    </row>
    <row r="27" spans="1:12" x14ac:dyDescent="0.2">
      <c r="A27" s="1" t="s">
        <v>258</v>
      </c>
      <c r="B27" s="1" t="s">
        <v>306</v>
      </c>
      <c r="E27" s="1">
        <v>40</v>
      </c>
      <c r="J27" s="7">
        <v>9.9499999999999993</v>
      </c>
      <c r="K27" s="18">
        <v>45291</v>
      </c>
      <c r="L27" s="123">
        <v>10.3</v>
      </c>
    </row>
    <row r="28" spans="1:12" x14ac:dyDescent="0.2">
      <c r="A28" s="1" t="s">
        <v>259</v>
      </c>
      <c r="B28" s="1" t="s">
        <v>307</v>
      </c>
      <c r="E28" s="1">
        <v>40</v>
      </c>
      <c r="J28" s="7">
        <v>10.5</v>
      </c>
      <c r="K28" s="18">
        <v>45291</v>
      </c>
      <c r="L28" s="123">
        <v>12</v>
      </c>
    </row>
    <row r="29" spans="1:12" x14ac:dyDescent="0.2">
      <c r="A29" s="1" t="s">
        <v>260</v>
      </c>
      <c r="B29" s="1" t="s">
        <v>308</v>
      </c>
      <c r="C29" s="1">
        <v>8</v>
      </c>
      <c r="E29" s="1">
        <v>40</v>
      </c>
      <c r="F29" s="1">
        <v>8</v>
      </c>
      <c r="H29" s="1" t="s">
        <v>235</v>
      </c>
      <c r="J29" s="7">
        <v>10.5</v>
      </c>
      <c r="K29" s="18">
        <v>45291</v>
      </c>
      <c r="L29" s="123" t="s">
        <v>660</v>
      </c>
    </row>
    <row r="30" spans="1:12" x14ac:dyDescent="0.2">
      <c r="A30" s="1" t="s">
        <v>261</v>
      </c>
      <c r="B30" s="1" t="s">
        <v>309</v>
      </c>
      <c r="E30" s="1">
        <v>40</v>
      </c>
      <c r="F30" s="1">
        <v>5</v>
      </c>
      <c r="G30" s="1">
        <v>1</v>
      </c>
      <c r="H30" s="1" t="s">
        <v>235</v>
      </c>
      <c r="J30" s="7">
        <v>7.25</v>
      </c>
      <c r="K30" s="18">
        <v>45291</v>
      </c>
      <c r="L30" s="143">
        <v>7.25</v>
      </c>
    </row>
    <row r="31" spans="1:12" x14ac:dyDescent="0.2">
      <c r="A31" s="1" t="s">
        <v>262</v>
      </c>
      <c r="B31" s="1" t="s">
        <v>310</v>
      </c>
      <c r="E31" s="1">
        <v>40</v>
      </c>
      <c r="J31" s="7">
        <v>14.13</v>
      </c>
      <c r="K31" s="18">
        <v>45291</v>
      </c>
      <c r="L31" s="123">
        <v>15.13</v>
      </c>
    </row>
    <row r="32" spans="1:12" x14ac:dyDescent="0.2">
      <c r="A32" s="1" t="s">
        <v>263</v>
      </c>
      <c r="B32" s="1" t="s">
        <v>311</v>
      </c>
      <c r="E32" s="1">
        <v>40</v>
      </c>
      <c r="J32" s="7">
        <v>12</v>
      </c>
      <c r="K32" s="18">
        <v>45291</v>
      </c>
      <c r="L32" s="123" t="s">
        <v>660</v>
      </c>
    </row>
    <row r="33" spans="1:12" x14ac:dyDescent="0.2">
      <c r="A33" s="1" t="s">
        <v>264</v>
      </c>
      <c r="B33" s="1" t="s">
        <v>312</v>
      </c>
      <c r="E33" s="1">
        <v>40</v>
      </c>
      <c r="F33" s="1">
        <v>6</v>
      </c>
      <c r="G33" s="1">
        <v>1</v>
      </c>
      <c r="H33" s="1" t="s">
        <v>235</v>
      </c>
      <c r="J33" s="7">
        <v>14.2</v>
      </c>
      <c r="K33" s="18">
        <v>45291</v>
      </c>
      <c r="L33" s="123">
        <v>16</v>
      </c>
    </row>
    <row r="34" spans="1:12" x14ac:dyDescent="0.2">
      <c r="A34" s="1" t="s">
        <v>265</v>
      </c>
      <c r="B34" s="1" t="s">
        <v>313</v>
      </c>
      <c r="E34" s="1">
        <v>40</v>
      </c>
      <c r="J34" s="7">
        <v>7.25</v>
      </c>
      <c r="K34" s="18">
        <v>45291</v>
      </c>
      <c r="L34" s="143">
        <v>7.25</v>
      </c>
    </row>
    <row r="35" spans="1:12" x14ac:dyDescent="0.2">
      <c r="A35" s="1" t="s">
        <v>266</v>
      </c>
      <c r="B35" s="1" t="s">
        <v>314</v>
      </c>
      <c r="E35" s="1">
        <v>40</v>
      </c>
      <c r="F35" s="1">
        <v>5</v>
      </c>
      <c r="G35" s="1">
        <v>1</v>
      </c>
      <c r="H35" s="1" t="s">
        <v>235</v>
      </c>
      <c r="J35" s="7">
        <v>7.25</v>
      </c>
      <c r="K35" s="18">
        <v>45291</v>
      </c>
      <c r="L35" s="143">
        <v>7.25</v>
      </c>
    </row>
    <row r="36" spans="1:12" x14ac:dyDescent="0.2">
      <c r="A36" s="1" t="s">
        <v>267</v>
      </c>
      <c r="B36" s="1" t="s">
        <v>220</v>
      </c>
      <c r="E36" s="1">
        <v>40</v>
      </c>
      <c r="J36" s="7">
        <v>10.1</v>
      </c>
      <c r="K36" s="18">
        <v>45291</v>
      </c>
      <c r="L36" s="123">
        <v>10.45</v>
      </c>
    </row>
    <row r="37" spans="1:12" x14ac:dyDescent="0.2">
      <c r="A37" s="1" t="s">
        <v>268</v>
      </c>
      <c r="B37" s="1" t="s">
        <v>315</v>
      </c>
      <c r="E37" s="1">
        <v>40</v>
      </c>
      <c r="J37" s="7">
        <v>7.25</v>
      </c>
      <c r="K37" s="18">
        <v>45291</v>
      </c>
      <c r="L37" s="143">
        <v>7.25</v>
      </c>
    </row>
    <row r="38" spans="1:12" x14ac:dyDescent="0.2">
      <c r="A38" s="1" t="s">
        <v>269</v>
      </c>
      <c r="B38" s="1" t="s">
        <v>316</v>
      </c>
      <c r="E38" s="1">
        <v>40</v>
      </c>
      <c r="F38" s="1">
        <v>6</v>
      </c>
      <c r="G38" s="1">
        <v>1</v>
      </c>
      <c r="H38" s="1" t="s">
        <v>235</v>
      </c>
      <c r="J38" s="7">
        <v>13.5</v>
      </c>
      <c r="K38" s="18">
        <v>45291</v>
      </c>
      <c r="L38" s="123" t="s">
        <v>660</v>
      </c>
    </row>
    <row r="39" spans="1:12" x14ac:dyDescent="0.2">
      <c r="A39" s="1" t="s">
        <v>270</v>
      </c>
      <c r="B39" s="1" t="s">
        <v>317</v>
      </c>
      <c r="E39" s="1">
        <v>40</v>
      </c>
      <c r="J39" s="7">
        <v>7.25</v>
      </c>
      <c r="K39" s="18">
        <v>45291</v>
      </c>
      <c r="L39" s="143">
        <v>7.25</v>
      </c>
    </row>
    <row r="40" spans="1:12" x14ac:dyDescent="0.2">
      <c r="A40" s="1" t="s">
        <v>271</v>
      </c>
      <c r="B40" s="1" t="s">
        <v>318</v>
      </c>
      <c r="E40" s="1">
        <v>40</v>
      </c>
      <c r="F40" s="1">
        <v>8</v>
      </c>
      <c r="G40" s="1">
        <v>1</v>
      </c>
      <c r="H40" s="1" t="s">
        <v>235</v>
      </c>
      <c r="J40" s="7">
        <v>13</v>
      </c>
      <c r="K40" s="18">
        <v>45291</v>
      </c>
      <c r="L40" s="123">
        <v>14</v>
      </c>
    </row>
    <row r="41" spans="1:12" x14ac:dyDescent="0.2">
      <c r="A41" s="1" t="s">
        <v>272</v>
      </c>
      <c r="B41" s="1" t="s">
        <v>319</v>
      </c>
      <c r="E41" s="1">
        <v>40</v>
      </c>
      <c r="K41" s="18">
        <v>45291</v>
      </c>
      <c r="L41" s="143">
        <v>7.25</v>
      </c>
    </row>
    <row r="42" spans="1:12" x14ac:dyDescent="0.2">
      <c r="A42" s="1" t="s">
        <v>273</v>
      </c>
      <c r="B42" s="1" t="s">
        <v>320</v>
      </c>
      <c r="E42" s="1">
        <v>40</v>
      </c>
      <c r="J42" s="7">
        <v>10.8</v>
      </c>
      <c r="K42" s="18">
        <v>45291</v>
      </c>
      <c r="L42" s="123">
        <v>11.2</v>
      </c>
    </row>
    <row r="43" spans="1:12" x14ac:dyDescent="0.2">
      <c r="A43" s="1" t="s">
        <v>274</v>
      </c>
      <c r="B43" s="1" t="s">
        <v>321</v>
      </c>
      <c r="E43" s="1">
        <v>40</v>
      </c>
      <c r="F43" s="1">
        <v>6</v>
      </c>
      <c r="G43" s="1">
        <v>1</v>
      </c>
      <c r="H43" s="1" t="s">
        <v>235</v>
      </c>
      <c r="K43" s="18">
        <v>45291</v>
      </c>
      <c r="L43" s="143">
        <v>7.25</v>
      </c>
    </row>
    <row r="44" spans="1:12" x14ac:dyDescent="0.2">
      <c r="A44" s="1" t="s">
        <v>275</v>
      </c>
      <c r="B44" s="1" t="s">
        <v>322</v>
      </c>
      <c r="E44" s="1">
        <v>40</v>
      </c>
      <c r="J44" s="7">
        <v>7.25</v>
      </c>
      <c r="K44" s="18">
        <v>45291</v>
      </c>
      <c r="L44" s="143">
        <v>7.25</v>
      </c>
    </row>
    <row r="45" spans="1:12" x14ac:dyDescent="0.2">
      <c r="A45" s="1" t="s">
        <v>276</v>
      </c>
      <c r="B45" s="1" t="s">
        <v>323</v>
      </c>
      <c r="E45" s="1">
        <v>40</v>
      </c>
      <c r="J45" s="7">
        <v>7.25</v>
      </c>
      <c r="K45" s="18">
        <v>45291</v>
      </c>
      <c r="L45" s="143">
        <v>7.25</v>
      </c>
    </row>
    <row r="46" spans="1:12" x14ac:dyDescent="0.2">
      <c r="A46" s="1" t="s">
        <v>277</v>
      </c>
      <c r="B46" s="1" t="s">
        <v>324</v>
      </c>
      <c r="E46" s="1">
        <v>40</v>
      </c>
      <c r="H46" s="1" t="s">
        <v>235</v>
      </c>
      <c r="J46" s="7">
        <v>13.18</v>
      </c>
      <c r="K46" s="18">
        <v>45291</v>
      </c>
      <c r="L46" s="123">
        <v>13.67</v>
      </c>
    </row>
    <row r="47" spans="1:12" x14ac:dyDescent="0.2">
      <c r="A47" s="1" t="s">
        <v>278</v>
      </c>
      <c r="B47" s="1" t="s">
        <v>325</v>
      </c>
      <c r="E47" s="1">
        <v>40</v>
      </c>
      <c r="J47" s="7">
        <v>12</v>
      </c>
      <c r="K47" s="18">
        <v>45291</v>
      </c>
      <c r="L47" s="123" t="s">
        <v>660</v>
      </c>
    </row>
    <row r="48" spans="1:12" x14ac:dyDescent="0.2">
      <c r="A48" s="1" t="s">
        <v>279</v>
      </c>
      <c r="B48" s="1" t="s">
        <v>326</v>
      </c>
      <c r="E48" s="1">
        <v>40</v>
      </c>
      <c r="F48" s="1">
        <v>5</v>
      </c>
      <c r="G48" s="1">
        <v>1</v>
      </c>
      <c r="H48" s="1" t="s">
        <v>235</v>
      </c>
      <c r="J48" s="7">
        <v>15.74</v>
      </c>
      <c r="K48" s="18">
        <v>45291</v>
      </c>
      <c r="L48" s="123">
        <v>16.28</v>
      </c>
    </row>
    <row r="49" spans="1:12" x14ac:dyDescent="0.2">
      <c r="A49" s="1" t="s">
        <v>280</v>
      </c>
      <c r="B49" s="1" t="s">
        <v>327</v>
      </c>
      <c r="E49" s="1">
        <v>40</v>
      </c>
      <c r="F49" s="1">
        <v>6</v>
      </c>
      <c r="G49" s="1">
        <v>1</v>
      </c>
      <c r="H49" s="1" t="s">
        <v>245</v>
      </c>
      <c r="J49" s="7">
        <v>8.75</v>
      </c>
      <c r="K49" s="18">
        <v>45291</v>
      </c>
      <c r="L49" s="123">
        <v>10</v>
      </c>
    </row>
    <row r="50" spans="1:12" x14ac:dyDescent="0.2">
      <c r="A50" s="1" t="s">
        <v>281</v>
      </c>
      <c r="B50" s="1" t="s">
        <v>328</v>
      </c>
      <c r="E50" s="1">
        <v>40</v>
      </c>
      <c r="J50" s="7">
        <v>7.25</v>
      </c>
      <c r="K50" s="18">
        <v>45291</v>
      </c>
      <c r="L50" s="143">
        <v>7.25</v>
      </c>
    </row>
    <row r="51" spans="1:12" x14ac:dyDescent="0.2">
      <c r="A51" s="1" t="s">
        <v>282</v>
      </c>
      <c r="B51" s="1" t="s">
        <v>329</v>
      </c>
      <c r="E51" s="1">
        <v>40</v>
      </c>
      <c r="J51" s="7">
        <v>5.15</v>
      </c>
      <c r="K51" s="18">
        <v>45291</v>
      </c>
      <c r="L51" s="143">
        <v>7.25</v>
      </c>
    </row>
  </sheetData>
  <pageMargins left="0.7" right="0.7" top="0.75" bottom="0.75" header="0.3" footer="0.3"/>
  <pageSetup orientation="portrait" r:id="rId1"/>
  <headerFooter>
    <oddFooter>&amp;L&amp;1#&amp;"Calibri"&amp;8&amp;K000000Classified as Highly Confidential</oddFoot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6589-84E2-4F99-AE7C-28D232E41164}">
  <dimension ref="A1:I51"/>
  <sheetViews>
    <sheetView workbookViewId="0">
      <selection activeCell="L30" sqref="L30"/>
    </sheetView>
  </sheetViews>
  <sheetFormatPr defaultRowHeight="12.75" x14ac:dyDescent="0.2"/>
  <cols>
    <col min="1" max="1" width="18.140625" style="1" customWidth="1"/>
    <col min="2" max="2" width="7.42578125" style="1" customWidth="1"/>
    <col min="3" max="3" width="11.42578125" style="1" customWidth="1"/>
    <col min="4" max="4" width="15.140625" style="1" customWidth="1"/>
    <col min="5" max="5" width="10.140625" style="1" customWidth="1"/>
    <col min="6" max="6" width="10.42578125" style="1" customWidth="1"/>
    <col min="7" max="7" width="7.140625" style="1" customWidth="1"/>
    <col min="8" max="8" width="10.7109375" style="1" customWidth="1"/>
    <col min="9" max="16384" width="9.140625" style="1"/>
  </cols>
  <sheetData>
    <row r="1" spans="1:9" x14ac:dyDescent="0.2">
      <c r="A1" s="15" t="s">
        <v>0</v>
      </c>
      <c r="B1" s="15" t="s">
        <v>670</v>
      </c>
      <c r="C1" s="15" t="s">
        <v>661</v>
      </c>
      <c r="D1" s="15" t="s">
        <v>666</v>
      </c>
      <c r="E1" s="15" t="s">
        <v>662</v>
      </c>
      <c r="F1" s="15" t="s">
        <v>663</v>
      </c>
      <c r="G1" s="15" t="s">
        <v>606</v>
      </c>
      <c r="H1" s="15" t="s">
        <v>664</v>
      </c>
      <c r="I1" s="15" t="s">
        <v>665</v>
      </c>
    </row>
    <row r="2" spans="1:9" x14ac:dyDescent="0.2">
      <c r="A2" s="1" t="s">
        <v>230</v>
      </c>
      <c r="B2" s="1" t="s">
        <v>283</v>
      </c>
      <c r="C2" s="38">
        <v>8000</v>
      </c>
      <c r="D2" s="38"/>
      <c r="E2" s="1">
        <v>0.7</v>
      </c>
      <c r="F2" s="149">
        <v>6.3E-2</v>
      </c>
      <c r="G2" s="149">
        <v>3.15E-2</v>
      </c>
      <c r="H2" s="149">
        <f t="shared" ref="H2:H33" si="0">IF(LEN(G2)&gt;0, G2, F2)</f>
        <v>3.15E-2</v>
      </c>
      <c r="I2" s="123">
        <f t="shared" ref="I2:I33" si="1">C2*H2</f>
        <v>252</v>
      </c>
    </row>
    <row r="3" spans="1:9" x14ac:dyDescent="0.2">
      <c r="A3" s="1" t="s">
        <v>231</v>
      </c>
      <c r="B3" s="1" t="s">
        <v>284</v>
      </c>
      <c r="C3" s="160">
        <v>47100</v>
      </c>
      <c r="D3" s="160"/>
      <c r="E3" s="1">
        <v>1</v>
      </c>
      <c r="F3" s="149">
        <v>5.4000000000000006E-2</v>
      </c>
      <c r="G3" s="149"/>
      <c r="H3" s="149">
        <f t="shared" si="0"/>
        <v>5.4000000000000006E-2</v>
      </c>
      <c r="I3" s="123">
        <f t="shared" si="1"/>
        <v>2543.4</v>
      </c>
    </row>
    <row r="4" spans="1:9" x14ac:dyDescent="0.2">
      <c r="A4" s="1" t="s">
        <v>232</v>
      </c>
      <c r="B4" s="1" t="s">
        <v>285</v>
      </c>
      <c r="C4" s="38">
        <v>8000</v>
      </c>
      <c r="D4" s="38"/>
      <c r="E4" s="1">
        <v>0.08</v>
      </c>
      <c r="F4" s="149">
        <v>0.20929999999999999</v>
      </c>
      <c r="G4" s="149">
        <v>0.08</v>
      </c>
      <c r="H4" s="149">
        <f t="shared" si="0"/>
        <v>0.08</v>
      </c>
      <c r="I4" s="123">
        <f t="shared" si="1"/>
        <v>640</v>
      </c>
    </row>
    <row r="5" spans="1:9" x14ac:dyDescent="0.2">
      <c r="A5" s="1" t="s">
        <v>233</v>
      </c>
      <c r="B5" s="1" t="s">
        <v>286</v>
      </c>
      <c r="C5" s="160">
        <v>7000</v>
      </c>
      <c r="D5" s="160"/>
      <c r="E5" s="1">
        <v>0.3</v>
      </c>
      <c r="F5" s="149">
        <v>0.14199999999999999</v>
      </c>
      <c r="G5" s="149"/>
      <c r="H5" s="149">
        <f t="shared" si="0"/>
        <v>0.14199999999999999</v>
      </c>
      <c r="I5" s="123">
        <f t="shared" si="1"/>
        <v>993.99999999999989</v>
      </c>
    </row>
    <row r="6" spans="1:9" x14ac:dyDescent="0.2">
      <c r="A6" s="1" t="s">
        <v>234</v>
      </c>
      <c r="B6" s="1" t="s">
        <v>287</v>
      </c>
      <c r="C6" s="38">
        <v>7000</v>
      </c>
      <c r="D6" s="38"/>
      <c r="E6" s="1">
        <v>1.5</v>
      </c>
      <c r="F6" s="149">
        <v>6.2E-2</v>
      </c>
      <c r="G6" s="149">
        <v>6.2E-2</v>
      </c>
      <c r="H6" s="149">
        <f t="shared" si="0"/>
        <v>6.2E-2</v>
      </c>
      <c r="I6" s="123">
        <f t="shared" si="1"/>
        <v>434</v>
      </c>
    </row>
    <row r="7" spans="1:9" x14ac:dyDescent="0.2">
      <c r="A7" s="1" t="s">
        <v>237</v>
      </c>
      <c r="B7" s="1" t="s">
        <v>288</v>
      </c>
      <c r="C7" s="38">
        <v>20400</v>
      </c>
      <c r="D7" s="38"/>
      <c r="E7" s="1">
        <v>0.75</v>
      </c>
      <c r="F7" s="149">
        <v>0.10390000000000001</v>
      </c>
      <c r="G7" s="149"/>
      <c r="H7" s="149">
        <f t="shared" si="0"/>
        <v>0.10390000000000001</v>
      </c>
      <c r="I7" s="123">
        <f t="shared" si="1"/>
        <v>2119.56</v>
      </c>
    </row>
    <row r="8" spans="1:9" x14ac:dyDescent="0.2">
      <c r="A8" s="1" t="s">
        <v>238</v>
      </c>
      <c r="B8" s="1" t="s">
        <v>289</v>
      </c>
      <c r="C8" s="38">
        <v>15000</v>
      </c>
      <c r="D8" s="38"/>
      <c r="E8" s="1">
        <v>1.7</v>
      </c>
      <c r="F8" s="149">
        <v>6.6000000000000003E-2</v>
      </c>
      <c r="G8" s="149"/>
      <c r="H8" s="149">
        <f t="shared" si="0"/>
        <v>6.6000000000000003E-2</v>
      </c>
      <c r="I8" s="123">
        <f t="shared" si="1"/>
        <v>990</v>
      </c>
    </row>
    <row r="9" spans="1:9" x14ac:dyDescent="0.2">
      <c r="A9" s="1" t="s">
        <v>240</v>
      </c>
      <c r="B9" s="1" t="s">
        <v>291</v>
      </c>
      <c r="C9" s="38">
        <v>9000</v>
      </c>
      <c r="D9" s="38"/>
      <c r="E9" s="1">
        <v>1</v>
      </c>
      <c r="F9" s="149">
        <v>7.400000000000001E-2</v>
      </c>
      <c r="G9" s="149"/>
      <c r="H9" s="149">
        <f t="shared" si="0"/>
        <v>7.400000000000001E-2</v>
      </c>
      <c r="I9" s="123">
        <f t="shared" si="1"/>
        <v>666.00000000000011</v>
      </c>
    </row>
    <row r="10" spans="1:9" x14ac:dyDescent="0.2">
      <c r="A10" s="1" t="s">
        <v>239</v>
      </c>
      <c r="B10" s="1" t="s">
        <v>290</v>
      </c>
      <c r="C10" s="38">
        <v>14500</v>
      </c>
      <c r="D10" s="38"/>
      <c r="E10" s="1">
        <v>0.3</v>
      </c>
      <c r="F10" s="149">
        <v>8.199999999999999E-2</v>
      </c>
      <c r="G10" s="149"/>
      <c r="H10" s="149">
        <f t="shared" si="0"/>
        <v>8.199999999999999E-2</v>
      </c>
      <c r="I10" s="123">
        <f t="shared" si="1"/>
        <v>1188.9999999999998</v>
      </c>
    </row>
    <row r="11" spans="1:9" x14ac:dyDescent="0.2">
      <c r="A11" s="1" t="s">
        <v>241</v>
      </c>
      <c r="B11" s="1" t="s">
        <v>292</v>
      </c>
      <c r="C11" s="38">
        <v>7000</v>
      </c>
      <c r="D11" s="38"/>
      <c r="E11" s="1">
        <v>0.1</v>
      </c>
      <c r="F11" s="149">
        <v>5.4000000000000006E-2</v>
      </c>
      <c r="G11" s="149">
        <v>2.7E-2</v>
      </c>
      <c r="H11" s="149">
        <f t="shared" si="0"/>
        <v>2.7E-2</v>
      </c>
      <c r="I11" s="123">
        <f t="shared" si="1"/>
        <v>189</v>
      </c>
    </row>
    <row r="12" spans="1:9" x14ac:dyDescent="0.2">
      <c r="A12" s="1" t="s">
        <v>242</v>
      </c>
      <c r="B12" s="1" t="s">
        <v>219</v>
      </c>
      <c r="C12" s="38">
        <v>9500</v>
      </c>
      <c r="D12" s="38"/>
      <c r="E12" s="1">
        <v>0.04</v>
      </c>
      <c r="F12" s="149">
        <v>8.1000000000000003E-2</v>
      </c>
      <c r="G12" s="149">
        <v>3.0599999999999999E-2</v>
      </c>
      <c r="H12" s="149">
        <f t="shared" si="0"/>
        <v>3.0599999999999999E-2</v>
      </c>
      <c r="I12" s="123">
        <f t="shared" si="1"/>
        <v>290.7</v>
      </c>
    </row>
    <row r="13" spans="1:9" x14ac:dyDescent="0.2">
      <c r="A13" s="1" t="s">
        <v>243</v>
      </c>
      <c r="B13" s="1" t="s">
        <v>293</v>
      </c>
      <c r="C13" s="160">
        <v>49900</v>
      </c>
      <c r="D13" s="160"/>
      <c r="E13" s="1">
        <v>0.30599999999999999</v>
      </c>
      <c r="F13" s="149">
        <v>5.4000000000000006E-2</v>
      </c>
      <c r="G13" s="149"/>
      <c r="H13" s="149">
        <f t="shared" si="0"/>
        <v>5.4000000000000006E-2</v>
      </c>
      <c r="I13" s="123">
        <f t="shared" si="1"/>
        <v>2694.6000000000004</v>
      </c>
    </row>
    <row r="14" spans="1:9" x14ac:dyDescent="0.2">
      <c r="A14" s="1" t="s">
        <v>244</v>
      </c>
      <c r="B14" s="1" t="s">
        <v>294</v>
      </c>
      <c r="C14" s="160">
        <v>13271</v>
      </c>
      <c r="D14" s="160"/>
      <c r="E14" s="1">
        <v>0.72499999999999998</v>
      </c>
      <c r="F14" s="149">
        <v>7.6249999999999998E-2</v>
      </c>
      <c r="G14" s="149">
        <v>6.0299999999999999E-2</v>
      </c>
      <c r="H14" s="149">
        <f t="shared" si="0"/>
        <v>6.0299999999999999E-2</v>
      </c>
      <c r="I14" s="123">
        <f t="shared" si="1"/>
        <v>800.24130000000002</v>
      </c>
    </row>
    <row r="15" spans="1:9" x14ac:dyDescent="0.2">
      <c r="A15" s="1" t="s">
        <v>246</v>
      </c>
      <c r="B15" s="1" t="s">
        <v>164</v>
      </c>
      <c r="C15" s="38">
        <v>9500</v>
      </c>
      <c r="D15" s="38"/>
      <c r="E15" s="1">
        <v>0.5</v>
      </c>
      <c r="F15" s="149">
        <v>9.4E-2</v>
      </c>
      <c r="G15" s="149">
        <v>4.2999999999999997E-2</v>
      </c>
      <c r="H15" s="149">
        <f t="shared" si="0"/>
        <v>4.2999999999999997E-2</v>
      </c>
      <c r="I15" s="123">
        <f t="shared" si="1"/>
        <v>408.49999999999994</v>
      </c>
    </row>
    <row r="16" spans="1:9" x14ac:dyDescent="0.2">
      <c r="A16" s="1" t="s">
        <v>247</v>
      </c>
      <c r="B16" s="1" t="s">
        <v>295</v>
      </c>
      <c r="C16" s="38">
        <v>36100</v>
      </c>
      <c r="D16" s="38"/>
      <c r="E16" s="1">
        <v>0</v>
      </c>
      <c r="F16" s="149">
        <v>7.0000000000000007E-2</v>
      </c>
      <c r="G16" s="149"/>
      <c r="H16" s="149">
        <f t="shared" si="0"/>
        <v>7.0000000000000007E-2</v>
      </c>
      <c r="I16" s="123">
        <f t="shared" si="1"/>
        <v>2527.0000000000005</v>
      </c>
    </row>
    <row r="17" spans="1:9" x14ac:dyDescent="0.2">
      <c r="A17" s="1" t="s">
        <v>248</v>
      </c>
      <c r="B17" s="1" t="s">
        <v>296</v>
      </c>
      <c r="C17" s="38">
        <v>14000</v>
      </c>
      <c r="D17" s="38"/>
      <c r="E17" s="1">
        <v>0.1</v>
      </c>
      <c r="F17" s="149">
        <v>0.06</v>
      </c>
      <c r="G17" s="149"/>
      <c r="H17" s="149">
        <f t="shared" si="0"/>
        <v>0.06</v>
      </c>
      <c r="I17" s="123">
        <f t="shared" si="1"/>
        <v>840</v>
      </c>
    </row>
    <row r="18" spans="1:9" x14ac:dyDescent="0.2">
      <c r="A18" s="1" t="s">
        <v>249</v>
      </c>
      <c r="B18" s="1" t="s">
        <v>297</v>
      </c>
      <c r="C18" s="160">
        <v>11100</v>
      </c>
      <c r="D18" s="160"/>
      <c r="E18" s="1">
        <v>0.3</v>
      </c>
      <c r="F18" s="149">
        <v>0.09</v>
      </c>
      <c r="G18" s="149"/>
      <c r="H18" s="149">
        <f t="shared" si="0"/>
        <v>0.09</v>
      </c>
      <c r="I18" s="123">
        <f t="shared" si="1"/>
        <v>999</v>
      </c>
    </row>
    <row r="19" spans="1:9" x14ac:dyDescent="0.2">
      <c r="A19" s="1" t="s">
        <v>250</v>
      </c>
      <c r="B19" s="1" t="s">
        <v>298</v>
      </c>
      <c r="C19" s="38">
        <v>7700</v>
      </c>
      <c r="D19" s="38"/>
      <c r="E19" s="1">
        <v>0.09</v>
      </c>
      <c r="F19" s="149">
        <v>6.2E-2</v>
      </c>
      <c r="G19" s="149">
        <v>3.9E-2</v>
      </c>
      <c r="H19" s="149">
        <f t="shared" si="0"/>
        <v>3.9E-2</v>
      </c>
      <c r="I19" s="123">
        <f t="shared" si="1"/>
        <v>300.3</v>
      </c>
    </row>
    <row r="20" spans="1:9" x14ac:dyDescent="0.2">
      <c r="A20" s="1" t="s">
        <v>251</v>
      </c>
      <c r="B20" s="1" t="s">
        <v>299</v>
      </c>
      <c r="C20" s="38">
        <v>12000</v>
      </c>
      <c r="D20" s="38"/>
      <c r="E20" s="1">
        <v>0</v>
      </c>
      <c r="F20" s="149">
        <v>5.4000000000000006E-2</v>
      </c>
      <c r="G20" s="149"/>
      <c r="H20" s="149">
        <f t="shared" si="0"/>
        <v>5.4000000000000006E-2</v>
      </c>
      <c r="I20" s="123">
        <f t="shared" si="1"/>
        <v>648.00000000000011</v>
      </c>
    </row>
    <row r="21" spans="1:9" x14ac:dyDescent="0.2">
      <c r="A21" s="1" t="s">
        <v>252</v>
      </c>
      <c r="B21" s="1" t="s">
        <v>300</v>
      </c>
      <c r="C21" s="38">
        <v>8500</v>
      </c>
      <c r="D21" s="38"/>
      <c r="E21" s="1">
        <v>1</v>
      </c>
      <c r="F21" s="149">
        <v>0.105</v>
      </c>
      <c r="G21" s="149">
        <v>0.105</v>
      </c>
      <c r="H21" s="149">
        <f t="shared" si="0"/>
        <v>0.105</v>
      </c>
      <c r="I21" s="123">
        <f t="shared" si="1"/>
        <v>892.5</v>
      </c>
    </row>
    <row r="22" spans="1:9" x14ac:dyDescent="0.2">
      <c r="A22" s="1" t="s">
        <v>253</v>
      </c>
      <c r="B22" s="1" t="s">
        <v>301</v>
      </c>
      <c r="C22" s="38">
        <v>15000</v>
      </c>
      <c r="D22" s="38"/>
      <c r="E22" s="1">
        <v>0.94</v>
      </c>
      <c r="F22" s="149">
        <v>0.14369999999999999</v>
      </c>
      <c r="G22" s="149">
        <v>0.14369999999999999</v>
      </c>
      <c r="H22" s="149">
        <f t="shared" si="0"/>
        <v>0.14369999999999999</v>
      </c>
      <c r="I22" s="123">
        <f t="shared" si="1"/>
        <v>2155.5</v>
      </c>
    </row>
    <row r="23" spans="1:9" x14ac:dyDescent="0.2">
      <c r="A23" s="1" t="s">
        <v>254</v>
      </c>
      <c r="B23" s="1" t="s">
        <v>302</v>
      </c>
      <c r="C23" s="38">
        <v>9500</v>
      </c>
      <c r="D23" s="38"/>
      <c r="E23" s="1">
        <v>0.06</v>
      </c>
      <c r="F23" s="149">
        <v>0.10300000000000001</v>
      </c>
      <c r="G23" s="149">
        <v>2.7E-2</v>
      </c>
      <c r="H23" s="149">
        <f t="shared" si="0"/>
        <v>2.7E-2</v>
      </c>
      <c r="I23" s="123">
        <f t="shared" si="1"/>
        <v>256.5</v>
      </c>
    </row>
    <row r="24" spans="1:9" x14ac:dyDescent="0.2">
      <c r="A24" s="1" t="s">
        <v>255</v>
      </c>
      <c r="B24" s="1" t="s">
        <v>303</v>
      </c>
      <c r="C24" s="38">
        <v>40000</v>
      </c>
      <c r="D24" s="38"/>
      <c r="E24" s="1">
        <v>0.1</v>
      </c>
      <c r="F24" s="149">
        <v>8.900000000000001E-2</v>
      </c>
      <c r="G24" s="149"/>
      <c r="H24" s="149">
        <f t="shared" si="0"/>
        <v>8.900000000000001E-2</v>
      </c>
      <c r="I24" s="123">
        <f t="shared" si="1"/>
        <v>3560.0000000000005</v>
      </c>
    </row>
    <row r="25" spans="1:9" x14ac:dyDescent="0.2">
      <c r="A25" s="1" t="s">
        <v>256</v>
      </c>
      <c r="B25" s="1" t="s">
        <v>304</v>
      </c>
      <c r="C25" s="38">
        <v>14000</v>
      </c>
      <c r="D25" s="38"/>
      <c r="E25" s="1">
        <v>0</v>
      </c>
      <c r="F25" s="149">
        <v>5.4000000000000006E-2</v>
      </c>
      <c r="G25" s="149"/>
      <c r="H25" s="149">
        <f t="shared" si="0"/>
        <v>5.4000000000000006E-2</v>
      </c>
      <c r="I25" s="123">
        <f t="shared" si="1"/>
        <v>756.00000000000011</v>
      </c>
    </row>
    <row r="26" spans="1:9" x14ac:dyDescent="0.2">
      <c r="A26" s="1" t="s">
        <v>257</v>
      </c>
      <c r="B26" s="1" t="s">
        <v>305</v>
      </c>
      <c r="C26" s="38">
        <v>10500</v>
      </c>
      <c r="D26" s="38"/>
      <c r="E26" s="1">
        <v>0</v>
      </c>
      <c r="F26" s="149">
        <v>5.4000000000000006E-2</v>
      </c>
      <c r="G26" s="149">
        <v>4.2000000000000003E-2</v>
      </c>
      <c r="H26" s="149">
        <f t="shared" si="0"/>
        <v>4.2000000000000003E-2</v>
      </c>
      <c r="I26" s="123">
        <f t="shared" si="1"/>
        <v>441</v>
      </c>
    </row>
    <row r="27" spans="1:9" x14ac:dyDescent="0.2">
      <c r="A27" s="1" t="s">
        <v>258</v>
      </c>
      <c r="B27" s="1" t="s">
        <v>306</v>
      </c>
      <c r="C27" s="160">
        <v>40500</v>
      </c>
      <c r="D27" s="160"/>
      <c r="E27" s="1">
        <v>0</v>
      </c>
      <c r="F27" s="149">
        <v>1.4199999999999999E-2</v>
      </c>
      <c r="G27" s="149"/>
      <c r="H27" s="149">
        <f t="shared" si="0"/>
        <v>1.4199999999999999E-2</v>
      </c>
      <c r="I27" s="123">
        <f t="shared" si="1"/>
        <v>575.09999999999991</v>
      </c>
    </row>
    <row r="28" spans="1:9" x14ac:dyDescent="0.2">
      <c r="A28" s="1" t="s">
        <v>259</v>
      </c>
      <c r="B28" s="1" t="s">
        <v>307</v>
      </c>
      <c r="C28" s="38">
        <v>9000</v>
      </c>
      <c r="D28" s="38"/>
      <c r="E28" s="1">
        <v>0</v>
      </c>
      <c r="F28" s="149">
        <v>5.4000000000000006E-2</v>
      </c>
      <c r="G28" s="149"/>
      <c r="H28" s="149">
        <f t="shared" si="0"/>
        <v>5.4000000000000006E-2</v>
      </c>
      <c r="I28" s="123">
        <f t="shared" si="1"/>
        <v>486.00000000000006</v>
      </c>
    </row>
    <row r="29" spans="1:9" x14ac:dyDescent="0.2">
      <c r="A29" s="1" t="s">
        <v>260</v>
      </c>
      <c r="B29" s="1" t="s">
        <v>308</v>
      </c>
      <c r="C29" s="38">
        <v>40100</v>
      </c>
      <c r="D29" s="38"/>
      <c r="E29" s="1">
        <v>0.3</v>
      </c>
      <c r="F29" s="149">
        <v>5.4000000000000006E-2</v>
      </c>
      <c r="G29" s="149"/>
      <c r="H29" s="149">
        <f t="shared" si="0"/>
        <v>5.4000000000000006E-2</v>
      </c>
      <c r="I29" s="123">
        <f t="shared" si="1"/>
        <v>2165.4</v>
      </c>
    </row>
    <row r="30" spans="1:9" x14ac:dyDescent="0.2">
      <c r="A30" s="1" t="s">
        <v>261</v>
      </c>
      <c r="B30" s="1" t="s">
        <v>309</v>
      </c>
      <c r="C30" s="38">
        <v>14000</v>
      </c>
      <c r="D30" s="38"/>
      <c r="E30" s="1">
        <v>0.1</v>
      </c>
      <c r="F30" s="149">
        <v>8.5000000000000006E-2</v>
      </c>
      <c r="G30" s="149">
        <v>4.7E-2</v>
      </c>
      <c r="H30" s="149">
        <f t="shared" si="0"/>
        <v>4.7E-2</v>
      </c>
      <c r="I30" s="123">
        <f t="shared" si="1"/>
        <v>658</v>
      </c>
    </row>
    <row r="31" spans="1:9" x14ac:dyDescent="0.2">
      <c r="A31" s="1" t="s">
        <v>262</v>
      </c>
      <c r="B31" s="1" t="s">
        <v>310</v>
      </c>
      <c r="C31" s="38">
        <v>41100</v>
      </c>
      <c r="D31" s="38"/>
      <c r="E31" s="1">
        <v>0.6</v>
      </c>
      <c r="F31" s="149">
        <v>5.4000000000000006E-2</v>
      </c>
      <c r="G31" s="149">
        <v>4.7500000000000001E-2</v>
      </c>
      <c r="H31" s="149">
        <f t="shared" si="0"/>
        <v>4.7500000000000001E-2</v>
      </c>
      <c r="I31" s="123">
        <f t="shared" si="1"/>
        <v>1952.25</v>
      </c>
    </row>
    <row r="32" spans="1:9" x14ac:dyDescent="0.2">
      <c r="A32" s="1" t="s">
        <v>263</v>
      </c>
      <c r="B32" s="1" t="s">
        <v>311</v>
      </c>
      <c r="C32" s="38">
        <v>30100</v>
      </c>
      <c r="D32" s="38"/>
      <c r="E32" s="1">
        <v>0.33</v>
      </c>
      <c r="F32" s="149">
        <v>6.4000000000000001E-2</v>
      </c>
      <c r="G32" s="149"/>
      <c r="H32" s="149">
        <f t="shared" si="0"/>
        <v>6.4000000000000001E-2</v>
      </c>
      <c r="I32" s="123">
        <f t="shared" si="1"/>
        <v>1926.4</v>
      </c>
    </row>
    <row r="33" spans="1:9" x14ac:dyDescent="0.2">
      <c r="A33" s="1" t="s">
        <v>264</v>
      </c>
      <c r="B33" s="1" t="s">
        <v>312</v>
      </c>
      <c r="C33" s="38">
        <v>12300</v>
      </c>
      <c r="D33" s="38"/>
      <c r="E33" s="1">
        <v>2.1</v>
      </c>
      <c r="F33" s="149">
        <v>9.9000000000000005E-2</v>
      </c>
      <c r="G33" s="149">
        <v>5.7500000000000002E-2</v>
      </c>
      <c r="H33" s="149">
        <f t="shared" si="0"/>
        <v>5.7500000000000002E-2</v>
      </c>
      <c r="I33" s="123">
        <f t="shared" si="1"/>
        <v>707.25</v>
      </c>
    </row>
    <row r="34" spans="1:9" x14ac:dyDescent="0.2">
      <c r="A34" s="1" t="s">
        <v>265</v>
      </c>
      <c r="B34" s="1" t="s">
        <v>313</v>
      </c>
      <c r="C34" s="38">
        <v>29600</v>
      </c>
      <c r="D34" s="38"/>
      <c r="E34" s="1">
        <v>0.06</v>
      </c>
      <c r="F34" s="149">
        <v>5.7599999999999998E-2</v>
      </c>
      <c r="G34" s="149">
        <v>2.8799999999999999E-2</v>
      </c>
      <c r="H34" s="149">
        <f t="shared" ref="H34:H51" si="2">IF(LEN(G34)&gt;0, G34, F34)</f>
        <v>2.8799999999999999E-2</v>
      </c>
      <c r="I34" s="123">
        <f t="shared" ref="I34:I51" si="3">C34*H34</f>
        <v>852.48</v>
      </c>
    </row>
    <row r="35" spans="1:9" x14ac:dyDescent="0.2">
      <c r="A35" s="1" t="s">
        <v>266</v>
      </c>
      <c r="B35" s="1" t="s">
        <v>314</v>
      </c>
      <c r="C35" s="38">
        <v>40800</v>
      </c>
      <c r="D35" s="38"/>
      <c r="E35" s="1">
        <v>0.08</v>
      </c>
      <c r="F35" s="149">
        <v>9.9700000000000011E-2</v>
      </c>
      <c r="G35" s="149"/>
      <c r="H35" s="149">
        <f t="shared" si="2"/>
        <v>9.9700000000000011E-2</v>
      </c>
      <c r="I35" s="123">
        <f t="shared" si="3"/>
        <v>4067.76</v>
      </c>
    </row>
    <row r="36" spans="1:9" x14ac:dyDescent="0.2">
      <c r="A36" s="1" t="s">
        <v>267</v>
      </c>
      <c r="B36" s="1" t="s">
        <v>220</v>
      </c>
      <c r="C36" s="38">
        <v>9000</v>
      </c>
      <c r="D36" s="38"/>
      <c r="E36" s="1">
        <v>0.3</v>
      </c>
      <c r="F36" s="149">
        <v>9.6999999999999989E-2</v>
      </c>
      <c r="G36" s="149">
        <v>2.7E-2</v>
      </c>
      <c r="H36" s="149">
        <f t="shared" si="2"/>
        <v>2.7E-2</v>
      </c>
      <c r="I36" s="123">
        <f t="shared" si="3"/>
        <v>243</v>
      </c>
    </row>
    <row r="37" spans="1:9" x14ac:dyDescent="0.2">
      <c r="A37" s="1" t="s">
        <v>268</v>
      </c>
      <c r="B37" s="1" t="s">
        <v>315</v>
      </c>
      <c r="C37" s="38">
        <v>25700</v>
      </c>
      <c r="D37" s="38"/>
      <c r="E37" s="1">
        <v>0.3</v>
      </c>
      <c r="F37" s="149">
        <v>9.1999999999999998E-2</v>
      </c>
      <c r="G37" s="149"/>
      <c r="H37" s="149">
        <f t="shared" si="2"/>
        <v>9.1999999999999998E-2</v>
      </c>
      <c r="I37" s="123">
        <f t="shared" si="3"/>
        <v>2364.4</v>
      </c>
    </row>
    <row r="38" spans="1:9" x14ac:dyDescent="0.2">
      <c r="A38" s="1" t="s">
        <v>269</v>
      </c>
      <c r="B38" s="1" t="s">
        <v>316</v>
      </c>
      <c r="C38" s="38">
        <v>50900</v>
      </c>
      <c r="D38" s="38"/>
      <c r="E38" s="1">
        <v>0.7</v>
      </c>
      <c r="F38" s="149">
        <v>5.4000000000000006E-2</v>
      </c>
      <c r="G38" s="149"/>
      <c r="H38" s="149">
        <f t="shared" si="2"/>
        <v>5.4000000000000006E-2</v>
      </c>
      <c r="I38" s="123">
        <f t="shared" si="3"/>
        <v>2748.6000000000004</v>
      </c>
    </row>
    <row r="39" spans="1:9" x14ac:dyDescent="0.2">
      <c r="A39" s="1" t="s">
        <v>270</v>
      </c>
      <c r="B39" s="1" t="s">
        <v>317</v>
      </c>
      <c r="C39" s="38">
        <v>10000</v>
      </c>
      <c r="D39" s="38"/>
      <c r="E39" s="1">
        <v>1.42</v>
      </c>
      <c r="F39" s="149">
        <v>0.10369999999999999</v>
      </c>
      <c r="G39" s="149">
        <v>3.8199999999999998E-2</v>
      </c>
      <c r="H39" s="149">
        <f t="shared" si="2"/>
        <v>3.8199999999999998E-2</v>
      </c>
      <c r="I39" s="123">
        <f t="shared" si="3"/>
        <v>382</v>
      </c>
    </row>
    <row r="40" spans="1:9" x14ac:dyDescent="0.2">
      <c r="A40" s="1" t="s">
        <v>271</v>
      </c>
      <c r="B40" s="1" t="s">
        <v>318</v>
      </c>
      <c r="C40" s="38">
        <v>28200</v>
      </c>
      <c r="D40" s="38"/>
      <c r="E40" s="1">
        <v>1.1000000000000001</v>
      </c>
      <c r="F40" s="149">
        <v>9.6999999999999989E-2</v>
      </c>
      <c r="G40" s="149"/>
      <c r="H40" s="149">
        <f t="shared" si="2"/>
        <v>9.6999999999999989E-2</v>
      </c>
      <c r="I40" s="123">
        <f t="shared" si="3"/>
        <v>2735.3999999999996</v>
      </c>
    </row>
    <row r="41" spans="1:9" x14ac:dyDescent="0.2">
      <c r="A41" s="1" t="s">
        <v>272</v>
      </c>
      <c r="B41" s="1" t="s">
        <v>319</v>
      </c>
      <c r="C41" s="38">
        <v>14000</v>
      </c>
      <c r="D41" s="38"/>
      <c r="E41" s="1">
        <v>0.06</v>
      </c>
      <c r="F41" s="149">
        <v>5.4600000000000003E-2</v>
      </c>
      <c r="G41" s="149"/>
      <c r="H41" s="149">
        <f t="shared" si="2"/>
        <v>5.4600000000000003E-2</v>
      </c>
      <c r="I41" s="123">
        <f t="shared" si="3"/>
        <v>764.40000000000009</v>
      </c>
    </row>
    <row r="42" spans="1:9" x14ac:dyDescent="0.2">
      <c r="A42" s="1" t="s">
        <v>273</v>
      </c>
      <c r="B42" s="1" t="s">
        <v>320</v>
      </c>
      <c r="C42" s="38">
        <v>15000</v>
      </c>
      <c r="D42" s="38"/>
      <c r="E42" s="1">
        <v>0</v>
      </c>
      <c r="F42" s="149">
        <v>9.3000000000000013E-2</v>
      </c>
      <c r="G42" s="149">
        <v>9.2999999999999999E-2</v>
      </c>
      <c r="H42" s="149">
        <f t="shared" si="2"/>
        <v>9.2999999999999999E-2</v>
      </c>
      <c r="I42" s="123">
        <f t="shared" si="3"/>
        <v>1395</v>
      </c>
    </row>
    <row r="43" spans="1:9" x14ac:dyDescent="0.2">
      <c r="A43" s="1" t="s">
        <v>274</v>
      </c>
      <c r="B43" s="1" t="s">
        <v>321</v>
      </c>
      <c r="C43" s="38">
        <v>7000</v>
      </c>
      <c r="D43" s="38"/>
      <c r="E43" s="1">
        <v>0.01</v>
      </c>
      <c r="F43" s="149">
        <v>0.1</v>
      </c>
      <c r="G43" s="149"/>
      <c r="H43" s="149">
        <f t="shared" si="2"/>
        <v>0.1</v>
      </c>
      <c r="I43" s="123">
        <f t="shared" si="3"/>
        <v>700</v>
      </c>
    </row>
    <row r="44" spans="1:9" x14ac:dyDescent="0.2">
      <c r="A44" s="1" t="s">
        <v>275</v>
      </c>
      <c r="B44" s="1" t="s">
        <v>322</v>
      </c>
      <c r="C44" s="38">
        <v>9000</v>
      </c>
      <c r="D44" s="38"/>
      <c r="E44" s="1">
        <v>0.31</v>
      </c>
      <c r="F44" s="149">
        <v>6.3099999999999989E-2</v>
      </c>
      <c r="G44" s="149">
        <v>2.9100000000000001E-2</v>
      </c>
      <c r="H44" s="149">
        <f t="shared" si="2"/>
        <v>2.9100000000000001E-2</v>
      </c>
      <c r="I44" s="123">
        <f t="shared" si="3"/>
        <v>261.90000000000003</v>
      </c>
    </row>
    <row r="45" spans="1:9" x14ac:dyDescent="0.2">
      <c r="A45" s="1" t="s">
        <v>276</v>
      </c>
      <c r="B45" s="1" t="s">
        <v>323</v>
      </c>
      <c r="C45" s="38">
        <v>44800</v>
      </c>
      <c r="D45" s="38"/>
      <c r="E45" s="1">
        <v>0.3</v>
      </c>
      <c r="F45" s="149">
        <v>7.2999999999999995E-2</v>
      </c>
      <c r="G45" s="149">
        <v>2.7E-2</v>
      </c>
      <c r="H45" s="149">
        <f t="shared" si="2"/>
        <v>2.7E-2</v>
      </c>
      <c r="I45" s="123">
        <f t="shared" si="3"/>
        <v>1209.5999999999999</v>
      </c>
    </row>
    <row r="46" spans="1:9" x14ac:dyDescent="0.2">
      <c r="A46" s="1" t="s">
        <v>277</v>
      </c>
      <c r="B46" s="1" t="s">
        <v>324</v>
      </c>
      <c r="C46" s="38">
        <v>13500</v>
      </c>
      <c r="D46" s="38"/>
      <c r="E46" s="1">
        <v>0.4</v>
      </c>
      <c r="F46" s="149">
        <v>5.4000000000000006E-2</v>
      </c>
      <c r="G46" s="149">
        <v>0.01</v>
      </c>
      <c r="H46" s="149">
        <f t="shared" si="2"/>
        <v>0.01</v>
      </c>
      <c r="I46" s="123">
        <f t="shared" si="3"/>
        <v>135</v>
      </c>
    </row>
    <row r="47" spans="1:9" x14ac:dyDescent="0.2">
      <c r="A47" s="1" t="s">
        <v>278</v>
      </c>
      <c r="B47" s="1" t="s">
        <v>325</v>
      </c>
      <c r="C47" s="38">
        <v>8000</v>
      </c>
      <c r="D47" s="38"/>
      <c r="E47" s="1">
        <v>0.1</v>
      </c>
      <c r="F47" s="149">
        <v>6.2E-2</v>
      </c>
      <c r="G47" s="149"/>
      <c r="H47" s="149">
        <f t="shared" si="2"/>
        <v>6.2E-2</v>
      </c>
      <c r="I47" s="123">
        <f t="shared" si="3"/>
        <v>496</v>
      </c>
    </row>
    <row r="48" spans="1:9" x14ac:dyDescent="0.2">
      <c r="A48" s="1" t="s">
        <v>279</v>
      </c>
      <c r="B48" s="1" t="s">
        <v>326</v>
      </c>
      <c r="C48" s="38">
        <v>67600</v>
      </c>
      <c r="D48" s="38"/>
      <c r="E48" s="1">
        <v>0.23</v>
      </c>
      <c r="F48" s="149">
        <v>8.0299999999999996E-2</v>
      </c>
      <c r="G48" s="149"/>
      <c r="H48" s="149">
        <f t="shared" si="2"/>
        <v>8.0299999999999996E-2</v>
      </c>
      <c r="I48" s="123">
        <f t="shared" si="3"/>
        <v>5428.28</v>
      </c>
    </row>
    <row r="49" spans="1:9" x14ac:dyDescent="0.2">
      <c r="A49" s="1" t="s">
        <v>280</v>
      </c>
      <c r="B49" s="1" t="s">
        <v>327</v>
      </c>
      <c r="C49" s="38">
        <v>9000</v>
      </c>
      <c r="D49" s="38"/>
      <c r="E49" s="1">
        <v>1.5</v>
      </c>
      <c r="F49" s="149">
        <v>8.5000000000000006E-2</v>
      </c>
      <c r="G49" s="149"/>
      <c r="H49" s="149">
        <f t="shared" si="2"/>
        <v>8.5000000000000006E-2</v>
      </c>
      <c r="I49" s="123">
        <f t="shared" si="3"/>
        <v>765</v>
      </c>
    </row>
    <row r="50" spans="1:9" x14ac:dyDescent="0.2">
      <c r="A50" s="1" t="s">
        <v>281</v>
      </c>
      <c r="B50" s="1" t="s">
        <v>328</v>
      </c>
      <c r="C50" s="38">
        <v>14000</v>
      </c>
      <c r="D50" s="38"/>
      <c r="E50" s="1">
        <v>0</v>
      </c>
      <c r="F50" s="149">
        <v>0.107</v>
      </c>
      <c r="G50" s="149">
        <v>3.0499999999999999E-2</v>
      </c>
      <c r="H50" s="149">
        <f t="shared" si="2"/>
        <v>3.0499999999999999E-2</v>
      </c>
      <c r="I50" s="123">
        <f t="shared" si="3"/>
        <v>427</v>
      </c>
    </row>
    <row r="51" spans="1:9" x14ac:dyDescent="0.2">
      <c r="A51" s="1" t="s">
        <v>282</v>
      </c>
      <c r="B51" s="1" t="s">
        <v>329</v>
      </c>
      <c r="C51" s="38">
        <v>29100</v>
      </c>
      <c r="D51" s="38"/>
      <c r="E51" s="1">
        <v>0.48</v>
      </c>
      <c r="F51" s="149">
        <v>9.7799999999999998E-2</v>
      </c>
      <c r="G51" s="149"/>
      <c r="H51" s="149">
        <f t="shared" si="2"/>
        <v>9.7799999999999998E-2</v>
      </c>
      <c r="I51" s="123">
        <f t="shared" si="3"/>
        <v>2845.98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2B101-E0D6-4F8F-99C5-094F1FA79557}">
  <sheetPr codeName="Sheet3"/>
  <dimension ref="A1:M282"/>
  <sheetViews>
    <sheetView workbookViewId="0">
      <pane ySplit="1" topLeftCell="A2" activePane="bottomLeft" state="frozen"/>
      <selection pane="bottomLeft" activeCell="M99" sqref="M99"/>
    </sheetView>
  </sheetViews>
  <sheetFormatPr defaultColWidth="7.42578125" defaultRowHeight="12.75" x14ac:dyDescent="0.2"/>
  <cols>
    <col min="1" max="1" width="12.5703125" style="1" customWidth="1"/>
    <col min="2" max="2" width="25.140625" style="25" customWidth="1"/>
    <col min="3" max="3" width="41.85546875" style="1" customWidth="1"/>
    <col min="4" max="4" width="10.5703125" style="1" customWidth="1"/>
    <col min="5" max="5" width="12.28515625" style="1" customWidth="1"/>
    <col min="6" max="7" width="7.42578125" style="2"/>
    <col min="8" max="8" width="7.42578125" style="32"/>
    <col min="9" max="10" width="7.42578125" style="2"/>
    <col min="11" max="11" width="10.28515625" style="1" customWidth="1"/>
    <col min="12" max="12" width="11.28515625" style="1" customWidth="1"/>
    <col min="13" max="13" width="12.28515625" style="1" customWidth="1"/>
    <col min="14" max="14" width="17.7109375" style="1" customWidth="1"/>
    <col min="15" max="16384" width="7.42578125" style="1"/>
  </cols>
  <sheetData>
    <row r="1" spans="1:13" x14ac:dyDescent="0.2">
      <c r="A1" s="4" t="s">
        <v>160</v>
      </c>
      <c r="B1" s="23" t="s">
        <v>353</v>
      </c>
      <c r="C1" s="6" t="s">
        <v>159</v>
      </c>
      <c r="D1" s="6" t="s">
        <v>2</v>
      </c>
      <c r="E1" s="6" t="s">
        <v>158</v>
      </c>
      <c r="F1" s="5" t="s">
        <v>157</v>
      </c>
      <c r="G1" s="5" t="s">
        <v>156</v>
      </c>
      <c r="H1" s="33" t="s">
        <v>155</v>
      </c>
      <c r="I1" s="5" t="s">
        <v>154</v>
      </c>
      <c r="J1" s="5" t="s">
        <v>153</v>
      </c>
      <c r="K1" s="4" t="s">
        <v>162</v>
      </c>
      <c r="L1" s="4" t="s">
        <v>152</v>
      </c>
      <c r="M1" s="4" t="s">
        <v>161</v>
      </c>
    </row>
    <row r="2" spans="1:13" hidden="1" x14ac:dyDescent="0.2">
      <c r="A2" s="11" t="s">
        <v>350</v>
      </c>
      <c r="B2" s="1" t="s">
        <v>505</v>
      </c>
      <c r="C2" s="1" t="str">
        <f>TBL_RATES[[#This Row],[Profession]] &amp;" - " &amp; TBL_RATES[[#This Row],[Specialty/1]]</f>
        <v>Allied - Medical Radiation Physicist</v>
      </c>
      <c r="D2" s="12" t="s">
        <v>2</v>
      </c>
      <c r="E2" s="12" t="s">
        <v>1</v>
      </c>
      <c r="F2" s="11">
        <v>76</v>
      </c>
      <c r="G2" s="11">
        <v>85</v>
      </c>
      <c r="H2" s="34">
        <v>96</v>
      </c>
      <c r="I2" s="11">
        <v>106</v>
      </c>
      <c r="J2" s="11">
        <v>114</v>
      </c>
      <c r="K2" s="20">
        <f>IF((0.8* TBL_RATES[[#This Row],[25%]])&lt;14, TBL_RATES[10%],0.8* TBL_RATES[[#This Row],[25%]])</f>
        <v>68</v>
      </c>
      <c r="L2" s="11"/>
      <c r="M2" s="8">
        <f>ROUNDDOWN(IF(LEN(TBL_RATES[[#This Row],[Override]])&gt;0, TBL_RATES[Override], TBL_RATES[Cal Rate]),0)</f>
        <v>68</v>
      </c>
    </row>
    <row r="3" spans="1:13" hidden="1" x14ac:dyDescent="0.2">
      <c r="A3" s="2" t="s">
        <v>350</v>
      </c>
      <c r="B3" s="24" t="s">
        <v>391</v>
      </c>
      <c r="C3" s="1" t="str">
        <f>TBL_RATES[[#This Row],[Profession]] &amp;" - " &amp; TBL_RATES[[#This Row],[Specialty/1]]</f>
        <v>Allied - Pharmacist</v>
      </c>
      <c r="D3" s="3" t="s">
        <v>2</v>
      </c>
      <c r="E3" s="3" t="s">
        <v>1</v>
      </c>
      <c r="F3" s="2">
        <v>61</v>
      </c>
      <c r="G3" s="2">
        <v>64</v>
      </c>
      <c r="H3" s="32">
        <v>68</v>
      </c>
      <c r="I3" s="2">
        <v>73</v>
      </c>
      <c r="J3" s="2">
        <v>77</v>
      </c>
      <c r="K3" s="7">
        <f>IF((0.8* TBL_RATES[[#This Row],[25%]])&lt;14, TBL_RATES[10%],0.8* TBL_RATES[[#This Row],[25%]])</f>
        <v>51.2</v>
      </c>
      <c r="L3" s="2">
        <v>45</v>
      </c>
      <c r="M3" s="8">
        <f>ROUNDDOWN(IF(LEN(TBL_RATES[[#This Row],[Override]])&gt;0, TBL_RATES[Override], TBL_RATES[Cal Rate]),0)</f>
        <v>45</v>
      </c>
    </row>
    <row r="4" spans="1:13" hidden="1" x14ac:dyDescent="0.2">
      <c r="A4" s="2" t="s">
        <v>350</v>
      </c>
      <c r="B4" s="24" t="s">
        <v>30</v>
      </c>
      <c r="C4" s="1" t="str">
        <f>TBL_RATES[[#This Row],[Profession]] &amp;" - " &amp; TBL_RATES[[#This Row],[Specialty/1]]</f>
        <v>Allied - OR Perfusionist</v>
      </c>
      <c r="D4" s="3" t="s">
        <v>2</v>
      </c>
      <c r="E4" s="3" t="s">
        <v>1</v>
      </c>
      <c r="F4" s="2">
        <v>56</v>
      </c>
      <c r="G4" s="2">
        <v>62</v>
      </c>
      <c r="H4" s="32">
        <v>69</v>
      </c>
      <c r="I4" s="2">
        <v>75</v>
      </c>
      <c r="J4" s="2">
        <v>81</v>
      </c>
      <c r="K4" s="7">
        <f>IF((0.8* TBL_RATES[[#This Row],[25%]])&lt;14, TBL_RATES[10%],0.8* TBL_RATES[[#This Row],[25%]])</f>
        <v>49.6</v>
      </c>
      <c r="L4" s="2">
        <v>45</v>
      </c>
      <c r="M4" s="8">
        <f>ROUNDDOWN(IF(LEN(TBL_RATES[[#This Row],[Override]])&gt;0, TBL_RATES[Override], TBL_RATES[Cal Rate]),0)</f>
        <v>45</v>
      </c>
    </row>
    <row r="5" spans="1:13" hidden="1" x14ac:dyDescent="0.2">
      <c r="A5" s="2" t="s">
        <v>350</v>
      </c>
      <c r="B5" s="24" t="s">
        <v>390</v>
      </c>
      <c r="C5" s="1" t="str">
        <f>TBL_RATES[[#This Row],[Profession]] &amp;" - " &amp; TBL_RATES[[#This Row],[Specialty/1]]</f>
        <v>Allied - Perfusionist</v>
      </c>
      <c r="D5" s="3" t="s">
        <v>2</v>
      </c>
      <c r="E5" s="3" t="s">
        <v>1</v>
      </c>
      <c r="F5" s="2">
        <v>56</v>
      </c>
      <c r="G5" s="2">
        <v>62</v>
      </c>
      <c r="H5" s="32">
        <v>69</v>
      </c>
      <c r="I5" s="2">
        <v>75</v>
      </c>
      <c r="J5" s="2">
        <v>81</v>
      </c>
      <c r="K5" s="7">
        <f>IF((0.8* TBL_RATES[[#This Row],[25%]])&lt;14, TBL_RATES[10%],0.8* TBL_RATES[[#This Row],[25%]])</f>
        <v>49.6</v>
      </c>
      <c r="L5" s="2"/>
      <c r="M5" s="8">
        <f>ROUNDDOWN(IF(LEN(TBL_RATES[[#This Row],[Override]])&gt;0, TBL_RATES[Override], TBL_RATES[Cal Rate]),0)</f>
        <v>49</v>
      </c>
    </row>
    <row r="6" spans="1:13" hidden="1" x14ac:dyDescent="0.2">
      <c r="A6" s="2" t="s">
        <v>350</v>
      </c>
      <c r="B6" s="24" t="s">
        <v>489</v>
      </c>
      <c r="C6" s="1" t="str">
        <f>TBL_RATES[[#This Row],[Profession]] &amp;" - " &amp; TBL_RATES[[#This Row],[Specialty/1]]</f>
        <v>Allied - Pulmonary perfusionist</v>
      </c>
      <c r="D6" s="3" t="s">
        <v>2</v>
      </c>
      <c r="E6" s="3" t="s">
        <v>1</v>
      </c>
      <c r="F6" s="2">
        <v>56</v>
      </c>
      <c r="G6" s="2">
        <v>62</v>
      </c>
      <c r="H6" s="32">
        <v>69</v>
      </c>
      <c r="I6" s="2">
        <v>75</v>
      </c>
      <c r="J6" s="2">
        <v>81</v>
      </c>
      <c r="K6" s="7">
        <f>IF((0.8* TBL_RATES[[#This Row],[25%]])&lt;14, TBL_RATES[10%],0.8* TBL_RATES[[#This Row],[25%]])</f>
        <v>49.6</v>
      </c>
      <c r="L6" s="2"/>
      <c r="M6" s="8">
        <f>ROUNDDOWN(IF(LEN(TBL_RATES[[#This Row],[Override]])&gt;0, TBL_RATES[Override], TBL_RATES[Cal Rate]),0)</f>
        <v>49</v>
      </c>
    </row>
    <row r="7" spans="1:13" hidden="1" x14ac:dyDescent="0.2">
      <c r="A7" s="2" t="s">
        <v>350</v>
      </c>
      <c r="B7" s="24" t="s">
        <v>377</v>
      </c>
      <c r="C7" s="1" t="str">
        <f>TBL_RATES[[#This Row],[Profession]] &amp;" - " &amp; TBL_RATES[[#This Row],[Specialty/1]]</f>
        <v>Allied - Medical Physicist</v>
      </c>
      <c r="D7" s="3" t="s">
        <v>2</v>
      </c>
      <c r="E7" s="3" t="s">
        <v>1</v>
      </c>
      <c r="G7" s="2">
        <v>55</v>
      </c>
      <c r="H7" s="32">
        <v>63</v>
      </c>
      <c r="I7" s="2">
        <v>75</v>
      </c>
      <c r="K7" s="7">
        <f>IF((0.8* TBL_RATES[[#This Row],[25%]])&lt;14, TBL_RATES[10%],0.8* TBL_RATES[[#This Row],[25%]])</f>
        <v>44</v>
      </c>
      <c r="L7" s="2"/>
      <c r="M7" s="8">
        <f>ROUNDDOWN(IF(LEN(TBL_RATES[[#This Row],[Override]])&gt;0, TBL_RATES[Override], TBL_RATES[Cal Rate]),0)</f>
        <v>44</v>
      </c>
    </row>
    <row r="8" spans="1:13" hidden="1" x14ac:dyDescent="0.2">
      <c r="A8" s="2" t="s">
        <v>350</v>
      </c>
      <c r="B8" s="24" t="s">
        <v>388</v>
      </c>
      <c r="C8" s="1" t="str">
        <f>TBL_RATES[[#This Row],[Profession]] &amp;" - " &amp; TBL_RATES[[#This Row],[Specialty/1]]</f>
        <v>Allied - Optometrist</v>
      </c>
      <c r="D8" s="3" t="s">
        <v>2</v>
      </c>
      <c r="E8" s="3" t="s">
        <v>1</v>
      </c>
      <c r="F8" s="2">
        <v>49</v>
      </c>
      <c r="G8" s="2">
        <v>56</v>
      </c>
      <c r="H8" s="32">
        <v>63</v>
      </c>
      <c r="I8" s="2">
        <v>70</v>
      </c>
      <c r="J8" s="2">
        <v>76</v>
      </c>
      <c r="K8" s="7">
        <f>IF((0.8* TBL_RATES[[#This Row],[25%]])&lt;14, TBL_RATES[10%],0.8* TBL_RATES[[#This Row],[25%]])</f>
        <v>44.800000000000004</v>
      </c>
      <c r="L8" s="2"/>
      <c r="M8" s="8">
        <f>ROUNDDOWN(IF(LEN(TBL_RATES[[#This Row],[Override]])&gt;0, TBL_RATES[Override], TBL_RATES[Cal Rate]),0)</f>
        <v>44</v>
      </c>
    </row>
    <row r="9" spans="1:13" hidden="1" x14ac:dyDescent="0.2">
      <c r="A9" s="2" t="s">
        <v>350</v>
      </c>
      <c r="B9" s="24" t="s">
        <v>364</v>
      </c>
      <c r="C9" s="1" t="str">
        <f>TBL_RATES[[#This Row],[Profession]] &amp;" - " &amp; TBL_RATES[[#This Row],[Specialty/1]]</f>
        <v>Allied - Dosimetrist</v>
      </c>
      <c r="D9" s="3" t="s">
        <v>2</v>
      </c>
      <c r="E9" s="3" t="s">
        <v>1</v>
      </c>
      <c r="F9" s="2">
        <v>50</v>
      </c>
      <c r="G9" s="2">
        <v>54</v>
      </c>
      <c r="H9" s="32">
        <v>59</v>
      </c>
      <c r="I9" s="2">
        <v>65</v>
      </c>
      <c r="J9" s="2">
        <v>69</v>
      </c>
      <c r="K9" s="7">
        <f>IF((0.8* TBL_RATES[[#This Row],[25%]])&lt;14, TBL_RATES[10%],0.8* TBL_RATES[[#This Row],[25%]])</f>
        <v>43.2</v>
      </c>
      <c r="L9" s="2"/>
      <c r="M9" s="8">
        <f>ROUNDDOWN(IF(LEN(TBL_RATES[[#This Row],[Override]])&gt;0, TBL_RATES[Override], TBL_RATES[Cal Rate]),0)</f>
        <v>43</v>
      </c>
    </row>
    <row r="10" spans="1:13" hidden="1" x14ac:dyDescent="0.2">
      <c r="A10" s="2" t="s">
        <v>350</v>
      </c>
      <c r="B10" s="24" t="s">
        <v>407</v>
      </c>
      <c r="C10" s="1" t="str">
        <f>TBL_RATES[[#This Row],[Profession]] &amp;" - " &amp; TBL_RATES[[#This Row],[Specialty/1]]</f>
        <v>Allied - Surgical Assistant</v>
      </c>
      <c r="D10" s="3" t="s">
        <v>2</v>
      </c>
      <c r="E10" s="3" t="s">
        <v>1</v>
      </c>
      <c r="F10" s="2">
        <v>46</v>
      </c>
      <c r="G10" s="2">
        <v>52</v>
      </c>
      <c r="H10" s="32">
        <v>59</v>
      </c>
      <c r="I10" s="2">
        <v>64</v>
      </c>
      <c r="J10" s="2">
        <v>70</v>
      </c>
      <c r="K10" s="11">
        <f>IF((0.8* TBL_RATES[[#This Row],[25%]])&lt;14, TBL_RATES[10%],0.8* TBL_RATES[[#This Row],[25%]])</f>
        <v>41.6</v>
      </c>
      <c r="L10" s="11"/>
      <c r="M10" s="8">
        <f>ROUNDDOWN(IF(LEN(TBL_RATES[[#This Row],[Override]])&gt;0, TBL_RATES[Override], TBL_RATES[Cal Rate]),0)</f>
        <v>41</v>
      </c>
    </row>
    <row r="11" spans="1:13" hidden="1" x14ac:dyDescent="0.2">
      <c r="A11" s="11" t="s">
        <v>350</v>
      </c>
      <c r="B11" s="1" t="s">
        <v>502</v>
      </c>
      <c r="C11" s="1" t="str">
        <f>TBL_RATES[[#This Row],[Profession]] &amp;" - " &amp; TBL_RATES[[#This Row],[Specialty/1]]</f>
        <v>Allied - Laboratory Manager</v>
      </c>
      <c r="D11" s="12" t="s">
        <v>2</v>
      </c>
      <c r="E11" s="12" t="s">
        <v>1</v>
      </c>
      <c r="F11" s="11">
        <v>41</v>
      </c>
      <c r="G11" s="11">
        <v>47</v>
      </c>
      <c r="H11" s="34">
        <v>53</v>
      </c>
      <c r="I11" s="11">
        <v>59</v>
      </c>
      <c r="J11" s="11">
        <v>64</v>
      </c>
      <c r="K11" s="20">
        <f>IF((0.8* TBL_RATES[[#This Row],[25%]])&lt;14, TBL_RATES[10%],0.8* TBL_RATES[[#This Row],[25%]])</f>
        <v>37.6</v>
      </c>
      <c r="L11" s="11"/>
      <c r="M11" s="8">
        <f>ROUNDDOWN(IF(LEN(TBL_RATES[[#This Row],[Override]])&gt;0, TBL_RATES[Override], TBL_RATES[Cal Rate]),0)</f>
        <v>37</v>
      </c>
    </row>
    <row r="12" spans="1:13" hidden="1" x14ac:dyDescent="0.2">
      <c r="A12" s="2" t="s">
        <v>350</v>
      </c>
      <c r="B12" s="24" t="s">
        <v>514</v>
      </c>
      <c r="C12" s="1" t="str">
        <f>TBL_RATES[[#This Row],[Profession]] &amp;" - " &amp; TBL_RATES[[#This Row],[Specialty/1]]</f>
        <v>Allied - Clinical Licensed Psychologist PhD</v>
      </c>
      <c r="D12" s="3" t="s">
        <v>2</v>
      </c>
      <c r="E12" s="3" t="s">
        <v>1</v>
      </c>
      <c r="F12" s="2">
        <v>42</v>
      </c>
      <c r="G12" s="2">
        <v>46</v>
      </c>
      <c r="H12" s="32">
        <v>51</v>
      </c>
      <c r="I12" s="2">
        <v>58</v>
      </c>
      <c r="J12" s="2">
        <v>63</v>
      </c>
      <c r="K12" s="7">
        <f>IF((0.8* TBL_RATES[[#This Row],[25%]])&lt;14, TBL_RATES[10%],0.8* TBL_RATES[[#This Row],[25%]])</f>
        <v>36.800000000000004</v>
      </c>
      <c r="L12" s="2"/>
      <c r="M12" s="8">
        <f>ROUNDDOWN(IF(LEN(TBL_RATES[[#This Row],[Override]])&gt;0, TBL_RATES[Override], TBL_RATES[Cal Rate]),0)</f>
        <v>36</v>
      </c>
    </row>
    <row r="13" spans="1:13" hidden="1" x14ac:dyDescent="0.2">
      <c r="A13" s="2" t="s">
        <v>350</v>
      </c>
      <c r="B13" s="24" t="s">
        <v>18</v>
      </c>
      <c r="C13" s="1" t="str">
        <f>TBL_RATES[[#This Row],[Profession]] &amp;" - " &amp; TBL_RATES[[#This Row],[Specialty/1]]</f>
        <v>Allied - Psychologist Ph. D</v>
      </c>
      <c r="D13" s="3" t="s">
        <v>2</v>
      </c>
      <c r="E13" s="3" t="s">
        <v>1</v>
      </c>
      <c r="F13" s="2">
        <v>41</v>
      </c>
      <c r="G13" s="2">
        <v>46</v>
      </c>
      <c r="H13" s="32">
        <v>51</v>
      </c>
      <c r="I13" s="2">
        <v>58</v>
      </c>
      <c r="J13" s="2">
        <v>63</v>
      </c>
      <c r="K13" s="7">
        <f>IF((0.8* TBL_RATES[[#This Row],[25%]])&lt;14, TBL_RATES[10%],0.8* TBL_RATES[[#This Row],[25%]])</f>
        <v>36.800000000000004</v>
      </c>
      <c r="L13" s="2"/>
      <c r="M13" s="8">
        <f>ROUNDDOWN(IF(LEN(TBL_RATES[[#This Row],[Override]])&gt;0, TBL_RATES[Override], TBL_RATES[Cal Rate]),0)</f>
        <v>36</v>
      </c>
    </row>
    <row r="14" spans="1:13" hidden="1" x14ac:dyDescent="0.2">
      <c r="A14" s="2" t="s">
        <v>350</v>
      </c>
      <c r="B14" s="24" t="s">
        <v>513</v>
      </c>
      <c r="C14" s="1" t="str">
        <f>TBL_RATES[[#This Row],[Profession]] &amp;" - " &amp; TBL_RATES[[#This Row],[Specialty/1]]</f>
        <v>Allied - Language Pathologist Home Care</v>
      </c>
      <c r="D14" s="3" t="s">
        <v>2</v>
      </c>
      <c r="E14" s="3" t="s">
        <v>1</v>
      </c>
      <c r="F14" s="2">
        <v>36</v>
      </c>
      <c r="G14" s="2">
        <v>40</v>
      </c>
      <c r="H14" s="32">
        <v>44</v>
      </c>
      <c r="I14" s="2">
        <v>48</v>
      </c>
      <c r="J14" s="2">
        <v>52</v>
      </c>
      <c r="K14" s="11">
        <f>IF((0.8* TBL_RATES[[#This Row],[25%]])&lt;14, TBL_RATES[10%],0.8* TBL_RATES[[#This Row],[25%]])</f>
        <v>32</v>
      </c>
      <c r="L14" s="11"/>
      <c r="M14" s="8">
        <f>ROUNDDOWN(IF(LEN(TBL_RATES[[#This Row],[Override]])&gt;0, TBL_RATES[Override], TBL_RATES[Cal Rate]),0)</f>
        <v>32</v>
      </c>
    </row>
    <row r="15" spans="1:13" hidden="1" x14ac:dyDescent="0.2">
      <c r="A15" s="2" t="s">
        <v>350</v>
      </c>
      <c r="B15" s="24" t="s">
        <v>384</v>
      </c>
      <c r="C15" s="1" t="str">
        <f>TBL_RATES[[#This Row],[Profession]] &amp;" - " &amp; TBL_RATES[[#This Row],[Specialty/1]]</f>
        <v>Allied - Occupational Therapist</v>
      </c>
      <c r="D15" s="3" t="s">
        <v>2</v>
      </c>
      <c r="E15" s="3" t="s">
        <v>1</v>
      </c>
      <c r="F15" s="2">
        <v>37</v>
      </c>
      <c r="G15" s="2">
        <v>41</v>
      </c>
      <c r="H15" s="32">
        <v>44</v>
      </c>
      <c r="I15" s="2">
        <v>48</v>
      </c>
      <c r="J15" s="2">
        <v>52</v>
      </c>
      <c r="K15" s="7">
        <f>IF((0.8* TBL_RATES[[#This Row],[25%]])&lt;14, TBL_RATES[10%],0.8* TBL_RATES[[#This Row],[25%]])</f>
        <v>32.800000000000004</v>
      </c>
      <c r="L15" s="2"/>
      <c r="M15" s="8">
        <f>ROUNDDOWN(IF(LEN(TBL_RATES[[#This Row],[Override]])&gt;0, TBL_RATES[Override], TBL_RATES[Cal Rate]),0)</f>
        <v>32</v>
      </c>
    </row>
    <row r="16" spans="1:13" hidden="1" x14ac:dyDescent="0.2">
      <c r="A16" s="2" t="s">
        <v>350</v>
      </c>
      <c r="B16" s="24" t="s">
        <v>394</v>
      </c>
      <c r="C16" s="1" t="str">
        <f>TBL_RATES[[#This Row],[Profession]] &amp;" - " &amp; TBL_RATES[[#This Row],[Specialty/1]]</f>
        <v>Allied - Physical Therapist</v>
      </c>
      <c r="D16" s="3" t="s">
        <v>2</v>
      </c>
      <c r="E16" s="3" t="s">
        <v>1</v>
      </c>
      <c r="F16" s="2">
        <v>38</v>
      </c>
      <c r="G16" s="2">
        <v>41</v>
      </c>
      <c r="H16" s="32">
        <v>45</v>
      </c>
      <c r="I16" s="2">
        <v>48</v>
      </c>
      <c r="J16" s="2">
        <v>52</v>
      </c>
      <c r="K16" s="7">
        <f>IF((0.8* TBL_RATES[[#This Row],[25%]])&lt;14, TBL_RATES[10%],0.8* TBL_RATES[[#This Row],[25%]])</f>
        <v>32.800000000000004</v>
      </c>
      <c r="L16" s="2"/>
      <c r="M16" s="8">
        <f>ROUNDDOWN(IF(LEN(TBL_RATES[[#This Row],[Override]])&gt;0, TBL_RATES[Override], TBL_RATES[Cal Rate]),0)</f>
        <v>32</v>
      </c>
    </row>
    <row r="17" spans="1:13" hidden="1" x14ac:dyDescent="0.2">
      <c r="A17" s="2" t="s">
        <v>350</v>
      </c>
      <c r="B17" s="24" t="s">
        <v>357</v>
      </c>
      <c r="C17" s="1" t="str">
        <f>TBL_RATES[[#This Row],[Profession]] &amp;" - " &amp; TBL_RATES[[#This Row],[Specialty/1]]</f>
        <v>Allied - Audiologist</v>
      </c>
      <c r="D17" s="3" t="s">
        <v>2</v>
      </c>
      <c r="E17" s="3" t="s">
        <v>1</v>
      </c>
      <c r="F17" s="2">
        <v>35</v>
      </c>
      <c r="G17" s="2">
        <v>38</v>
      </c>
      <c r="H17" s="32">
        <v>42</v>
      </c>
      <c r="I17" s="2">
        <v>46</v>
      </c>
      <c r="J17" s="2">
        <v>49</v>
      </c>
      <c r="K17" s="7">
        <f>IF((0.8* TBL_RATES[[#This Row],[25%]])&lt;14, TBL_RATES[10%],0.8* TBL_RATES[[#This Row],[25%]])</f>
        <v>30.400000000000002</v>
      </c>
      <c r="L17" s="2"/>
      <c r="M17" s="8">
        <f>ROUNDDOWN(IF(LEN(TBL_RATES[[#This Row],[Override]])&gt;0, TBL_RATES[Override], TBL_RATES[Cal Rate]),0)</f>
        <v>30</v>
      </c>
    </row>
    <row r="18" spans="1:13" hidden="1" x14ac:dyDescent="0.2">
      <c r="A18" s="2" t="s">
        <v>350</v>
      </c>
      <c r="B18" s="24" t="s">
        <v>405</v>
      </c>
      <c r="C18" s="1" t="str">
        <f>TBL_RATES[[#This Row],[Profession]] &amp;" - " &amp; TBL_RATES[[#This Row],[Specialty/1]]</f>
        <v>Allied - Speech-Language Pathology</v>
      </c>
      <c r="D18" s="3" t="s">
        <v>2</v>
      </c>
      <c r="E18" s="3" t="s">
        <v>1</v>
      </c>
      <c r="F18" s="2">
        <v>35</v>
      </c>
      <c r="G18" s="2">
        <v>38</v>
      </c>
      <c r="H18" s="32">
        <v>41</v>
      </c>
      <c r="I18" s="2">
        <v>45</v>
      </c>
      <c r="J18" s="2">
        <v>58</v>
      </c>
      <c r="K18" s="11">
        <f>IF((0.8* TBL_RATES[[#This Row],[25%]])&lt;14, TBL_RATES[10%],0.8* TBL_RATES[[#This Row],[25%]])</f>
        <v>30.400000000000002</v>
      </c>
      <c r="L18" s="11"/>
      <c r="M18" s="8">
        <f>ROUNDDOWN(IF(LEN(TBL_RATES[[#This Row],[Override]])&gt;0, TBL_RATES[Override], TBL_RATES[Cal Rate]),0)</f>
        <v>30</v>
      </c>
    </row>
    <row r="19" spans="1:13" hidden="1" x14ac:dyDescent="0.2">
      <c r="A19" s="2" t="s">
        <v>350</v>
      </c>
      <c r="B19" s="24" t="s">
        <v>19</v>
      </c>
      <c r="C19" s="1" t="str">
        <f>TBL_RATES[[#This Row],[Profession]] &amp;" - " &amp; TBL_RATES[[#This Row],[Specialty/1]]</f>
        <v>Allied - Clinical Licensed Psychologist MA</v>
      </c>
      <c r="D19" s="3" t="s">
        <v>2</v>
      </c>
      <c r="E19" s="3" t="s">
        <v>1</v>
      </c>
      <c r="F19" s="2">
        <v>31</v>
      </c>
      <c r="G19" s="2">
        <v>37</v>
      </c>
      <c r="H19" s="32">
        <v>44</v>
      </c>
      <c r="I19" s="2">
        <v>50</v>
      </c>
      <c r="J19" s="2">
        <v>56</v>
      </c>
      <c r="K19" s="7">
        <f>IF((0.8* TBL_RATES[[#This Row],[25%]])&lt;14, TBL_RATES[10%],0.8* TBL_RATES[[#This Row],[25%]])</f>
        <v>29.6</v>
      </c>
      <c r="L19" s="2"/>
      <c r="M19" s="8">
        <f>ROUNDDOWN(IF(LEN(TBL_RATES[[#This Row],[Override]])&gt;0, TBL_RATES[Override], TBL_RATES[Cal Rate]),0)</f>
        <v>29</v>
      </c>
    </row>
    <row r="20" spans="1:13" hidden="1" x14ac:dyDescent="0.2">
      <c r="A20" s="2" t="s">
        <v>350</v>
      </c>
      <c r="B20" s="24" t="s">
        <v>372</v>
      </c>
      <c r="C20" s="1" t="str">
        <f>TBL_RATES[[#This Row],[Profession]] &amp;" - " &amp; TBL_RATES[[#This Row],[Specialty/1]]</f>
        <v>Allied - Lactation Consultant</v>
      </c>
      <c r="D20" s="3" t="s">
        <v>2</v>
      </c>
      <c r="E20" s="3" t="s">
        <v>1</v>
      </c>
      <c r="F20" s="2">
        <v>33</v>
      </c>
      <c r="G20" s="2">
        <v>37</v>
      </c>
      <c r="H20" s="32">
        <v>42</v>
      </c>
      <c r="I20" s="2">
        <v>47</v>
      </c>
      <c r="J20" s="2">
        <v>51</v>
      </c>
      <c r="K20" s="7">
        <f>IF((0.8* TBL_RATES[[#This Row],[25%]])&lt;14, TBL_RATES[10%],0.8* TBL_RATES[[#This Row],[25%]])</f>
        <v>29.6</v>
      </c>
      <c r="L20" s="2"/>
      <c r="M20" s="8">
        <f>ROUNDDOWN(IF(LEN(TBL_RATES[[#This Row],[Override]])&gt;0, TBL_RATES[Override], TBL_RATES[Cal Rate]),0)</f>
        <v>29</v>
      </c>
    </row>
    <row r="21" spans="1:13" hidden="1" x14ac:dyDescent="0.2">
      <c r="A21" s="2" t="s">
        <v>350</v>
      </c>
      <c r="B21" s="24" t="s">
        <v>383</v>
      </c>
      <c r="C21" s="1" t="str">
        <f>TBL_RATES[[#This Row],[Profession]] &amp;" - " &amp; TBL_RATES[[#This Row],[Specialty/1]]</f>
        <v>Allied - Nuclear Medicine Technologist</v>
      </c>
      <c r="D21" s="3" t="s">
        <v>2</v>
      </c>
      <c r="E21" s="3" t="s">
        <v>1</v>
      </c>
      <c r="F21" s="2">
        <v>34</v>
      </c>
      <c r="G21" s="2">
        <v>37</v>
      </c>
      <c r="H21" s="32">
        <v>42</v>
      </c>
      <c r="I21" s="2">
        <v>46</v>
      </c>
      <c r="J21" s="2">
        <v>49</v>
      </c>
      <c r="K21" s="7">
        <f>IF((0.8* TBL_RATES[[#This Row],[25%]])&lt;14, TBL_RATES[10%],0.8* TBL_RATES[[#This Row],[25%]])</f>
        <v>29.6</v>
      </c>
      <c r="L21" s="2"/>
      <c r="M21" s="8">
        <f>ROUNDDOWN(IF(LEN(TBL_RATES[[#This Row],[Override]])&gt;0, TBL_RATES[Override], TBL_RATES[Cal Rate]),0)</f>
        <v>29</v>
      </c>
    </row>
    <row r="22" spans="1:13" hidden="1" x14ac:dyDescent="0.2">
      <c r="A22" s="2" t="s">
        <v>350</v>
      </c>
      <c r="B22" s="24" t="s">
        <v>398</v>
      </c>
      <c r="C22" s="1" t="str">
        <f>TBL_RATES[[#This Row],[Profession]] &amp;" - " &amp; TBL_RATES[[#This Row],[Specialty/1]]</f>
        <v>Allied - Psychologist</v>
      </c>
      <c r="D22" s="3" t="s">
        <v>2</v>
      </c>
      <c r="E22" s="3" t="s">
        <v>1</v>
      </c>
      <c r="F22" s="2">
        <v>31</v>
      </c>
      <c r="G22" s="2">
        <v>37</v>
      </c>
      <c r="H22" s="32">
        <v>44</v>
      </c>
      <c r="I22" s="2">
        <v>50</v>
      </c>
      <c r="J22" s="2">
        <v>55</v>
      </c>
      <c r="K22" s="7">
        <f>IF((0.8* TBL_RATES[[#This Row],[25%]])&lt;14, TBL_RATES[10%],0.8* TBL_RATES[[#This Row],[25%]])</f>
        <v>29.6</v>
      </c>
      <c r="L22" s="2"/>
      <c r="M22" s="8">
        <f>ROUNDDOWN(IF(LEN(TBL_RATES[[#This Row],[Override]])&gt;0, TBL_RATES[Override], TBL_RATES[Cal Rate]),0)</f>
        <v>29</v>
      </c>
    </row>
    <row r="23" spans="1:13" hidden="1" x14ac:dyDescent="0.2">
      <c r="A23" s="2" t="s">
        <v>350</v>
      </c>
      <c r="B23" s="24" t="s">
        <v>20</v>
      </c>
      <c r="C23" s="1" t="str">
        <f>TBL_RATES[[#This Row],[Profession]] &amp;" - " &amp; TBL_RATES[[#This Row],[Specialty/1]]</f>
        <v>Allied - Psychologist MA</v>
      </c>
      <c r="D23" s="3" t="s">
        <v>2</v>
      </c>
      <c r="E23" s="3" t="s">
        <v>1</v>
      </c>
      <c r="F23" s="2">
        <v>31</v>
      </c>
      <c r="G23" s="2">
        <v>37</v>
      </c>
      <c r="H23" s="32">
        <v>44</v>
      </c>
      <c r="I23" s="2">
        <v>50</v>
      </c>
      <c r="J23" s="2">
        <v>55</v>
      </c>
      <c r="K23" s="7">
        <f>IF((0.8* TBL_RATES[[#This Row],[25%]])&lt;14, TBL_RATES[10%],0.8* TBL_RATES[[#This Row],[25%]])</f>
        <v>29.6</v>
      </c>
      <c r="L23" s="2"/>
      <c r="M23" s="8">
        <f>ROUNDDOWN(IF(LEN(TBL_RATES[[#This Row],[Override]])&gt;0, TBL_RATES[Override], TBL_RATES[Cal Rate]),0)</f>
        <v>29</v>
      </c>
    </row>
    <row r="24" spans="1:13" hidden="1" x14ac:dyDescent="0.2">
      <c r="A24" s="2" t="s">
        <v>350</v>
      </c>
      <c r="B24" s="24" t="s">
        <v>399</v>
      </c>
      <c r="C24" s="1" t="str">
        <f>TBL_RATES[[#This Row],[Profession]] &amp;" - " &amp; TBL_RATES[[#This Row],[Specialty/1]]</f>
        <v>Allied - Radiation Therapist</v>
      </c>
      <c r="D24" s="3" t="s">
        <v>2</v>
      </c>
      <c r="E24" s="3" t="s">
        <v>1</v>
      </c>
      <c r="F24" s="2">
        <v>34</v>
      </c>
      <c r="G24" s="2">
        <v>37</v>
      </c>
      <c r="H24" s="32">
        <v>41</v>
      </c>
      <c r="I24" s="2">
        <v>46</v>
      </c>
      <c r="J24" s="2">
        <v>51</v>
      </c>
      <c r="K24" s="2">
        <f>IF((0.8* TBL_RATES[[#This Row],[25%]])&lt;14, TBL_RATES[10%],0.8* TBL_RATES[[#This Row],[25%]])</f>
        <v>29.6</v>
      </c>
      <c r="L24" s="2"/>
      <c r="M24" s="8">
        <f>ROUNDDOWN(IF(LEN(TBL_RATES[[#This Row],[Override]])&gt;0, TBL_RATES[Override], TBL_RATES[Cal Rate]),0)</f>
        <v>29</v>
      </c>
    </row>
    <row r="25" spans="1:13" hidden="1" x14ac:dyDescent="0.2">
      <c r="A25" s="2" t="s">
        <v>350</v>
      </c>
      <c r="B25" s="24" t="s">
        <v>361</v>
      </c>
      <c r="C25" s="1" t="str">
        <f>TBL_RATES[[#This Row],[Profession]] &amp;" - " &amp; TBL_RATES[[#This Row],[Specialty/1]]</f>
        <v>Allied - Cytotechnologist</v>
      </c>
      <c r="D25" s="3" t="s">
        <v>2</v>
      </c>
      <c r="E25" s="3" t="s">
        <v>1</v>
      </c>
      <c r="F25" s="2">
        <v>32</v>
      </c>
      <c r="G25" s="2">
        <v>36</v>
      </c>
      <c r="H25" s="32">
        <v>39</v>
      </c>
      <c r="I25" s="2">
        <v>43</v>
      </c>
      <c r="J25" s="2">
        <v>46</v>
      </c>
      <c r="K25" s="7">
        <f>IF((0.8* TBL_RATES[[#This Row],[25%]])&lt;14, TBL_RATES[10%],0.8* TBL_RATES[[#This Row],[25%]])</f>
        <v>28.8</v>
      </c>
      <c r="L25" s="2"/>
      <c r="M25" s="8">
        <f>ROUNDDOWN(IF(LEN(TBL_RATES[[#This Row],[Override]])&gt;0, TBL_RATES[Override], TBL_RATES[Cal Rate]),0)</f>
        <v>28</v>
      </c>
    </row>
    <row r="26" spans="1:13" hidden="1" x14ac:dyDescent="0.2">
      <c r="A26" s="2" t="s">
        <v>350</v>
      </c>
      <c r="B26" s="24" t="s">
        <v>367</v>
      </c>
      <c r="C26" s="1" t="str">
        <f>TBL_RATES[[#This Row],[Profession]] &amp;" - " &amp; TBL_RATES[[#This Row],[Specialty/1]]</f>
        <v>Allied - Genetic Counselor</v>
      </c>
      <c r="D26" s="3" t="s">
        <v>2</v>
      </c>
      <c r="E26" s="3" t="s">
        <v>1</v>
      </c>
      <c r="F26" s="2">
        <v>31</v>
      </c>
      <c r="G26" s="2">
        <v>35</v>
      </c>
      <c r="H26" s="32">
        <v>38</v>
      </c>
      <c r="I26" s="2">
        <v>43</v>
      </c>
      <c r="J26" s="2">
        <v>47</v>
      </c>
      <c r="K26" s="7">
        <f>IF((0.8* TBL_RATES[[#This Row],[25%]])&lt;14, TBL_RATES[10%],0.8* TBL_RATES[[#This Row],[25%]])</f>
        <v>28</v>
      </c>
      <c r="L26" s="2"/>
      <c r="M26" s="8">
        <f>ROUNDDOWN(IF(LEN(TBL_RATES[[#This Row],[Override]])&gt;0, TBL_RATES[Override], TBL_RATES[Cal Rate]),0)</f>
        <v>28</v>
      </c>
    </row>
    <row r="27" spans="1:13" hidden="1" x14ac:dyDescent="0.2">
      <c r="A27" s="2" t="s">
        <v>350</v>
      </c>
      <c r="B27" s="24" t="s">
        <v>370</v>
      </c>
      <c r="C27" s="1" t="str">
        <f>TBL_RATES[[#This Row],[Profession]] &amp;" - " &amp; TBL_RATES[[#This Row],[Specialty/1]]</f>
        <v>Allied - Health Physicist</v>
      </c>
      <c r="D27" s="3" t="s">
        <v>2</v>
      </c>
      <c r="E27" s="3" t="s">
        <v>1</v>
      </c>
      <c r="F27" s="2">
        <v>32</v>
      </c>
      <c r="G27" s="2">
        <v>36</v>
      </c>
      <c r="H27" s="32">
        <v>40</v>
      </c>
      <c r="I27" s="2">
        <v>43</v>
      </c>
      <c r="K27" s="7">
        <f>IF((0.8* TBL_RATES[[#This Row],[25%]])&lt;14, TBL_RATES[10%],0.8* TBL_RATES[[#This Row],[25%]])</f>
        <v>28.8</v>
      </c>
      <c r="L27" s="2"/>
      <c r="M27" s="8">
        <f>ROUNDDOWN(IF(LEN(TBL_RATES[[#This Row],[Override]])&gt;0, TBL_RATES[Override], TBL_RATES[Cal Rate]),0)</f>
        <v>28</v>
      </c>
    </row>
    <row r="28" spans="1:13" hidden="1" x14ac:dyDescent="0.2">
      <c r="A28" s="11" t="s">
        <v>350</v>
      </c>
      <c r="B28" s="1" t="s">
        <v>506</v>
      </c>
      <c r="C28" s="1" t="str">
        <f>TBL_RATES[[#This Row],[Profession]] &amp;" - " &amp; TBL_RATES[[#This Row],[Specialty/1]]</f>
        <v>Allied - MRI Technologist</v>
      </c>
      <c r="D28" s="12" t="s">
        <v>2</v>
      </c>
      <c r="E28" s="12" t="s">
        <v>1</v>
      </c>
      <c r="F28" s="11">
        <v>33</v>
      </c>
      <c r="G28" s="11">
        <v>36</v>
      </c>
      <c r="H28" s="34">
        <v>39</v>
      </c>
      <c r="I28" s="11">
        <v>43</v>
      </c>
      <c r="J28" s="11">
        <v>46</v>
      </c>
      <c r="K28" s="20">
        <f>IF((0.8* TBL_RATES[[#This Row],[25%]])&lt;14, TBL_RATES[10%],0.8* TBL_RATES[[#This Row],[25%]])</f>
        <v>28.8</v>
      </c>
      <c r="L28" s="11"/>
      <c r="M28" s="8">
        <f>ROUNDDOWN(IF(LEN(TBL_RATES[[#This Row],[Override]])&gt;0, TBL_RATES[Override], TBL_RATES[Cal Rate]),0)</f>
        <v>28</v>
      </c>
    </row>
    <row r="29" spans="1:13" hidden="1" x14ac:dyDescent="0.2">
      <c r="A29" s="2" t="s">
        <v>350</v>
      </c>
      <c r="B29" s="24" t="s">
        <v>404</v>
      </c>
      <c r="C29" s="1" t="str">
        <f>TBL_RATES[[#This Row],[Profession]] &amp;" - " &amp; TBL_RATES[[#This Row],[Specialty/1]]</f>
        <v>Allied - Sonographer</v>
      </c>
      <c r="D29" s="3" t="s">
        <v>2</v>
      </c>
      <c r="E29" s="3" t="s">
        <v>1</v>
      </c>
      <c r="F29" s="2">
        <v>33</v>
      </c>
      <c r="G29" s="2">
        <v>36</v>
      </c>
      <c r="H29" s="32">
        <v>40</v>
      </c>
      <c r="I29" s="2">
        <v>44</v>
      </c>
      <c r="J29" s="2">
        <v>47</v>
      </c>
      <c r="K29" s="11">
        <f>IF((0.8* TBL_RATES[[#This Row],[25%]])&lt;14, TBL_RATES[10%],0.8* TBL_RATES[[#This Row],[25%]])</f>
        <v>28.8</v>
      </c>
      <c r="L29" s="11"/>
      <c r="M29" s="8">
        <f>ROUNDDOWN(IF(LEN(TBL_RATES[[#This Row],[Override]])&gt;0, TBL_RATES[Override], TBL_RATES[Cal Rate]),0)</f>
        <v>28</v>
      </c>
    </row>
    <row r="30" spans="1:13" hidden="1" x14ac:dyDescent="0.2">
      <c r="A30" s="11" t="s">
        <v>350</v>
      </c>
      <c r="B30" s="1" t="s">
        <v>501</v>
      </c>
      <c r="C30" s="1" t="str">
        <f>TBL_RATES[[#This Row],[Profession]] &amp;" - " &amp; TBL_RATES[[#This Row],[Specialty/1]]</f>
        <v>Allied - Interventional Radiology Technologist</v>
      </c>
      <c r="D30" s="12" t="s">
        <v>2</v>
      </c>
      <c r="E30" s="12" t="s">
        <v>1</v>
      </c>
      <c r="F30" s="11">
        <v>30</v>
      </c>
      <c r="G30" s="11">
        <v>34</v>
      </c>
      <c r="H30" s="34">
        <v>37</v>
      </c>
      <c r="I30" s="11">
        <v>41</v>
      </c>
      <c r="J30" s="11">
        <v>44</v>
      </c>
      <c r="K30" s="20">
        <f>IF((0.8* TBL_RATES[[#This Row],[25%]])&lt;14, TBL_RATES[10%],0.8* TBL_RATES[[#This Row],[25%]])</f>
        <v>27.200000000000003</v>
      </c>
      <c r="L30" s="11"/>
      <c r="M30" s="8">
        <f>ROUNDDOWN(IF(LEN(TBL_RATES[[#This Row],[Override]])&gt;0, TBL_RATES[Override], TBL_RATES[Cal Rate]),0)</f>
        <v>27</v>
      </c>
    </row>
    <row r="31" spans="1:13" hidden="1" x14ac:dyDescent="0.2">
      <c r="A31" s="2" t="s">
        <v>350</v>
      </c>
      <c r="B31" s="24" t="s">
        <v>360</v>
      </c>
      <c r="C31" s="1" t="str">
        <f>TBL_RATES[[#This Row],[Profession]] &amp;" - " &amp; TBL_RATES[[#This Row],[Specialty/1]]</f>
        <v>Allied - CT Technologist</v>
      </c>
      <c r="D31" s="3" t="s">
        <v>2</v>
      </c>
      <c r="E31" s="3" t="s">
        <v>1</v>
      </c>
      <c r="F31" s="2">
        <v>30</v>
      </c>
      <c r="G31" s="2">
        <v>33</v>
      </c>
      <c r="H31" s="32">
        <v>36</v>
      </c>
      <c r="I31" s="2">
        <v>40</v>
      </c>
      <c r="J31" s="2">
        <v>43</v>
      </c>
      <c r="K31" s="7">
        <f>IF((0.8* TBL_RATES[[#This Row],[25%]])&lt;14, TBL_RATES[10%],0.8* TBL_RATES[[#This Row],[25%]])</f>
        <v>26.400000000000002</v>
      </c>
      <c r="L31" s="2"/>
      <c r="M31" s="8">
        <f>ROUNDDOWN(IF(LEN(TBL_RATES[[#This Row],[Override]])&gt;0, TBL_RATES[Override], TBL_RATES[Cal Rate]),0)</f>
        <v>26</v>
      </c>
    </row>
    <row r="32" spans="1:13" hidden="1" x14ac:dyDescent="0.2">
      <c r="A32" s="2" t="s">
        <v>350</v>
      </c>
      <c r="B32" s="24" t="s">
        <v>9</v>
      </c>
      <c r="C32" s="1" t="str">
        <f>TBL_RATES[[#This Row],[Profession]] &amp;" - " &amp; TBL_RATES[[#This Row],[Specialty/1]]</f>
        <v>Allied - Licensed Clinical Social Worker</v>
      </c>
      <c r="D32" s="3" t="s">
        <v>2</v>
      </c>
      <c r="E32" s="3" t="s">
        <v>1</v>
      </c>
      <c r="F32" s="2">
        <v>31</v>
      </c>
      <c r="G32" s="2">
        <v>33</v>
      </c>
      <c r="H32" s="32">
        <v>35</v>
      </c>
      <c r="I32" s="2">
        <v>39</v>
      </c>
      <c r="J32" s="2">
        <v>43</v>
      </c>
      <c r="K32" s="2">
        <f>IF((0.8* TBL_RATES[[#This Row],[25%]])&lt;14, TBL_RATES[10%],0.8* TBL_RATES[[#This Row],[25%]])</f>
        <v>26.400000000000002</v>
      </c>
      <c r="L32" s="2"/>
      <c r="M32" s="8">
        <f>ROUNDDOWN(IF(LEN(TBL_RATES[[#This Row],[Override]])&gt;0, TBL_RATES[Override], TBL_RATES[Cal Rate]),0)</f>
        <v>26</v>
      </c>
    </row>
    <row r="33" spans="1:13" hidden="1" x14ac:dyDescent="0.2">
      <c r="A33" s="11" t="s">
        <v>350</v>
      </c>
      <c r="B33" s="1" t="s">
        <v>503</v>
      </c>
      <c r="C33" s="1" t="str">
        <f>TBL_RATES[[#This Row],[Profession]] &amp;" - " &amp; TBL_RATES[[#This Row],[Specialty/1]]</f>
        <v>Allied - Mammography Technologist</v>
      </c>
      <c r="D33" s="12" t="s">
        <v>2</v>
      </c>
      <c r="E33" s="12" t="s">
        <v>1</v>
      </c>
      <c r="F33" s="11">
        <v>30</v>
      </c>
      <c r="G33" s="11">
        <v>33</v>
      </c>
      <c r="H33" s="34">
        <v>37</v>
      </c>
      <c r="I33" s="11">
        <v>40</v>
      </c>
      <c r="J33" s="11">
        <v>43</v>
      </c>
      <c r="K33" s="20">
        <f>IF((0.8* TBL_RATES[[#This Row],[25%]])&lt;14, TBL_RATES[10%],0.8* TBL_RATES[[#This Row],[25%]])</f>
        <v>26.400000000000002</v>
      </c>
      <c r="L33" s="11"/>
      <c r="M33" s="8">
        <f>ROUNDDOWN(IF(LEN(TBL_RATES[[#This Row],[Override]])&gt;0, TBL_RATES[Override], TBL_RATES[Cal Rate]),0)</f>
        <v>26</v>
      </c>
    </row>
    <row r="34" spans="1:13" hidden="1" x14ac:dyDescent="0.2">
      <c r="A34" s="11" t="s">
        <v>350</v>
      </c>
      <c r="B34" s="1" t="s">
        <v>504</v>
      </c>
      <c r="C34" s="1" t="str">
        <f>TBL_RATES[[#This Row],[Profession]] &amp;" - " &amp; TBL_RATES[[#This Row],[Specialty/1]]</f>
        <v>Allied - Medical Laboratory Scientist</v>
      </c>
      <c r="D34" s="12" t="s">
        <v>2</v>
      </c>
      <c r="E34" s="12" t="s">
        <v>1</v>
      </c>
      <c r="F34" s="11">
        <v>29</v>
      </c>
      <c r="G34" s="11">
        <v>33</v>
      </c>
      <c r="H34" s="34"/>
      <c r="I34" s="11"/>
      <c r="J34" s="11">
        <v>41</v>
      </c>
      <c r="K34" s="20">
        <f>IF((0.8* TBL_RATES[[#This Row],[25%]])&lt;14, TBL_RATES[10%],0.8* TBL_RATES[[#This Row],[25%]])</f>
        <v>26.400000000000002</v>
      </c>
      <c r="L34" s="11"/>
      <c r="M34" s="8">
        <f>ROUNDDOWN(IF(LEN(TBL_RATES[[#This Row],[Override]])&gt;0, TBL_RATES[Override], TBL_RATES[Cal Rate]),0)</f>
        <v>26</v>
      </c>
    </row>
    <row r="35" spans="1:13" hidden="1" x14ac:dyDescent="0.2">
      <c r="A35" s="2" t="s">
        <v>350</v>
      </c>
      <c r="B35" s="24" t="s">
        <v>378</v>
      </c>
      <c r="C35" s="1" t="str">
        <f>TBL_RATES[[#This Row],[Profession]] &amp;" - " &amp; TBL_RATES[[#This Row],[Specialty/1]]</f>
        <v>Allied - Medical Technician/Technologist</v>
      </c>
      <c r="D35" s="3" t="s">
        <v>2</v>
      </c>
      <c r="E35" s="3" t="s">
        <v>1</v>
      </c>
      <c r="F35" s="2">
        <v>30</v>
      </c>
      <c r="G35" s="2">
        <v>32</v>
      </c>
      <c r="H35" s="32">
        <v>35</v>
      </c>
      <c r="I35" s="2">
        <v>38</v>
      </c>
      <c r="J35" s="2">
        <v>40</v>
      </c>
      <c r="K35" s="7">
        <f>IF((0.8* TBL_RATES[[#This Row],[25%]])&lt;14, TBL_RATES[10%],0.8* TBL_RATES[[#This Row],[25%]])</f>
        <v>25.6</v>
      </c>
      <c r="L35" s="2"/>
      <c r="M35" s="8">
        <f>ROUNDDOWN(IF(LEN(TBL_RATES[[#This Row],[Override]])&gt;0, TBL_RATES[Override], TBL_RATES[Cal Rate]),0)</f>
        <v>25</v>
      </c>
    </row>
    <row r="36" spans="1:13" hidden="1" x14ac:dyDescent="0.2">
      <c r="A36" s="2" t="s">
        <v>350</v>
      </c>
      <c r="B36" s="24" t="s">
        <v>358</v>
      </c>
      <c r="C36" s="1" t="str">
        <f>TBL_RATES[[#This Row],[Profession]] &amp;" - " &amp; TBL_RATES[[#This Row],[Specialty/1]]</f>
        <v>Allied - Cardiovascular Technician/Technologist</v>
      </c>
      <c r="D36" s="3" t="s">
        <v>2</v>
      </c>
      <c r="E36" s="3" t="s">
        <v>1</v>
      </c>
      <c r="F36" s="2">
        <v>27</v>
      </c>
      <c r="G36" s="2">
        <v>31</v>
      </c>
      <c r="H36" s="32">
        <v>35</v>
      </c>
      <c r="I36" s="2">
        <v>40</v>
      </c>
      <c r="J36" s="2">
        <v>45</v>
      </c>
      <c r="K36" s="7">
        <f>IF((0.8* TBL_RATES[[#This Row],[25%]])&lt;14, TBL_RATES[10%],0.8* TBL_RATES[[#This Row],[25%]])</f>
        <v>24.8</v>
      </c>
      <c r="L36" s="2"/>
      <c r="M36" s="8">
        <f>ROUNDDOWN(IF(LEN(TBL_RATES[[#This Row],[Override]])&gt;0, TBL_RATES[Override], TBL_RATES[Cal Rate]),0)</f>
        <v>24</v>
      </c>
    </row>
    <row r="37" spans="1:13" hidden="1" x14ac:dyDescent="0.2">
      <c r="A37" s="2" t="s">
        <v>350</v>
      </c>
      <c r="B37" s="24" t="s">
        <v>402</v>
      </c>
      <c r="C37" s="1" t="str">
        <f>TBL_RATES[[#This Row],[Profession]] &amp;" - " &amp; TBL_RATES[[#This Row],[Specialty/1]]</f>
        <v>Allied - Respiratory Therapist</v>
      </c>
      <c r="D37" s="3" t="s">
        <v>2</v>
      </c>
      <c r="E37" s="3" t="s">
        <v>1</v>
      </c>
      <c r="F37" s="2">
        <v>28</v>
      </c>
      <c r="G37" s="2">
        <v>31</v>
      </c>
      <c r="H37" s="32">
        <v>34</v>
      </c>
      <c r="I37" s="2">
        <v>37</v>
      </c>
      <c r="J37" s="2">
        <v>40</v>
      </c>
      <c r="K37" s="11">
        <f>IF((0.8* TBL_RATES[[#This Row],[25%]])&lt;14, TBL_RATES[10%],0.8* TBL_RATES[[#This Row],[25%]])</f>
        <v>24.8</v>
      </c>
      <c r="L37" s="11"/>
      <c r="M37" s="8">
        <f>ROUNDDOWN(IF(LEN(TBL_RATES[[#This Row],[Override]])&gt;0, TBL_RATES[Override], TBL_RATES[Cal Rate]),0)</f>
        <v>24</v>
      </c>
    </row>
    <row r="38" spans="1:13" hidden="1" x14ac:dyDescent="0.2">
      <c r="A38" s="11" t="s">
        <v>350</v>
      </c>
      <c r="B38" s="1" t="s">
        <v>495</v>
      </c>
      <c r="C38" s="1" t="str">
        <f>TBL_RATES[[#This Row],[Profession]] &amp;" - " &amp; TBL_RATES[[#This Row],[Specialty/1]]</f>
        <v>Allied - Biomedical Technician</v>
      </c>
      <c r="D38" s="12" t="s">
        <v>2</v>
      </c>
      <c r="E38" s="12" t="s">
        <v>1</v>
      </c>
      <c r="F38" s="11">
        <v>26</v>
      </c>
      <c r="G38" s="11">
        <v>29</v>
      </c>
      <c r="H38" s="34">
        <v>33</v>
      </c>
      <c r="I38" s="11">
        <v>37</v>
      </c>
      <c r="J38" s="11">
        <v>42</v>
      </c>
      <c r="K38" s="7">
        <f>IF((0.8* TBL_RATES[[#This Row],[25%]])&lt;14, TBL_RATES[10%],0.8* TBL_RATES[[#This Row],[25%]])</f>
        <v>23.200000000000003</v>
      </c>
      <c r="L38" s="11"/>
      <c r="M38" s="8">
        <f>ROUNDDOWN(IF(LEN(TBL_RATES[[#This Row],[Override]])&gt;0, TBL_RATES[Override], TBL_RATES[Cal Rate]),0)</f>
        <v>23</v>
      </c>
    </row>
    <row r="39" spans="1:13" hidden="1" x14ac:dyDescent="0.2">
      <c r="A39" s="2" t="s">
        <v>350</v>
      </c>
      <c r="B39" s="24" t="s">
        <v>363</v>
      </c>
      <c r="C39" s="1" t="str">
        <f>TBL_RATES[[#This Row],[Profession]] &amp;" - " &amp; TBL_RATES[[#This Row],[Specialty/1]]</f>
        <v>Allied - Dietitian</v>
      </c>
      <c r="D39" s="3" t="s">
        <v>2</v>
      </c>
      <c r="E39" s="3" t="s">
        <v>1</v>
      </c>
      <c r="F39" s="2">
        <v>26</v>
      </c>
      <c r="G39" s="2">
        <v>29</v>
      </c>
      <c r="H39" s="32">
        <v>31</v>
      </c>
      <c r="I39" s="2">
        <v>34</v>
      </c>
      <c r="J39" s="2">
        <v>37</v>
      </c>
      <c r="K39" s="7">
        <f>IF((0.8* TBL_RATES[[#This Row],[25%]])&lt;14, TBL_RATES[10%],0.8* TBL_RATES[[#This Row],[25%]])</f>
        <v>23.200000000000003</v>
      </c>
      <c r="L39" s="2"/>
      <c r="M39" s="8">
        <f>ROUNDDOWN(IF(LEN(TBL_RATES[[#This Row],[Override]])&gt;0, TBL_RATES[Override], TBL_RATES[Cal Rate]),0)</f>
        <v>23</v>
      </c>
    </row>
    <row r="40" spans="1:13" hidden="1" x14ac:dyDescent="0.2">
      <c r="A40" s="2" t="s">
        <v>350</v>
      </c>
      <c r="B40" s="24" t="s">
        <v>389</v>
      </c>
      <c r="C40" s="1" t="str">
        <f>TBL_RATES[[#This Row],[Profession]] &amp;" - " &amp; TBL_RATES[[#This Row],[Specialty/1]]</f>
        <v>Allied - Pathologist Assistant</v>
      </c>
      <c r="D40" s="3" t="s">
        <v>2</v>
      </c>
      <c r="E40" s="3" t="s">
        <v>1</v>
      </c>
      <c r="F40" s="2">
        <v>20</v>
      </c>
      <c r="G40" s="2">
        <v>29</v>
      </c>
      <c r="H40" s="32">
        <v>42</v>
      </c>
      <c r="I40" s="2">
        <v>51</v>
      </c>
      <c r="J40" s="2">
        <v>58</v>
      </c>
      <c r="K40" s="7">
        <f>IF((0.8* TBL_RATES[[#This Row],[25%]])&lt;14, TBL_RATES[10%],0.8* TBL_RATES[[#This Row],[25%]])</f>
        <v>23.200000000000003</v>
      </c>
      <c r="L40" s="2"/>
      <c r="M40" s="8">
        <f>ROUNDDOWN(IF(LEN(TBL_RATES[[#This Row],[Override]])&gt;0, TBL_RATES[Override], TBL_RATES[Cal Rate]),0)</f>
        <v>23</v>
      </c>
    </row>
    <row r="41" spans="1:13" hidden="1" x14ac:dyDescent="0.2">
      <c r="A41" s="2" t="s">
        <v>350</v>
      </c>
      <c r="B41" s="24" t="s">
        <v>403</v>
      </c>
      <c r="C41" s="1" t="str">
        <f>TBL_RATES[[#This Row],[Profession]] &amp;" - " &amp; TBL_RATES[[#This Row],[Specialty/1]]</f>
        <v>Allied - Social Worker</v>
      </c>
      <c r="D41" s="3" t="s">
        <v>2</v>
      </c>
      <c r="E41" s="3" t="s">
        <v>1</v>
      </c>
      <c r="F41" s="2">
        <v>26</v>
      </c>
      <c r="G41" s="2">
        <v>29</v>
      </c>
      <c r="H41" s="32">
        <v>32</v>
      </c>
      <c r="I41" s="2">
        <v>35</v>
      </c>
      <c r="J41" s="2">
        <v>38</v>
      </c>
      <c r="K41" s="11">
        <f>IF((0.8* TBL_RATES[[#This Row],[25%]])&lt;14, TBL_RATES[10%],0.8* TBL_RATES[[#This Row],[25%]])</f>
        <v>23.200000000000003</v>
      </c>
      <c r="L41" s="11"/>
      <c r="M41" s="8">
        <f>ROUNDDOWN(IF(LEN(TBL_RATES[[#This Row],[Override]])&gt;0, TBL_RATES[Override], TBL_RATES[Cal Rate]),0)</f>
        <v>23</v>
      </c>
    </row>
    <row r="42" spans="1:13" hidden="1" x14ac:dyDescent="0.2">
      <c r="A42" s="2" t="s">
        <v>350</v>
      </c>
      <c r="B42" s="24" t="s">
        <v>10</v>
      </c>
      <c r="C42" s="1" t="str">
        <f>TBL_RATES[[#This Row],[Profession]] &amp;" - " &amp; TBL_RATES[[#This Row],[Specialty/1]]</f>
        <v>Allied - Social Worker MSW</v>
      </c>
      <c r="D42" s="3" t="s">
        <v>2</v>
      </c>
      <c r="E42" s="3" t="s">
        <v>1</v>
      </c>
      <c r="F42" s="2">
        <v>26</v>
      </c>
      <c r="G42" s="2">
        <v>29</v>
      </c>
      <c r="H42" s="32">
        <v>32</v>
      </c>
      <c r="I42" s="2">
        <v>35</v>
      </c>
      <c r="J42" s="2">
        <v>38</v>
      </c>
      <c r="K42" s="11">
        <f>IF((0.8* TBL_RATES[[#This Row],[25%]])&lt;14, TBL_RATES[10%],0.8* TBL_RATES[[#This Row],[25%]])</f>
        <v>23.200000000000003</v>
      </c>
      <c r="L42" s="11"/>
      <c r="M42" s="8">
        <f>ROUNDDOWN(IF(LEN(TBL_RATES[[#This Row],[Override]])&gt;0, TBL_RATES[Override], TBL_RATES[Cal Rate]),0)</f>
        <v>23</v>
      </c>
    </row>
    <row r="43" spans="1:13" hidden="1" x14ac:dyDescent="0.2">
      <c r="A43" s="2" t="s">
        <v>350</v>
      </c>
      <c r="B43" s="24" t="s">
        <v>368</v>
      </c>
      <c r="C43" s="1" t="str">
        <f>TBL_RATES[[#This Row],[Profession]] &amp;" - " &amp; TBL_RATES[[#This Row],[Specialty/1]]</f>
        <v>Allied - Health Education Specialist</v>
      </c>
      <c r="D43" s="3" t="s">
        <v>2</v>
      </c>
      <c r="E43" s="3" t="s">
        <v>1</v>
      </c>
      <c r="F43" s="2">
        <v>24</v>
      </c>
      <c r="G43" s="2">
        <v>28</v>
      </c>
      <c r="H43" s="32">
        <v>32</v>
      </c>
      <c r="I43" s="2">
        <v>36</v>
      </c>
      <c r="J43" s="2">
        <v>40</v>
      </c>
      <c r="K43" s="7">
        <f>IF((0.8* TBL_RATES[[#This Row],[25%]])&lt;14, TBL_RATES[10%],0.8* TBL_RATES[[#This Row],[25%]])</f>
        <v>22.400000000000002</v>
      </c>
      <c r="L43" s="2"/>
      <c r="M43" s="8">
        <f>ROUNDDOWN(IF(LEN(TBL_RATES[[#This Row],[Override]])&gt;0, TBL_RATES[Override], TBL_RATES[Cal Rate]),0)</f>
        <v>22</v>
      </c>
    </row>
    <row r="44" spans="1:13" hidden="1" x14ac:dyDescent="0.2">
      <c r="A44" s="2" t="s">
        <v>350</v>
      </c>
      <c r="B44" s="24" t="s">
        <v>369</v>
      </c>
      <c r="C44" s="1" t="str">
        <f>TBL_RATES[[#This Row],[Profession]] &amp;" - " &amp; TBL_RATES[[#This Row],[Specialty/1]]</f>
        <v>Allied - Health Educator</v>
      </c>
      <c r="D44" s="3" t="s">
        <v>2</v>
      </c>
      <c r="E44" s="3" t="s">
        <v>1</v>
      </c>
      <c r="F44" s="2">
        <v>24</v>
      </c>
      <c r="G44" s="2">
        <v>28</v>
      </c>
      <c r="H44" s="32">
        <v>32</v>
      </c>
      <c r="I44" s="2">
        <v>36</v>
      </c>
      <c r="J44" s="2">
        <v>40</v>
      </c>
      <c r="K44" s="7">
        <f>IF((0.8* TBL_RATES[[#This Row],[25%]])&lt;14, TBL_RATES[10%],0.8* TBL_RATES[[#This Row],[25%]])</f>
        <v>22.400000000000002</v>
      </c>
      <c r="L44" s="2"/>
      <c r="M44" s="8">
        <f>ROUNDDOWN(IF(LEN(TBL_RATES[[#This Row],[Override]])&gt;0, TBL_RATES[Override], TBL_RATES[Cal Rate]),0)</f>
        <v>22</v>
      </c>
    </row>
    <row r="45" spans="1:13" hidden="1" x14ac:dyDescent="0.2">
      <c r="A45" s="2" t="s">
        <v>350</v>
      </c>
      <c r="B45" s="24" t="s">
        <v>371</v>
      </c>
      <c r="C45" s="1" t="str">
        <f>TBL_RATES[[#This Row],[Profession]] &amp;" - " &amp; TBL_RATES[[#This Row],[Specialty/1]]</f>
        <v>Allied - Histology Technician/Technologist</v>
      </c>
      <c r="D45" s="3" t="s">
        <v>2</v>
      </c>
      <c r="E45" s="3" t="s">
        <v>1</v>
      </c>
      <c r="F45" s="2">
        <v>24</v>
      </c>
      <c r="G45" s="2">
        <v>27</v>
      </c>
      <c r="H45" s="32">
        <v>30</v>
      </c>
      <c r="I45" s="2">
        <v>33</v>
      </c>
      <c r="J45" s="2">
        <v>36</v>
      </c>
      <c r="K45" s="7">
        <f>IF((0.8* TBL_RATES[[#This Row],[25%]])&lt;14, TBL_RATES[10%],0.8* TBL_RATES[[#This Row],[25%]])</f>
        <v>21.6</v>
      </c>
      <c r="L45" s="2"/>
      <c r="M45" s="8">
        <f>ROUNDDOWN(IF(LEN(TBL_RATES[[#This Row],[Override]])&gt;0, TBL_RATES[Override], TBL_RATES[Cal Rate]),0)</f>
        <v>21</v>
      </c>
    </row>
    <row r="46" spans="1:13" hidden="1" x14ac:dyDescent="0.2">
      <c r="A46" s="2" t="s">
        <v>350</v>
      </c>
      <c r="B46" s="24" t="s">
        <v>385</v>
      </c>
      <c r="C46" s="1" t="str">
        <f>TBL_RATES[[#This Row],[Profession]] &amp;" - " &amp; TBL_RATES[[#This Row],[Specialty/1]]</f>
        <v>Allied - Occupational Therapy Assistant</v>
      </c>
      <c r="D46" s="3" t="s">
        <v>2</v>
      </c>
      <c r="E46" s="3" t="s">
        <v>1</v>
      </c>
      <c r="F46" s="2">
        <v>24</v>
      </c>
      <c r="G46" s="2">
        <v>27</v>
      </c>
      <c r="H46" s="32">
        <v>30</v>
      </c>
      <c r="I46" s="2">
        <v>33</v>
      </c>
      <c r="J46" s="2">
        <v>35</v>
      </c>
      <c r="K46" s="7">
        <f>IF((0.8* TBL_RATES[[#This Row],[25%]])&lt;14, TBL_RATES[10%],0.8* TBL_RATES[[#This Row],[25%]])</f>
        <v>21.6</v>
      </c>
      <c r="L46" s="2"/>
      <c r="M46" s="8">
        <f>ROUNDDOWN(IF(LEN(TBL_RATES[[#This Row],[Override]])&gt;0, TBL_RATES[Override], TBL_RATES[Cal Rate]),0)</f>
        <v>21</v>
      </c>
    </row>
    <row r="47" spans="1:13" hidden="1" x14ac:dyDescent="0.2">
      <c r="A47" s="2" t="s">
        <v>350</v>
      </c>
      <c r="B47" s="24" t="s">
        <v>395</v>
      </c>
      <c r="C47" s="1" t="str">
        <f>TBL_RATES[[#This Row],[Profession]] &amp;" - " &amp; TBL_RATES[[#This Row],[Specialty/1]]</f>
        <v>Allied - Physical Therapy Assistant</v>
      </c>
      <c r="D47" s="3" t="s">
        <v>2</v>
      </c>
      <c r="E47" s="3" t="s">
        <v>1</v>
      </c>
      <c r="F47" s="2">
        <v>24</v>
      </c>
      <c r="G47" s="2">
        <v>27</v>
      </c>
      <c r="H47" s="32">
        <v>29</v>
      </c>
      <c r="I47" s="2">
        <v>32</v>
      </c>
      <c r="J47" s="2">
        <v>35</v>
      </c>
      <c r="K47" s="7">
        <f>IF((0.8* TBL_RATES[[#This Row],[25%]])&lt;14, TBL_RATES[10%],0.8* TBL_RATES[[#This Row],[25%]])</f>
        <v>21.6</v>
      </c>
      <c r="L47" s="2"/>
      <c r="M47" s="8">
        <f>ROUNDDOWN(IF(LEN(TBL_RATES[[#This Row],[Override]])&gt;0, TBL_RATES[Override], TBL_RATES[Cal Rate]),0)</f>
        <v>21</v>
      </c>
    </row>
    <row r="48" spans="1:13" hidden="1" x14ac:dyDescent="0.2">
      <c r="A48" s="2" t="s">
        <v>350</v>
      </c>
      <c r="B48" s="24" t="s">
        <v>400</v>
      </c>
      <c r="C48" s="1" t="str">
        <f>TBL_RATES[[#This Row],[Profession]] &amp;" - " &amp; TBL_RATES[[#This Row],[Specialty/1]]</f>
        <v>Allied - Radiologic Technologist</v>
      </c>
      <c r="D48" s="3" t="s">
        <v>2</v>
      </c>
      <c r="E48" s="3" t="s">
        <v>1</v>
      </c>
      <c r="F48" s="2">
        <v>25</v>
      </c>
      <c r="G48" s="2">
        <v>27</v>
      </c>
      <c r="H48" s="32">
        <v>30</v>
      </c>
      <c r="I48" s="2">
        <v>33</v>
      </c>
      <c r="J48" s="2">
        <v>36</v>
      </c>
      <c r="K48" s="2">
        <f>IF((0.8* TBL_RATES[[#This Row],[25%]])&lt;14, TBL_RATES[10%],0.8* TBL_RATES[[#This Row],[25%]])</f>
        <v>21.6</v>
      </c>
      <c r="L48" s="2"/>
      <c r="M48" s="8">
        <f>ROUNDDOWN(IF(LEN(TBL_RATES[[#This Row],[Override]])&gt;0, TBL_RATES[Override], TBL_RATES[Cal Rate]),0)</f>
        <v>21</v>
      </c>
    </row>
    <row r="49" spans="1:13" hidden="1" x14ac:dyDescent="0.2">
      <c r="A49" s="2" t="s">
        <v>350</v>
      </c>
      <c r="B49" s="24" t="s">
        <v>515</v>
      </c>
      <c r="C49" s="1" t="str">
        <f>TBL_RATES[[#This Row],[Profession]] &amp;" - " &amp; TBL_RATES[[#This Row],[Specialty/1]]</f>
        <v>Allied - Laboratory Technician</v>
      </c>
      <c r="D49" s="3" t="s">
        <v>2</v>
      </c>
      <c r="E49" s="3" t="s">
        <v>1</v>
      </c>
      <c r="G49" s="2">
        <v>26</v>
      </c>
      <c r="H49" s="32">
        <v>30</v>
      </c>
      <c r="I49" s="2">
        <v>35</v>
      </c>
      <c r="K49" s="7">
        <f>IF((0.8* TBL_RATES[[#This Row],[25%]])&lt;14, TBL_RATES[10%],0.8* TBL_RATES[[#This Row],[25%]])</f>
        <v>20.8</v>
      </c>
      <c r="L49" s="2"/>
      <c r="M49" s="8">
        <f>ROUNDDOWN(IF(LEN(TBL_RATES[[#This Row],[Override]])&gt;0, TBL_RATES[Override], TBL_RATES[Cal Rate]),0)</f>
        <v>20</v>
      </c>
    </row>
    <row r="50" spans="1:13" hidden="1" x14ac:dyDescent="0.2">
      <c r="A50" s="2" t="s">
        <v>350</v>
      </c>
      <c r="B50" s="24" t="s">
        <v>397</v>
      </c>
      <c r="C50" s="1" t="str">
        <f>TBL_RATES[[#This Row],[Profession]] &amp;" - " &amp; TBL_RATES[[#This Row],[Specialty/1]]</f>
        <v>Allied - Polysomnographic Technologist</v>
      </c>
      <c r="D50" s="3" t="s">
        <v>2</v>
      </c>
      <c r="E50" s="3" t="s">
        <v>1</v>
      </c>
      <c r="F50" s="2">
        <v>23</v>
      </c>
      <c r="G50" s="2">
        <v>26</v>
      </c>
      <c r="H50" s="32">
        <v>29</v>
      </c>
      <c r="I50" s="2">
        <v>32</v>
      </c>
      <c r="J50" s="2">
        <v>35</v>
      </c>
      <c r="K50" s="7">
        <f>IF((0.8* TBL_RATES[[#This Row],[25%]])&lt;14, TBL_RATES[10%],0.8* TBL_RATES[[#This Row],[25%]])</f>
        <v>20.8</v>
      </c>
      <c r="L50" s="2"/>
      <c r="M50" s="8">
        <f>ROUNDDOWN(IF(LEN(TBL_RATES[[#This Row],[Override]])&gt;0, TBL_RATES[Override], TBL_RATES[Cal Rate]),0)</f>
        <v>20</v>
      </c>
    </row>
    <row r="51" spans="1:13" hidden="1" x14ac:dyDescent="0.2">
      <c r="A51" s="2" t="s">
        <v>350</v>
      </c>
      <c r="B51" s="24" t="s">
        <v>401</v>
      </c>
      <c r="C51" s="1" t="str">
        <f>TBL_RATES[[#This Row],[Profession]] &amp;" - " &amp; TBL_RATES[[#This Row],[Specialty/1]]</f>
        <v>Allied - Recreational Therapist</v>
      </c>
      <c r="D51" s="3" t="s">
        <v>2</v>
      </c>
      <c r="E51" s="3" t="s">
        <v>1</v>
      </c>
      <c r="F51" s="2">
        <v>23</v>
      </c>
      <c r="G51" s="2">
        <v>25</v>
      </c>
      <c r="H51" s="32">
        <v>28</v>
      </c>
      <c r="I51" s="2">
        <v>31</v>
      </c>
      <c r="J51" s="2">
        <v>34</v>
      </c>
      <c r="K51" s="11">
        <f>IF((0.8* TBL_RATES[[#This Row],[25%]])&lt;14, TBL_RATES[10%],0.8* TBL_RATES[[#This Row],[25%]])</f>
        <v>20</v>
      </c>
      <c r="L51" s="11"/>
      <c r="M51" s="8">
        <f>ROUNDDOWN(IF(LEN(TBL_RATES[[#This Row],[Override]])&gt;0, TBL_RATES[Override], TBL_RATES[Cal Rate]),0)</f>
        <v>20</v>
      </c>
    </row>
    <row r="52" spans="1:13" hidden="1" x14ac:dyDescent="0.2">
      <c r="A52" s="11" t="s">
        <v>350</v>
      </c>
      <c r="B52" s="1" t="s">
        <v>511</v>
      </c>
      <c r="C52" s="1" t="str">
        <f>TBL_RATES[[#This Row],[Profession]] &amp;" - " &amp; TBL_RATES[[#This Row],[Specialty/1]]</f>
        <v>Allied - Sleep Technologist</v>
      </c>
      <c r="D52" s="12" t="s">
        <v>2</v>
      </c>
      <c r="E52" s="12" t="s">
        <v>1</v>
      </c>
      <c r="F52" s="11">
        <v>23</v>
      </c>
      <c r="G52" s="11">
        <v>26</v>
      </c>
      <c r="H52" s="34">
        <v>29</v>
      </c>
      <c r="I52" s="11">
        <v>32</v>
      </c>
      <c r="J52" s="11">
        <v>35</v>
      </c>
      <c r="K52" s="20">
        <f>IF((0.8* TBL_RATES[[#This Row],[25%]])&lt;14, TBL_RATES[10%],0.8* TBL_RATES[[#This Row],[25%]])</f>
        <v>20.8</v>
      </c>
      <c r="L52" s="11"/>
      <c r="M52" s="8">
        <f>ROUNDDOWN(IF(LEN(TBL_RATES[[#This Row],[Override]])&gt;0, TBL_RATES[Override], TBL_RATES[Cal Rate]),0)</f>
        <v>20</v>
      </c>
    </row>
    <row r="53" spans="1:13" hidden="1" x14ac:dyDescent="0.2">
      <c r="A53" s="2" t="s">
        <v>350</v>
      </c>
      <c r="B53" s="24" t="s">
        <v>11</v>
      </c>
      <c r="C53" s="1" t="str">
        <f>TBL_RATES[[#This Row],[Profession]] &amp;" - " &amp; TBL_RATES[[#This Row],[Specialty/1]]</f>
        <v>Allied - Social Worker BSW</v>
      </c>
      <c r="D53" s="3" t="s">
        <v>2</v>
      </c>
      <c r="E53" s="3" t="s">
        <v>1</v>
      </c>
      <c r="F53" s="2">
        <v>23</v>
      </c>
      <c r="G53" s="2">
        <v>26</v>
      </c>
      <c r="H53" s="32">
        <v>29</v>
      </c>
      <c r="I53" s="2">
        <v>32</v>
      </c>
      <c r="J53" s="2">
        <v>35</v>
      </c>
      <c r="K53" s="11">
        <f>IF((0.8* TBL_RATES[[#This Row],[25%]])&lt;14, TBL_RATES[10%],0.8* TBL_RATES[[#This Row],[25%]])</f>
        <v>20.8</v>
      </c>
      <c r="L53" s="11"/>
      <c r="M53" s="8">
        <f>ROUNDDOWN(IF(LEN(TBL_RATES[[#This Row],[Override]])&gt;0, TBL_RATES[Override], TBL_RATES[Cal Rate]),0)</f>
        <v>20</v>
      </c>
    </row>
    <row r="54" spans="1:13" hidden="1" x14ac:dyDescent="0.2">
      <c r="A54" s="2" t="s">
        <v>350</v>
      </c>
      <c r="B54" s="24" t="s">
        <v>39</v>
      </c>
      <c r="C54" s="1" t="str">
        <f>TBL_RATES[[#This Row],[Profession]] &amp;" - " &amp; TBL_RATES[[#This Row],[Specialty/1]]</f>
        <v>Allied - EEG</v>
      </c>
      <c r="D54" s="3" t="s">
        <v>2</v>
      </c>
      <c r="E54" s="3" t="s">
        <v>1</v>
      </c>
      <c r="F54" s="2">
        <v>21</v>
      </c>
      <c r="G54" s="2">
        <v>24</v>
      </c>
      <c r="H54" s="32">
        <v>28</v>
      </c>
      <c r="I54" s="2">
        <v>31</v>
      </c>
      <c r="J54" s="2">
        <v>34</v>
      </c>
      <c r="K54" s="26">
        <f>IF((0.8* TBL_RATES[[#This Row],[25%]])&lt;14, TBL_RATES[10%],0.8* TBL_RATES[[#This Row],[25%]])</f>
        <v>19.200000000000003</v>
      </c>
      <c r="L54" s="11"/>
      <c r="M54" s="8">
        <f>ROUNDDOWN(IF(LEN(TBL_RATES[[#This Row],[Override]])&gt;0, TBL_RATES[Override], TBL_RATES[Cal Rate]),0)</f>
        <v>19</v>
      </c>
    </row>
    <row r="55" spans="1:13" hidden="1" x14ac:dyDescent="0.2">
      <c r="A55" s="2" t="s">
        <v>350</v>
      </c>
      <c r="B55" s="24" t="s">
        <v>382</v>
      </c>
      <c r="C55" s="1" t="str">
        <f>TBL_RATES[[#This Row],[Profession]] &amp;" - " &amp; TBL_RATES[[#This Row],[Specialty/1]]</f>
        <v>Allied - Neurodiagnostic Technologist</v>
      </c>
      <c r="D55" s="3" t="s">
        <v>2</v>
      </c>
      <c r="E55" s="3" t="s">
        <v>1</v>
      </c>
      <c r="F55" s="2">
        <v>21</v>
      </c>
      <c r="G55" s="2">
        <v>24</v>
      </c>
      <c r="H55" s="32">
        <v>28</v>
      </c>
      <c r="I55" s="2">
        <v>31</v>
      </c>
      <c r="J55" s="2">
        <v>34</v>
      </c>
      <c r="K55" s="26">
        <f>IF((0.8* TBL_RATES[[#This Row],[25%]])&lt;14, TBL_RATES[10%],0.8* TBL_RATES[[#This Row],[25%]])</f>
        <v>19.200000000000003</v>
      </c>
      <c r="L55" s="11"/>
      <c r="M55" s="8">
        <f>ROUNDDOWN(IF(LEN(TBL_RATES[[#This Row],[Override]])&gt;0, TBL_RATES[Override], TBL_RATES[Cal Rate]),0)</f>
        <v>19</v>
      </c>
    </row>
    <row r="56" spans="1:13" hidden="1" x14ac:dyDescent="0.2">
      <c r="A56" s="2" t="s">
        <v>350</v>
      </c>
      <c r="B56" s="24" t="s">
        <v>354</v>
      </c>
      <c r="C56" s="1" t="str">
        <f>TBL_RATES[[#This Row],[Profession]] &amp;" - " &amp; TBL_RATES[[#This Row],[Specialty/1]]</f>
        <v>Allied - Acupuncturist</v>
      </c>
      <c r="D56" s="3" t="s">
        <v>2</v>
      </c>
      <c r="E56" s="3" t="s">
        <v>1</v>
      </c>
      <c r="F56" s="2">
        <v>21</v>
      </c>
      <c r="G56" s="2">
        <v>23</v>
      </c>
      <c r="H56" s="32">
        <v>26</v>
      </c>
      <c r="I56" s="2">
        <v>30</v>
      </c>
      <c r="K56" s="26">
        <f>IF((0.8* TBL_RATES[[#This Row],[25%]])&lt;14, TBL_RATES[10%],0.8* TBL_RATES[[#This Row],[25%]])</f>
        <v>18.400000000000002</v>
      </c>
      <c r="L56" s="11"/>
      <c r="M56" s="8">
        <f>ROUNDDOWN(IF(LEN(TBL_RATES[[#This Row],[Override]])&gt;0, TBL_RATES[Override], TBL_RATES[Cal Rate]),0)</f>
        <v>18</v>
      </c>
    </row>
    <row r="57" spans="1:13" hidden="1" x14ac:dyDescent="0.2">
      <c r="A57" s="2" t="s">
        <v>350</v>
      </c>
      <c r="B57" s="24" t="s">
        <v>62</v>
      </c>
      <c r="C57" s="1" t="str">
        <f>TBL_RATES[[#This Row],[Profession]] &amp;" - " &amp; TBL_RATES[[#This Row],[Specialty/1]]</f>
        <v>Allied - EMR Specialist</v>
      </c>
      <c r="D57" s="3" t="s">
        <v>2</v>
      </c>
      <c r="E57" s="3" t="s">
        <v>1</v>
      </c>
      <c r="G57" s="2">
        <v>23</v>
      </c>
      <c r="H57" s="32">
        <v>29</v>
      </c>
      <c r="I57" s="2">
        <v>36</v>
      </c>
      <c r="K57" s="26">
        <f>IF((0.8* TBL_RATES[[#This Row],[25%]])&lt;14, TBL_RATES[10%],0.8* TBL_RATES[[#This Row],[25%]])</f>
        <v>18.400000000000002</v>
      </c>
      <c r="L57" s="11"/>
      <c r="M57" s="8">
        <f>ROUNDDOWN(IF(LEN(TBL_RATES[[#This Row],[Override]])&gt;0, TBL_RATES[Override], TBL_RATES[Cal Rate]),0)</f>
        <v>18</v>
      </c>
    </row>
    <row r="58" spans="1:13" hidden="1" x14ac:dyDescent="0.2">
      <c r="A58" s="2" t="s">
        <v>350</v>
      </c>
      <c r="B58" s="24" t="s">
        <v>23</v>
      </c>
      <c r="C58" s="1" t="str">
        <f>TBL_RATES[[#This Row],[Profession]] &amp;" - " &amp; TBL_RATES[[#This Row],[Specialty/1]]</f>
        <v>Allied - Exercise Physiologist</v>
      </c>
      <c r="D58" s="3" t="s">
        <v>2</v>
      </c>
      <c r="E58" s="3" t="s">
        <v>1</v>
      </c>
      <c r="F58" s="2">
        <v>21</v>
      </c>
      <c r="G58" s="2">
        <v>23</v>
      </c>
      <c r="H58" s="32">
        <v>26</v>
      </c>
      <c r="I58" s="2">
        <v>30</v>
      </c>
      <c r="J58" s="2">
        <v>33</v>
      </c>
      <c r="K58" s="26">
        <f>IF((0.8* TBL_RATES[[#This Row],[25%]])&lt;14, TBL_RATES[10%],0.8* TBL_RATES[[#This Row],[25%]])</f>
        <v>18.400000000000002</v>
      </c>
      <c r="L58" s="11"/>
      <c r="M58" s="8">
        <f>ROUNDDOWN(IF(LEN(TBL_RATES[[#This Row],[Override]])&gt;0, TBL_RATES[Override], TBL_RATES[Cal Rate]),0)</f>
        <v>18</v>
      </c>
    </row>
    <row r="59" spans="1:13" hidden="1" x14ac:dyDescent="0.2">
      <c r="A59" s="2" t="s">
        <v>350</v>
      </c>
      <c r="B59" s="24" t="s">
        <v>373</v>
      </c>
      <c r="C59" s="1" t="str">
        <f>TBL_RATES[[#This Row],[Profession]] &amp;" - " &amp; TBL_RATES[[#This Row],[Specialty/1]]</f>
        <v>Allied - Marriage &amp; Family Therapist</v>
      </c>
      <c r="D59" s="3" t="s">
        <v>2</v>
      </c>
      <c r="E59" s="3" t="s">
        <v>1</v>
      </c>
      <c r="G59" s="2">
        <v>23</v>
      </c>
      <c r="H59" s="32">
        <v>28</v>
      </c>
      <c r="I59" s="2">
        <v>38</v>
      </c>
      <c r="K59" s="26">
        <f>IF((0.8* TBL_RATES[[#This Row],[25%]])&lt;14, TBL_RATES[10%],0.8* TBL_RATES[[#This Row],[25%]])</f>
        <v>18.400000000000002</v>
      </c>
      <c r="L59" s="11"/>
      <c r="M59" s="8">
        <f>ROUNDDOWN(IF(LEN(TBL_RATES[[#This Row],[Override]])&gt;0, TBL_RATES[Override], TBL_RATES[Cal Rate]),0)</f>
        <v>18</v>
      </c>
    </row>
    <row r="60" spans="1:13" hidden="1" x14ac:dyDescent="0.2">
      <c r="A60" s="2" t="s">
        <v>350</v>
      </c>
      <c r="B60" s="24" t="s">
        <v>374</v>
      </c>
      <c r="C60" s="1" t="str">
        <f>TBL_RATES[[#This Row],[Profession]] &amp;" - " &amp; TBL_RATES[[#This Row],[Specialty/1]]</f>
        <v>Allied - Massage Therapist</v>
      </c>
      <c r="D60" s="3" t="s">
        <v>2</v>
      </c>
      <c r="E60" s="3" t="s">
        <v>1</v>
      </c>
      <c r="F60" s="2">
        <v>21</v>
      </c>
      <c r="G60" s="2">
        <v>23</v>
      </c>
      <c r="H60" s="32">
        <v>26</v>
      </c>
      <c r="I60" s="2">
        <v>30</v>
      </c>
      <c r="J60" s="2">
        <v>33</v>
      </c>
      <c r="K60" s="26">
        <f>IF((0.8* TBL_RATES[[#This Row],[25%]])&lt;14, TBL_RATES[10%],0.8* TBL_RATES[[#This Row],[25%]])</f>
        <v>18.400000000000002</v>
      </c>
      <c r="L60" s="11"/>
      <c r="M60" s="8">
        <f>ROUNDDOWN(IF(LEN(TBL_RATES[[#This Row],[Override]])&gt;0, TBL_RATES[Override], TBL_RATES[Cal Rate]),0)</f>
        <v>18</v>
      </c>
    </row>
    <row r="61" spans="1:13" hidden="1" x14ac:dyDescent="0.2">
      <c r="A61" s="11" t="s">
        <v>350</v>
      </c>
      <c r="B61" s="1" t="s">
        <v>507</v>
      </c>
      <c r="C61" s="1" t="str">
        <f>TBL_RATES[[#This Row],[Profession]] &amp;" - " &amp; TBL_RATES[[#This Row],[Specialty/1]]</f>
        <v>Allied - Nutritionist</v>
      </c>
      <c r="D61" s="12" t="s">
        <v>2</v>
      </c>
      <c r="E61" s="12"/>
      <c r="F61" s="11">
        <v>21</v>
      </c>
      <c r="G61" s="11">
        <v>23</v>
      </c>
      <c r="H61" s="34"/>
      <c r="I61" s="11"/>
      <c r="J61" s="11">
        <v>34</v>
      </c>
      <c r="K61" s="20">
        <f>IF((0.8* TBL_RATES[[#This Row],[25%]])&lt;14, TBL_RATES[10%],0.8* TBL_RATES[[#This Row],[25%]])</f>
        <v>18.400000000000002</v>
      </c>
      <c r="L61" s="11"/>
      <c r="M61" s="8">
        <f>ROUNDDOWN(IF(LEN(TBL_RATES[[#This Row],[Override]])&gt;0, TBL_RATES[Override], TBL_RATES[Cal Rate]),0)</f>
        <v>18</v>
      </c>
    </row>
    <row r="62" spans="1:13" ht="15" hidden="1" x14ac:dyDescent="0.25">
      <c r="A62" s="2" t="s">
        <v>350</v>
      </c>
      <c r="B62" s="24" t="s">
        <v>396</v>
      </c>
      <c r="C62" s="1" t="str">
        <f>TBL_RATES[[#This Row],[Profession]] &amp;" - " &amp; TBL_RATES[[#This Row],[Specialty/1]]</f>
        <v>Allied - Physiologist</v>
      </c>
      <c r="D62" s="27" t="s">
        <v>2</v>
      </c>
      <c r="E62" s="3" t="s">
        <v>1</v>
      </c>
      <c r="F62" s="2">
        <v>21</v>
      </c>
      <c r="G62" s="2">
        <v>23</v>
      </c>
      <c r="H62" s="32">
        <v>26</v>
      </c>
      <c r="I62" s="2">
        <v>30</v>
      </c>
      <c r="J62" s="2">
        <v>33</v>
      </c>
      <c r="K62" s="26">
        <f>IF((0.8* TBL_RATES[[#This Row],[25%]])&lt;14, TBL_RATES[10%],0.8* TBL_RATES[[#This Row],[25%]])</f>
        <v>18.400000000000002</v>
      </c>
      <c r="L62" s="11"/>
      <c r="M62" s="8">
        <f>ROUNDDOWN(IF(LEN(TBL_RATES[[#This Row],[Override]])&gt;0, TBL_RATES[Override], TBL_RATES[Cal Rate]),0)</f>
        <v>18</v>
      </c>
    </row>
    <row r="63" spans="1:13" hidden="1" x14ac:dyDescent="0.2">
      <c r="A63" s="2" t="s">
        <v>350</v>
      </c>
      <c r="B63" s="24" t="s">
        <v>356</v>
      </c>
      <c r="C63" s="1" t="str">
        <f>TBL_RATES[[#This Row],[Profession]] &amp;" - " &amp; TBL_RATES[[#This Row],[Specialty/1]]</f>
        <v>Allied - Athletic Trainer</v>
      </c>
      <c r="D63" s="3" t="s">
        <v>2</v>
      </c>
      <c r="E63" s="3" t="s">
        <v>1</v>
      </c>
      <c r="F63" s="2">
        <v>20</v>
      </c>
      <c r="G63" s="2">
        <v>22</v>
      </c>
      <c r="H63" s="32">
        <v>24</v>
      </c>
      <c r="I63" s="2">
        <v>27</v>
      </c>
      <c r="J63" s="2">
        <v>29</v>
      </c>
      <c r="K63" s="26">
        <f>IF((0.8* TBL_RATES[[#This Row],[25%]])&lt;14, TBL_RATES[10%],0.8* TBL_RATES[[#This Row],[25%]])</f>
        <v>17.600000000000001</v>
      </c>
      <c r="L63" s="11"/>
      <c r="M63" s="8">
        <f>ROUNDDOWN(IF(LEN(TBL_RATES[[#This Row],[Override]])&gt;0, TBL_RATES[Override], TBL_RATES[Cal Rate]),0)</f>
        <v>17</v>
      </c>
    </row>
    <row r="64" spans="1:13" hidden="1" x14ac:dyDescent="0.2">
      <c r="A64" s="11" t="s">
        <v>350</v>
      </c>
      <c r="B64" s="1" t="s">
        <v>508</v>
      </c>
      <c r="C64" s="1" t="str">
        <f>TBL_RATES[[#This Row],[Profession]] &amp;" - " &amp; TBL_RATES[[#This Row],[Specialty/1]]</f>
        <v>Allied - Operating Room Technician</v>
      </c>
      <c r="D64" s="12" t="s">
        <v>2</v>
      </c>
      <c r="E64" s="12" t="s">
        <v>1</v>
      </c>
      <c r="F64" s="11">
        <v>20</v>
      </c>
      <c r="G64" s="11">
        <v>22</v>
      </c>
      <c r="H64" s="34">
        <v>25</v>
      </c>
      <c r="I64" s="11">
        <v>27</v>
      </c>
      <c r="J64" s="11">
        <v>29</v>
      </c>
      <c r="K64" s="20">
        <f>IF((0.8* TBL_RATES[[#This Row],[25%]])&lt;14, TBL_RATES[10%],0.8* TBL_RATES[[#This Row],[25%]])</f>
        <v>17.600000000000001</v>
      </c>
      <c r="L64" s="11"/>
      <c r="M64" s="8">
        <f>ROUNDDOWN(IF(LEN(TBL_RATES[[#This Row],[Override]])&gt;0, TBL_RATES[Override], TBL_RATES[Cal Rate]),0)</f>
        <v>17</v>
      </c>
    </row>
    <row r="65" spans="1:13" hidden="1" x14ac:dyDescent="0.2">
      <c r="A65" s="2" t="s">
        <v>350</v>
      </c>
      <c r="B65" s="24" t="s">
        <v>387</v>
      </c>
      <c r="C65" s="1" t="str">
        <f>TBL_RATES[[#This Row],[Profession]] &amp;" - " &amp; TBL_RATES[[#This Row],[Specialty/1]]</f>
        <v>Allied - Optician</v>
      </c>
      <c r="D65" s="3" t="s">
        <v>2</v>
      </c>
      <c r="E65" s="3" t="s">
        <v>1</v>
      </c>
      <c r="F65" s="2">
        <v>20</v>
      </c>
      <c r="G65" s="2">
        <v>22</v>
      </c>
      <c r="H65" s="32">
        <v>24</v>
      </c>
      <c r="I65" s="2">
        <v>29</v>
      </c>
      <c r="J65" s="2">
        <v>33</v>
      </c>
      <c r="K65" s="26">
        <f>IF((0.8* TBL_RATES[[#This Row],[25%]])&lt;14, TBL_RATES[10%],0.8* TBL_RATES[[#This Row],[25%]])</f>
        <v>17.600000000000001</v>
      </c>
      <c r="L65" s="11"/>
      <c r="M65" s="8">
        <f>ROUNDDOWN(IF(LEN(TBL_RATES[[#This Row],[Override]])&gt;0, TBL_RATES[Override], TBL_RATES[Cal Rate]),0)</f>
        <v>17</v>
      </c>
    </row>
    <row r="66" spans="1:13" hidden="1" x14ac:dyDescent="0.2">
      <c r="A66" s="2" t="s">
        <v>350</v>
      </c>
      <c r="B66" s="24" t="s">
        <v>409</v>
      </c>
      <c r="C66" s="1" t="str">
        <f>TBL_RATES[[#This Row],[Profession]] &amp;" - " &amp; TBL_RATES[[#This Row],[Specialty/1]]</f>
        <v>Allied - Surgical Technician/Technologist</v>
      </c>
      <c r="D66" s="3" t="s">
        <v>2</v>
      </c>
      <c r="E66" s="3" t="s">
        <v>1</v>
      </c>
      <c r="F66" s="2">
        <v>20</v>
      </c>
      <c r="G66" s="2">
        <v>22</v>
      </c>
      <c r="H66" s="32">
        <v>25</v>
      </c>
      <c r="I66" s="2">
        <v>27</v>
      </c>
      <c r="J66" s="2">
        <v>29</v>
      </c>
      <c r="K66" s="11">
        <f>IF((0.8* TBL_RATES[[#This Row],[25%]])&lt;14, TBL_RATES[10%],0.8* TBL_RATES[[#This Row],[25%]])</f>
        <v>17.600000000000001</v>
      </c>
      <c r="L66" s="11"/>
      <c r="M66" s="8">
        <f>ROUNDDOWN(IF(LEN(TBL_RATES[[#This Row],[Override]])&gt;0, TBL_RATES[Override], TBL_RATES[Cal Rate]),0)</f>
        <v>17</v>
      </c>
    </row>
    <row r="67" spans="1:13" hidden="1" x14ac:dyDescent="0.2">
      <c r="A67" s="2" t="s">
        <v>350</v>
      </c>
      <c r="B67" s="24" t="s">
        <v>359</v>
      </c>
      <c r="C67" s="1" t="str">
        <f>TBL_RATES[[#This Row],[Profession]] &amp;" - " &amp; TBL_RATES[[#This Row],[Specialty/1]]</f>
        <v>Allied - Clinical Laboratory Assistant/Technician</v>
      </c>
      <c r="D67" s="3" t="s">
        <v>2</v>
      </c>
      <c r="E67" s="3" t="s">
        <v>1</v>
      </c>
      <c r="F67" s="2">
        <v>16</v>
      </c>
      <c r="G67" s="2">
        <v>20</v>
      </c>
      <c r="H67" s="32">
        <v>24</v>
      </c>
      <c r="I67" s="2">
        <v>28</v>
      </c>
      <c r="J67" s="2">
        <v>31</v>
      </c>
      <c r="K67" s="26">
        <f>IF((0.8* TBL_RATES[[#This Row],[25%]])&lt;14, TBL_RATES[10%],0.8* TBL_RATES[[#This Row],[25%]])</f>
        <v>16</v>
      </c>
      <c r="L67" s="11"/>
      <c r="M67" s="8">
        <f>ROUNDDOWN(IF(LEN(TBL_RATES[[#This Row],[Override]])&gt;0, TBL_RATES[Override], TBL_RATES[Cal Rate]),0)</f>
        <v>16</v>
      </c>
    </row>
    <row r="68" spans="1:13" hidden="1" x14ac:dyDescent="0.2">
      <c r="A68" s="11" t="s">
        <v>350</v>
      </c>
      <c r="B68" s="1" t="s">
        <v>496</v>
      </c>
      <c r="C68" s="1" t="str">
        <f>TBL_RATES[[#This Row],[Profession]] &amp;" - " &amp; TBL_RATES[[#This Row],[Specialty/1]]</f>
        <v>Allied - Counselor/Therapy</v>
      </c>
      <c r="D68" s="12" t="s">
        <v>2</v>
      </c>
      <c r="E68" s="12" t="s">
        <v>1</v>
      </c>
      <c r="F68" s="11">
        <v>18</v>
      </c>
      <c r="G68" s="11">
        <v>21</v>
      </c>
      <c r="H68" s="34">
        <v>25</v>
      </c>
      <c r="I68" s="11">
        <v>27</v>
      </c>
      <c r="J68" s="11">
        <v>29</v>
      </c>
      <c r="K68" s="20">
        <f>IF((0.8* TBL_RATES[[#This Row],[25%]])&lt;14, TBL_RATES[10%],0.8* TBL_RATES[[#This Row],[25%]])</f>
        <v>16.8</v>
      </c>
      <c r="L68" s="11"/>
      <c r="M68" s="8">
        <f>ROUNDDOWN(IF(LEN(TBL_RATES[[#This Row],[Override]])&gt;0, TBL_RATES[Override], TBL_RATES[Cal Rate]),0)</f>
        <v>16</v>
      </c>
    </row>
    <row r="69" spans="1:13" hidden="1" x14ac:dyDescent="0.2">
      <c r="A69" s="2" t="s">
        <v>350</v>
      </c>
      <c r="B69" s="24" t="s">
        <v>50</v>
      </c>
      <c r="C69" s="1" t="str">
        <f>TBL_RATES[[#This Row],[Profession]] &amp;" - " &amp; TBL_RATES[[#This Row],[Specialty/1]]</f>
        <v>Allied - Family Therapist</v>
      </c>
      <c r="D69" s="3" t="s">
        <v>2</v>
      </c>
      <c r="E69" s="3" t="s">
        <v>1</v>
      </c>
      <c r="F69" s="2">
        <v>18</v>
      </c>
      <c r="G69" s="2">
        <v>20</v>
      </c>
      <c r="H69" s="32">
        <v>24</v>
      </c>
      <c r="I69" s="2">
        <v>31</v>
      </c>
      <c r="K69" s="26">
        <f>IF((0.8* TBL_RATES[[#This Row],[25%]])&lt;14, TBL_RATES[10%],0.8* TBL_RATES[[#This Row],[25%]])</f>
        <v>16</v>
      </c>
      <c r="L69" s="11"/>
      <c r="M69" s="8">
        <f>ROUNDDOWN(IF(LEN(TBL_RATES[[#This Row],[Override]])&gt;0, TBL_RATES[Override], TBL_RATES[Cal Rate]),0)</f>
        <v>16</v>
      </c>
    </row>
    <row r="70" spans="1:13" hidden="1" x14ac:dyDescent="0.2">
      <c r="A70" s="2" t="s">
        <v>350</v>
      </c>
      <c r="B70" s="24" t="s">
        <v>69</v>
      </c>
      <c r="C70" s="1" t="str">
        <f>TBL_RATES[[#This Row],[Profession]] &amp;" - " &amp; TBL_RATES[[#This Row],[Specialty/1]]</f>
        <v>Allied - Laboratory Assistant</v>
      </c>
      <c r="D70" s="3" t="s">
        <v>2</v>
      </c>
      <c r="E70" s="3" t="s">
        <v>1</v>
      </c>
      <c r="F70" s="2">
        <v>16</v>
      </c>
      <c r="G70" s="2">
        <v>20</v>
      </c>
      <c r="H70" s="32">
        <v>24</v>
      </c>
      <c r="I70" s="2">
        <v>27</v>
      </c>
      <c r="J70" s="2">
        <v>31</v>
      </c>
      <c r="K70" s="26">
        <f>IF((0.8* TBL_RATES[[#This Row],[25%]])&lt;14, TBL_RATES[10%],0.8* TBL_RATES[[#This Row],[25%]])</f>
        <v>16</v>
      </c>
      <c r="L70" s="11"/>
      <c r="M70" s="8">
        <f>ROUNDDOWN(IF(LEN(TBL_RATES[[#This Row],[Override]])&gt;0, TBL_RATES[Override], TBL_RATES[Cal Rate]),0)</f>
        <v>16</v>
      </c>
    </row>
    <row r="71" spans="1:13" hidden="1" x14ac:dyDescent="0.2">
      <c r="A71" s="2" t="s">
        <v>350</v>
      </c>
      <c r="B71" s="24" t="s">
        <v>376</v>
      </c>
      <c r="C71" s="1" t="str">
        <f>TBL_RATES[[#This Row],[Profession]] &amp;" - " &amp; TBL_RATES[[#This Row],[Specialty/1]]</f>
        <v>Allied - Medical Interpreter</v>
      </c>
      <c r="D71" s="3" t="s">
        <v>2</v>
      </c>
      <c r="E71" s="3" t="s">
        <v>1</v>
      </c>
      <c r="F71" s="2">
        <v>18</v>
      </c>
      <c r="G71" s="2">
        <v>20</v>
      </c>
      <c r="H71" s="32">
        <v>23</v>
      </c>
      <c r="I71" s="2">
        <v>25</v>
      </c>
      <c r="J71" s="2">
        <v>27</v>
      </c>
      <c r="K71" s="26">
        <f>IF((0.8* TBL_RATES[[#This Row],[25%]])&lt;14, TBL_RATES[10%],0.8* TBL_RATES[[#This Row],[25%]])</f>
        <v>16</v>
      </c>
      <c r="L71" s="11"/>
      <c r="M71" s="8">
        <f>ROUNDDOWN(IF(LEN(TBL_RATES[[#This Row],[Override]])&gt;0, TBL_RATES[Override], TBL_RATES[Cal Rate]),0)</f>
        <v>16</v>
      </c>
    </row>
    <row r="72" spans="1:13" hidden="1" x14ac:dyDescent="0.2">
      <c r="A72" s="2" t="s">
        <v>350</v>
      </c>
      <c r="B72" s="24" t="s">
        <v>379</v>
      </c>
      <c r="C72" s="1" t="str">
        <f>TBL_RATES[[#This Row],[Profession]] &amp;" - " &amp; TBL_RATES[[#This Row],[Specialty/1]]</f>
        <v>Allied - Mental Health Counselor</v>
      </c>
      <c r="D72" s="3" t="s">
        <v>2</v>
      </c>
      <c r="E72" s="3" t="s">
        <v>1</v>
      </c>
      <c r="G72" s="2">
        <v>21</v>
      </c>
      <c r="H72" s="32">
        <v>24</v>
      </c>
      <c r="I72" s="2">
        <v>28</v>
      </c>
      <c r="K72" s="26">
        <f>IF((0.8* TBL_RATES[[#This Row],[25%]])&lt;14, TBL_RATES[10%],0.8* TBL_RATES[[#This Row],[25%]])</f>
        <v>16.8</v>
      </c>
      <c r="L72" s="11"/>
      <c r="M72" s="8">
        <f>ROUNDDOWN(IF(LEN(TBL_RATES[[#This Row],[Override]])&gt;0, TBL_RATES[Override], TBL_RATES[Cal Rate]),0)</f>
        <v>16</v>
      </c>
    </row>
    <row r="73" spans="1:13" hidden="1" x14ac:dyDescent="0.2">
      <c r="A73" s="2" t="s">
        <v>350</v>
      </c>
      <c r="B73" s="24" t="s">
        <v>381</v>
      </c>
      <c r="C73" s="1" t="str">
        <f>TBL_RATES[[#This Row],[Profession]] &amp;" - " &amp; TBL_RATES[[#This Row],[Specialty/1]]</f>
        <v>Allied - Music Therapist</v>
      </c>
      <c r="D73" s="3" t="s">
        <v>2</v>
      </c>
      <c r="E73" s="3" t="s">
        <v>1</v>
      </c>
      <c r="G73" s="2">
        <v>21</v>
      </c>
      <c r="H73" s="32">
        <v>24</v>
      </c>
      <c r="I73" s="2">
        <v>27</v>
      </c>
      <c r="K73" s="26">
        <f>IF((0.8* TBL_RATES[[#This Row],[25%]])&lt;14, TBL_RATES[10%],0.8* TBL_RATES[[#This Row],[25%]])</f>
        <v>16.8</v>
      </c>
      <c r="L73" s="11"/>
      <c r="M73" s="8">
        <f>ROUNDDOWN(IF(LEN(TBL_RATES[[#This Row],[Override]])&gt;0, TBL_RATES[Override], TBL_RATES[Cal Rate]),0)</f>
        <v>16</v>
      </c>
    </row>
    <row r="74" spans="1:13" hidden="1" x14ac:dyDescent="0.2">
      <c r="A74" s="2" t="s">
        <v>350</v>
      </c>
      <c r="B74" s="24" t="s">
        <v>386</v>
      </c>
      <c r="C74" s="1" t="str">
        <f>TBL_RATES[[#This Row],[Profession]] &amp;" - " &amp; TBL_RATES[[#This Row],[Specialty/1]]</f>
        <v>Allied - Ophthalmic Technician</v>
      </c>
      <c r="D74" s="3" t="s">
        <v>2</v>
      </c>
      <c r="E74" s="3" t="s">
        <v>1</v>
      </c>
      <c r="F74" s="2">
        <v>18</v>
      </c>
      <c r="G74" s="2">
        <v>21</v>
      </c>
      <c r="H74" s="32">
        <v>24</v>
      </c>
      <c r="I74" s="2">
        <v>27</v>
      </c>
      <c r="J74" s="2">
        <v>30</v>
      </c>
      <c r="K74" s="26">
        <f>IF((0.8* TBL_RATES[[#This Row],[25%]])&lt;14, TBL_RATES[10%],0.8* TBL_RATES[[#This Row],[25%]])</f>
        <v>16.8</v>
      </c>
      <c r="L74" s="11"/>
      <c r="M74" s="8">
        <f>ROUNDDOWN(IF(LEN(TBL_RATES[[#This Row],[Override]])&gt;0, TBL_RATES[Override], TBL_RATES[Cal Rate]),0)</f>
        <v>16</v>
      </c>
    </row>
    <row r="75" spans="1:13" hidden="1" x14ac:dyDescent="0.2">
      <c r="A75" s="2" t="s">
        <v>350</v>
      </c>
      <c r="B75" s="24" t="s">
        <v>59</v>
      </c>
      <c r="C75" s="1" t="str">
        <f>TBL_RATES[[#This Row],[Profession]] &amp;" - " &amp; TBL_RATES[[#This Row],[Specialty/1]]</f>
        <v>Allied - Paramedic</v>
      </c>
      <c r="D75" s="3" t="s">
        <v>2</v>
      </c>
      <c r="E75" s="3" t="s">
        <v>1</v>
      </c>
      <c r="F75" s="2">
        <v>18</v>
      </c>
      <c r="G75" s="2">
        <v>20</v>
      </c>
      <c r="H75" s="32">
        <v>22</v>
      </c>
      <c r="I75" s="2">
        <v>25</v>
      </c>
      <c r="J75" s="2">
        <v>27</v>
      </c>
      <c r="K75" s="26">
        <f>IF((0.8* TBL_RATES[[#This Row],[25%]])&lt;14, TBL_RATES[10%],0.8* TBL_RATES[[#This Row],[25%]])</f>
        <v>16</v>
      </c>
      <c r="L75" s="11"/>
      <c r="M75" s="8">
        <f>ROUNDDOWN(IF(LEN(TBL_RATES[[#This Row],[Override]])&gt;0, TBL_RATES[Override], TBL_RATES[Cal Rate]),0)</f>
        <v>16</v>
      </c>
    </row>
    <row r="76" spans="1:13" hidden="1" x14ac:dyDescent="0.2">
      <c r="A76" s="2" t="s">
        <v>350</v>
      </c>
      <c r="B76" s="24" t="s">
        <v>14</v>
      </c>
      <c r="C76" s="1" t="str">
        <f>TBL_RATES[[#This Row],[Profession]] &amp;" - " &amp; TBL_RATES[[#This Row],[Specialty/1]]</f>
        <v>Allied - Recreation Therapist Assistant</v>
      </c>
      <c r="D76" s="3" t="s">
        <v>2</v>
      </c>
      <c r="E76" s="3" t="s">
        <v>1</v>
      </c>
      <c r="F76" s="2">
        <v>16</v>
      </c>
      <c r="G76" s="2">
        <v>17</v>
      </c>
      <c r="H76" s="32">
        <v>20</v>
      </c>
      <c r="I76" s="2">
        <v>22</v>
      </c>
      <c r="J76" s="2">
        <v>24</v>
      </c>
      <c r="K76" s="11">
        <f>IF((0.8* TBL_RATES[[#This Row],[25%]])&lt;14, TBL_RATES[10%],0.8* TBL_RATES[[#This Row],[25%]])</f>
        <v>16</v>
      </c>
      <c r="L76" s="11"/>
      <c r="M76" s="8">
        <f>ROUNDDOWN(IF(LEN(TBL_RATES[[#This Row],[Override]])&gt;0, TBL_RATES[Override], TBL_RATES[Cal Rate]),0)</f>
        <v>16</v>
      </c>
    </row>
    <row r="77" spans="1:13" hidden="1" x14ac:dyDescent="0.2">
      <c r="A77" s="2" t="s">
        <v>350</v>
      </c>
      <c r="B77" s="24" t="s">
        <v>408</v>
      </c>
      <c r="C77" s="1" t="str">
        <f>TBL_RATES[[#This Row],[Profession]] &amp;" - " &amp; TBL_RATES[[#This Row],[Specialty/1]]</f>
        <v>Allied - Surgical Technician</v>
      </c>
      <c r="D77" s="3" t="s">
        <v>2</v>
      </c>
      <c r="E77" s="3" t="s">
        <v>1</v>
      </c>
      <c r="F77" s="2">
        <v>19</v>
      </c>
      <c r="G77" s="2">
        <v>21</v>
      </c>
      <c r="H77" s="32">
        <v>23</v>
      </c>
      <c r="I77" s="2">
        <v>26</v>
      </c>
      <c r="J77" s="2">
        <v>28</v>
      </c>
      <c r="K77" s="11">
        <f>IF((0.8* TBL_RATES[[#This Row],[25%]])&lt;14, TBL_RATES[10%],0.8* TBL_RATES[[#This Row],[25%]])</f>
        <v>16.8</v>
      </c>
      <c r="L77" s="11"/>
      <c r="M77" s="8">
        <f>ROUNDDOWN(IF(LEN(TBL_RATES[[#This Row],[Override]])&gt;0, TBL_RATES[Override], TBL_RATES[Cal Rate]),0)</f>
        <v>16</v>
      </c>
    </row>
    <row r="78" spans="1:13" hidden="1" x14ac:dyDescent="0.2">
      <c r="A78" s="2" t="s">
        <v>350</v>
      </c>
      <c r="B78" s="24" t="s">
        <v>60</v>
      </c>
      <c r="C78" s="1" t="str">
        <f>TBL_RATES[[#This Row],[Profession]] &amp;" - " &amp; TBL_RATES[[#This Row],[Specialty/1]]</f>
        <v>Allied - AEMT</v>
      </c>
      <c r="D78" s="3" t="s">
        <v>2</v>
      </c>
      <c r="E78" s="3" t="s">
        <v>1</v>
      </c>
      <c r="F78" s="2">
        <v>15</v>
      </c>
      <c r="G78" s="2">
        <v>16</v>
      </c>
      <c r="H78" s="32">
        <v>18</v>
      </c>
      <c r="I78" s="2">
        <v>21</v>
      </c>
      <c r="J78" s="2">
        <v>23</v>
      </c>
      <c r="K78" s="26">
        <f>IF((0.8* TBL_RATES[[#This Row],[25%]])&lt;14, TBL_RATES[10%],0.8* TBL_RATES[[#This Row],[25%]])</f>
        <v>15</v>
      </c>
      <c r="L78" s="11"/>
      <c r="M78" s="8">
        <f>ROUNDDOWN(IF(LEN(TBL_RATES[[#This Row],[Override]])&gt;0, TBL_RATES[Override], TBL_RATES[Cal Rate]),0)</f>
        <v>15</v>
      </c>
    </row>
    <row r="79" spans="1:13" hidden="1" x14ac:dyDescent="0.2">
      <c r="A79" s="2" t="s">
        <v>350</v>
      </c>
      <c r="B79" s="24" t="s">
        <v>355</v>
      </c>
      <c r="C79" s="1" t="str">
        <f>TBL_RATES[[#This Row],[Profession]] &amp;" - " &amp; TBL_RATES[[#This Row],[Specialty/1]]</f>
        <v>Allied - Anesthesia Technician/Technologist</v>
      </c>
      <c r="D79" s="3" t="s">
        <v>2</v>
      </c>
      <c r="E79" s="3" t="s">
        <v>1</v>
      </c>
      <c r="F79" s="2">
        <v>17</v>
      </c>
      <c r="G79" s="2">
        <v>19</v>
      </c>
      <c r="H79" s="32">
        <v>21</v>
      </c>
      <c r="I79" s="2">
        <v>24</v>
      </c>
      <c r="J79" s="2">
        <v>27</v>
      </c>
      <c r="K79" s="26">
        <f>IF((0.8* TBL_RATES[[#This Row],[25%]])&lt;14, TBL_RATES[10%],0.8* TBL_RATES[[#This Row],[25%]])</f>
        <v>15.200000000000001</v>
      </c>
      <c r="L79" s="11"/>
      <c r="M79" s="8">
        <f>ROUNDDOWN(IF(LEN(TBL_RATES[[#This Row],[Override]])&gt;0, TBL_RATES[Override], TBL_RATES[Cal Rate]),0)</f>
        <v>15</v>
      </c>
    </row>
    <row r="80" spans="1:13" hidden="1" x14ac:dyDescent="0.2">
      <c r="A80" s="2" t="s">
        <v>350</v>
      </c>
      <c r="B80" s="24" t="s">
        <v>375</v>
      </c>
      <c r="C80" s="1" t="str">
        <f>TBL_RATES[[#This Row],[Profession]] &amp;" - " &amp; TBL_RATES[[#This Row],[Specialty/1]]</f>
        <v>Allied - Medical Assistant</v>
      </c>
      <c r="D80" s="3" t="s">
        <v>2</v>
      </c>
      <c r="E80" s="3" t="s">
        <v>1</v>
      </c>
      <c r="F80" s="2">
        <v>15</v>
      </c>
      <c r="G80" s="2">
        <v>17</v>
      </c>
      <c r="H80" s="32">
        <v>18</v>
      </c>
      <c r="I80" s="2">
        <v>19</v>
      </c>
      <c r="J80" s="2">
        <v>21</v>
      </c>
      <c r="K80" s="26">
        <f>IF((0.8* TBL_RATES[[#This Row],[25%]])&lt;14, TBL_RATES[10%],0.8* TBL_RATES[[#This Row],[25%]])</f>
        <v>15</v>
      </c>
      <c r="L80" s="11"/>
      <c r="M80" s="8">
        <f>ROUNDDOWN(IF(LEN(TBL_RATES[[#This Row],[Override]])&gt;0, TBL_RATES[Override], TBL_RATES[Cal Rate]),0)</f>
        <v>15</v>
      </c>
    </row>
    <row r="81" spans="1:13" ht="15" hidden="1" x14ac:dyDescent="0.25">
      <c r="A81" s="11" t="s">
        <v>350</v>
      </c>
      <c r="B81" s="1" t="s">
        <v>512</v>
      </c>
      <c r="C81" s="1" t="str">
        <f>TBL_RATES[[#This Row],[Profession]] &amp;" - " &amp; TBL_RATES[[#This Row],[Specialty/1]]</f>
        <v>Allied - Telemetry Technician</v>
      </c>
      <c r="D81" s="31" t="s">
        <v>2</v>
      </c>
      <c r="E81" s="12" t="s">
        <v>1</v>
      </c>
      <c r="F81" s="11">
        <v>15</v>
      </c>
      <c r="G81" s="11">
        <v>16</v>
      </c>
      <c r="H81" s="34">
        <v>18</v>
      </c>
      <c r="I81" s="11">
        <v>20</v>
      </c>
      <c r="J81" s="11">
        <v>22</v>
      </c>
      <c r="K81" s="20">
        <f>IF((0.8* TBL_RATES[[#This Row],[25%]])&lt;14, TBL_RATES[10%],0.8* TBL_RATES[[#This Row],[25%]])</f>
        <v>15</v>
      </c>
      <c r="L81" s="11"/>
      <c r="M81" s="8">
        <f>ROUNDDOWN(IF(LEN(TBL_RATES[[#This Row],[Override]])&gt;0, TBL_RATES[Override], TBL_RATES[Cal Rate]),0)</f>
        <v>15</v>
      </c>
    </row>
    <row r="82" spans="1:13" hidden="1" x14ac:dyDescent="0.2">
      <c r="A82" s="11" t="s">
        <v>350</v>
      </c>
      <c r="B82" s="1" t="s">
        <v>497</v>
      </c>
      <c r="C82" s="1" t="str">
        <f>TBL_RATES[[#This Row],[Profession]] &amp;" - " &amp; TBL_RATES[[#This Row],[Specialty/1]]</f>
        <v>Allied - Dialysis Technician</v>
      </c>
      <c r="D82" s="12" t="s">
        <v>2</v>
      </c>
      <c r="E82" s="12" t="s">
        <v>1</v>
      </c>
      <c r="F82" s="11">
        <v>16</v>
      </c>
      <c r="G82" s="11">
        <v>18</v>
      </c>
      <c r="H82" s="34">
        <v>20</v>
      </c>
      <c r="I82" s="11">
        <v>22</v>
      </c>
      <c r="J82" s="11">
        <v>25</v>
      </c>
      <c r="K82" s="20">
        <f>IF((0.8* TBL_RATES[[#This Row],[25%]])&lt;14, TBL_RATES[10%],0.8* TBL_RATES[[#This Row],[25%]])</f>
        <v>14.4</v>
      </c>
      <c r="L82" s="11"/>
      <c r="M82" s="8">
        <f>ROUNDDOWN(IF(LEN(TBL_RATES[[#This Row],[Override]])&gt;0, TBL_RATES[Override], TBL_RATES[Cal Rate]),0)</f>
        <v>14</v>
      </c>
    </row>
    <row r="83" spans="1:13" hidden="1" x14ac:dyDescent="0.2">
      <c r="A83" s="2" t="s">
        <v>350</v>
      </c>
      <c r="B83" s="24" t="s">
        <v>362</v>
      </c>
      <c r="C83" s="1" t="str">
        <f>TBL_RATES[[#This Row],[Profession]] &amp;" - " &amp; TBL_RATES[[#This Row],[Specialty/1]]</f>
        <v>Allied - Dietetic Technician</v>
      </c>
      <c r="D83" s="3" t="s">
        <v>2</v>
      </c>
      <c r="E83" s="3" t="s">
        <v>1</v>
      </c>
      <c r="F83" s="2">
        <v>14</v>
      </c>
      <c r="G83" s="2">
        <v>17</v>
      </c>
      <c r="H83" s="32">
        <v>20</v>
      </c>
      <c r="I83" s="2">
        <v>23</v>
      </c>
      <c r="J83" s="2">
        <v>26</v>
      </c>
      <c r="K83" s="26">
        <f>IF((0.8* TBL_RATES[[#This Row],[25%]])&lt;14, TBL_RATES[10%],0.8* TBL_RATES[[#This Row],[25%]])</f>
        <v>14</v>
      </c>
      <c r="L83" s="11"/>
      <c r="M83" s="8">
        <f>ROUNDDOWN(IF(LEN(TBL_RATES[[#This Row],[Override]])&gt;0, TBL_RATES[Override], TBL_RATES[Cal Rate]),0)</f>
        <v>14</v>
      </c>
    </row>
    <row r="84" spans="1:13" hidden="1" x14ac:dyDescent="0.2">
      <c r="A84" s="2" t="s">
        <v>350</v>
      </c>
      <c r="B84" s="24" t="s">
        <v>365</v>
      </c>
      <c r="C84" s="1" t="str">
        <f>TBL_RATES[[#This Row],[Profession]] &amp;" - " &amp; TBL_RATES[[#This Row],[Specialty/1]]</f>
        <v>Allied - Emergency Medical Technician/Technologist</v>
      </c>
      <c r="D84" s="3" t="s">
        <v>2</v>
      </c>
      <c r="E84" s="3" t="s">
        <v>1</v>
      </c>
      <c r="F84" s="2">
        <v>14</v>
      </c>
      <c r="G84" s="2">
        <v>16</v>
      </c>
      <c r="H84" s="32">
        <v>18</v>
      </c>
      <c r="I84" s="2">
        <v>20</v>
      </c>
      <c r="J84" s="2">
        <v>22</v>
      </c>
      <c r="K84" s="26">
        <f>IF((0.8* TBL_RATES[[#This Row],[25%]])&lt;14, TBL_RATES[10%],0.8* TBL_RATES[[#This Row],[25%]])</f>
        <v>14</v>
      </c>
      <c r="L84" s="11"/>
      <c r="M84" s="8">
        <f>ROUNDDOWN(IF(LEN(TBL_RATES[[#This Row],[Override]])&gt;0, TBL_RATES[Override], TBL_RATES[Cal Rate]),0)</f>
        <v>14</v>
      </c>
    </row>
    <row r="85" spans="1:13" hidden="1" x14ac:dyDescent="0.2">
      <c r="A85" s="2" t="s">
        <v>350</v>
      </c>
      <c r="B85" s="24" t="s">
        <v>61</v>
      </c>
      <c r="C85" s="1" t="str">
        <f>TBL_RATES[[#This Row],[Profession]] &amp;" - " &amp; TBL_RATES[[#This Row],[Specialty/1]]</f>
        <v>Allied - EMT</v>
      </c>
      <c r="D85" s="3" t="s">
        <v>2</v>
      </c>
      <c r="E85" s="3" t="s">
        <v>1</v>
      </c>
      <c r="F85" s="2">
        <v>14</v>
      </c>
      <c r="G85" s="2">
        <v>16</v>
      </c>
      <c r="H85" s="32">
        <v>18</v>
      </c>
      <c r="I85" s="2">
        <v>20</v>
      </c>
      <c r="J85" s="2">
        <v>22</v>
      </c>
      <c r="K85" s="26">
        <f>IF((0.8* TBL_RATES[[#This Row],[25%]])&lt;14, TBL_RATES[10%],0.8* TBL_RATES[[#This Row],[25%]])</f>
        <v>14</v>
      </c>
      <c r="L85" s="11"/>
      <c r="M85" s="8">
        <f>ROUNDDOWN(IF(LEN(TBL_RATES[[#This Row],[Override]])&gt;0, TBL_RATES[Override], TBL_RATES[Cal Rate]),0)</f>
        <v>14</v>
      </c>
    </row>
    <row r="86" spans="1:13" hidden="1" x14ac:dyDescent="0.2">
      <c r="A86" s="11" t="s">
        <v>350</v>
      </c>
      <c r="B86" s="1" t="s">
        <v>498</v>
      </c>
      <c r="C86" s="1" t="str">
        <f>TBL_RATES[[#This Row],[Profession]] &amp;" - " &amp; TBL_RATES[[#This Row],[Specialty/1]]</f>
        <v>Allied - Endoscopy Technician</v>
      </c>
      <c r="D86" s="12" t="s">
        <v>2</v>
      </c>
      <c r="E86" s="12" t="s">
        <v>1</v>
      </c>
      <c r="F86" s="11">
        <v>16</v>
      </c>
      <c r="G86" s="11">
        <v>18</v>
      </c>
      <c r="H86" s="34">
        <v>20</v>
      </c>
      <c r="I86" s="11">
        <v>22</v>
      </c>
      <c r="J86" s="11">
        <v>24</v>
      </c>
      <c r="K86" s="20">
        <f>IF((0.8* TBL_RATES[[#This Row],[25%]])&lt;14, TBL_RATES[10%],0.8* TBL_RATES[[#This Row],[25%]])</f>
        <v>14.4</v>
      </c>
      <c r="L86" s="11"/>
      <c r="M86" s="8">
        <f>ROUNDDOWN(IF(LEN(TBL_RATES[[#This Row],[Override]])&gt;0, TBL_RATES[Override], TBL_RATES[Cal Rate]),0)</f>
        <v>14</v>
      </c>
    </row>
    <row r="87" spans="1:13" hidden="1" x14ac:dyDescent="0.2">
      <c r="A87" s="11" t="s">
        <v>350</v>
      </c>
      <c r="B87" s="1" t="s">
        <v>499</v>
      </c>
      <c r="C87" s="1" t="str">
        <f>TBL_RATES[[#This Row],[Profession]] &amp;" - " &amp; TBL_RATES[[#This Row],[Specialty/1]]</f>
        <v>Allied - Hemodialysis Technician</v>
      </c>
      <c r="D87" s="12" t="s">
        <v>2</v>
      </c>
      <c r="E87" s="12" t="s">
        <v>1</v>
      </c>
      <c r="F87" s="11">
        <v>16</v>
      </c>
      <c r="G87" s="11">
        <v>18</v>
      </c>
      <c r="H87" s="34">
        <v>20</v>
      </c>
      <c r="I87" s="11">
        <v>22</v>
      </c>
      <c r="J87" s="11">
        <v>25</v>
      </c>
      <c r="K87" s="20">
        <f>IF((0.8* TBL_RATES[[#This Row],[25%]])&lt;14, TBL_RATES[10%],0.8* TBL_RATES[[#This Row],[25%]])</f>
        <v>14.4</v>
      </c>
      <c r="L87" s="11"/>
      <c r="M87" s="8">
        <f>ROUNDDOWN(IF(LEN(TBL_RATES[[#This Row],[Override]])&gt;0, TBL_RATES[Override], TBL_RATES[Cal Rate]),0)</f>
        <v>14</v>
      </c>
    </row>
    <row r="88" spans="1:13" hidden="1" x14ac:dyDescent="0.2">
      <c r="A88" s="2" t="s">
        <v>350</v>
      </c>
      <c r="B88" s="24" t="s">
        <v>44</v>
      </c>
      <c r="C88" s="1" t="str">
        <f>TBL_RATES[[#This Row],[Profession]] &amp;" - " &amp; TBL_RATES[[#This Row],[Specialty/1]]</f>
        <v>Allied - Medication Technician</v>
      </c>
      <c r="D88" s="3" t="s">
        <v>2</v>
      </c>
      <c r="E88" s="3" t="s">
        <v>1</v>
      </c>
      <c r="F88" s="2">
        <v>14</v>
      </c>
      <c r="G88" s="2">
        <v>15</v>
      </c>
      <c r="H88" s="32">
        <v>16</v>
      </c>
      <c r="I88" s="2">
        <v>17</v>
      </c>
      <c r="J88" s="2">
        <v>18</v>
      </c>
      <c r="K88" s="26">
        <f>IF((0.8* TBL_RATES[[#This Row],[25%]])&lt;14, TBL_RATES[10%],0.8* TBL_RATES[[#This Row],[25%]])</f>
        <v>14</v>
      </c>
      <c r="L88" s="11"/>
      <c r="M88" s="8">
        <f>ROUNDDOWN(IF(LEN(TBL_RATES[[#This Row],[Override]])&gt;0, TBL_RATES[Override], TBL_RATES[Cal Rate]),0)</f>
        <v>14</v>
      </c>
    </row>
    <row r="89" spans="1:13" hidden="1" x14ac:dyDescent="0.2">
      <c r="A89" s="2" t="s">
        <v>350</v>
      </c>
      <c r="B89" s="24" t="s">
        <v>380</v>
      </c>
      <c r="C89" s="1" t="str">
        <f>TBL_RATES[[#This Row],[Profession]] &amp;" - " &amp; TBL_RATES[[#This Row],[Specialty/1]]</f>
        <v>Allied - Mental Health Technician</v>
      </c>
      <c r="D89" s="3" t="s">
        <v>2</v>
      </c>
      <c r="E89" s="3" t="s">
        <v>1</v>
      </c>
      <c r="F89" s="2">
        <v>14</v>
      </c>
      <c r="G89" s="2">
        <v>15</v>
      </c>
      <c r="H89" s="32">
        <v>17</v>
      </c>
      <c r="I89" s="2">
        <v>19</v>
      </c>
      <c r="J89" s="2">
        <v>21</v>
      </c>
      <c r="K89" s="26">
        <f>IF((0.8* TBL_RATES[[#This Row],[25%]])&lt;14, TBL_RATES[10%],0.8* TBL_RATES[[#This Row],[25%]])</f>
        <v>14</v>
      </c>
      <c r="L89" s="11"/>
      <c r="M89" s="8">
        <f>ROUNDDOWN(IF(LEN(TBL_RATES[[#This Row],[Override]])&gt;0, TBL_RATES[Override], TBL_RATES[Cal Rate]),0)</f>
        <v>14</v>
      </c>
    </row>
    <row r="90" spans="1:13" hidden="1" x14ac:dyDescent="0.2">
      <c r="A90" s="11" t="s">
        <v>350</v>
      </c>
      <c r="B90" s="1" t="s">
        <v>509</v>
      </c>
      <c r="C90" s="1" t="str">
        <f>TBL_RATES[[#This Row],[Profession]] &amp;" - " &amp; TBL_RATES[[#This Row],[Specialty/1]]</f>
        <v>Allied - Patient Care Technician</v>
      </c>
      <c r="D90" s="12" t="s">
        <v>2</v>
      </c>
      <c r="E90" s="12" t="s">
        <v>1</v>
      </c>
      <c r="F90" s="11">
        <v>16</v>
      </c>
      <c r="G90" s="11">
        <v>18</v>
      </c>
      <c r="H90" s="34">
        <v>20</v>
      </c>
      <c r="I90" s="11">
        <v>22</v>
      </c>
      <c r="J90" s="11">
        <v>25</v>
      </c>
      <c r="K90" s="20">
        <f>IF((0.8* TBL_RATES[[#This Row],[25%]])&lt;14, TBL_RATES[10%],0.8* TBL_RATES[[#This Row],[25%]])</f>
        <v>14.4</v>
      </c>
      <c r="L90" s="11"/>
      <c r="M90" s="8">
        <f>ROUNDDOWN(IF(LEN(TBL_RATES[[#This Row],[Override]])&gt;0, TBL_RATES[Override], TBL_RATES[Cal Rate]),0)</f>
        <v>14</v>
      </c>
    </row>
    <row r="91" spans="1:13" hidden="1" x14ac:dyDescent="0.2">
      <c r="A91" s="11" t="s">
        <v>350</v>
      </c>
      <c r="B91" s="1" t="s">
        <v>510</v>
      </c>
      <c r="C91" s="1" t="str">
        <f>TBL_RATES[[#This Row],[Profession]] &amp;" - " &amp; TBL_RATES[[#This Row],[Specialty/1]]</f>
        <v>Allied - Pharmacy Aide</v>
      </c>
      <c r="D91" s="3" t="s">
        <v>2</v>
      </c>
      <c r="E91" s="3" t="s">
        <v>1</v>
      </c>
      <c r="F91" s="2">
        <v>16</v>
      </c>
      <c r="G91" s="2">
        <v>18</v>
      </c>
      <c r="H91" s="32">
        <v>21</v>
      </c>
      <c r="I91" s="2">
        <v>23</v>
      </c>
      <c r="J91" s="2">
        <v>25</v>
      </c>
      <c r="K91" s="20">
        <f>IF((0.8* TBL_RATES[[#This Row],[25%]])&lt;14, TBL_RATES[10%],0.8* TBL_RATES[[#This Row],[25%]])</f>
        <v>14.4</v>
      </c>
      <c r="L91" s="11"/>
      <c r="M91" s="8">
        <f>ROUNDDOWN(IF(LEN(TBL_RATES[[#This Row],[Override]])&gt;0, TBL_RATES[Override], TBL_RATES[Cal Rate]),0)</f>
        <v>14</v>
      </c>
    </row>
    <row r="92" spans="1:13" hidden="1" x14ac:dyDescent="0.2">
      <c r="A92" s="2" t="s">
        <v>350</v>
      </c>
      <c r="B92" s="24" t="s">
        <v>392</v>
      </c>
      <c r="C92" s="1" t="str">
        <f>TBL_RATES[[#This Row],[Profession]] &amp;" - " &amp; TBL_RATES[[#This Row],[Specialty/1]]</f>
        <v>Allied - Pharmacy Technician</v>
      </c>
      <c r="D92" s="3" t="s">
        <v>2</v>
      </c>
      <c r="E92" s="3" t="s">
        <v>1</v>
      </c>
      <c r="F92" s="2">
        <v>16</v>
      </c>
      <c r="G92" s="2">
        <v>18</v>
      </c>
      <c r="H92" s="32">
        <v>21</v>
      </c>
      <c r="I92" s="2">
        <v>23</v>
      </c>
      <c r="J92" s="2">
        <v>25</v>
      </c>
      <c r="K92" s="26">
        <f>IF((0.8* TBL_RATES[[#This Row],[25%]])&lt;14, TBL_RATES[10%],0.8* TBL_RATES[[#This Row],[25%]])</f>
        <v>14.4</v>
      </c>
      <c r="L92" s="11"/>
      <c r="M92" s="8">
        <f>ROUNDDOWN(IF(LEN(TBL_RATES[[#This Row],[Override]])&gt;0, TBL_RATES[Override], TBL_RATES[Cal Rate]),0)</f>
        <v>14</v>
      </c>
    </row>
    <row r="93" spans="1:13" hidden="1" x14ac:dyDescent="0.2">
      <c r="A93" s="2" t="s">
        <v>350</v>
      </c>
      <c r="B93" s="24" t="s">
        <v>393</v>
      </c>
      <c r="C93" s="1" t="str">
        <f>TBL_RATES[[#This Row],[Profession]] &amp;" - " &amp; TBL_RATES[[#This Row],[Specialty/1]]</f>
        <v>Allied - Phlebotomist</v>
      </c>
      <c r="D93" s="3" t="s">
        <v>2</v>
      </c>
      <c r="E93" s="3" t="s">
        <v>1</v>
      </c>
      <c r="F93" s="2">
        <v>14</v>
      </c>
      <c r="G93" s="2">
        <v>16</v>
      </c>
      <c r="H93" s="32">
        <v>17</v>
      </c>
      <c r="I93" s="2">
        <v>19</v>
      </c>
      <c r="J93" s="2">
        <v>21</v>
      </c>
      <c r="K93" s="26">
        <f>IF((0.8* TBL_RATES[[#This Row],[25%]])&lt;14, TBL_RATES[10%],0.8* TBL_RATES[[#This Row],[25%]])</f>
        <v>14</v>
      </c>
      <c r="L93" s="11"/>
      <c r="M93" s="8">
        <f>ROUNDDOWN(IF(LEN(TBL_RATES[[#This Row],[Override]])&gt;0, TBL_RATES[Override], TBL_RATES[Cal Rate]),0)</f>
        <v>14</v>
      </c>
    </row>
    <row r="94" spans="1:13" hidden="1" x14ac:dyDescent="0.2">
      <c r="A94" s="2" t="s">
        <v>350</v>
      </c>
      <c r="B94" s="24" t="s">
        <v>406</v>
      </c>
      <c r="C94" s="1" t="str">
        <f>TBL_RATES[[#This Row],[Profession]] &amp;" - " &amp; TBL_RATES[[#This Row],[Specialty/1]]</f>
        <v>Allied - Sterile Processing Technician</v>
      </c>
      <c r="D94" s="3" t="s">
        <v>2</v>
      </c>
      <c r="E94" s="3" t="s">
        <v>1</v>
      </c>
      <c r="F94" s="2">
        <v>14</v>
      </c>
      <c r="G94" s="2">
        <v>16</v>
      </c>
      <c r="H94" s="32">
        <v>18</v>
      </c>
      <c r="I94" s="2">
        <v>20</v>
      </c>
      <c r="J94" s="2">
        <v>22</v>
      </c>
      <c r="K94" s="11">
        <f>IF((0.8* TBL_RATES[[#This Row],[25%]])&lt;14, TBL_RATES[10%],0.8* TBL_RATES[[#This Row],[25%]])</f>
        <v>14</v>
      </c>
      <c r="L94" s="11"/>
      <c r="M94" s="8">
        <f>ROUNDDOWN(IF(LEN(TBL_RATES[[#This Row],[Override]])&gt;0, TBL_RATES[Override], TBL_RATES[Cal Rate]),0)</f>
        <v>14</v>
      </c>
    </row>
    <row r="95" spans="1:13" hidden="1" x14ac:dyDescent="0.2">
      <c r="A95" s="2" t="s">
        <v>350</v>
      </c>
      <c r="B95" s="24" t="s">
        <v>56</v>
      </c>
      <c r="C95" s="1" t="str">
        <f>TBL_RATES[[#This Row],[Profession]] &amp;" - " &amp; TBL_RATES[[#This Row],[Specialty/1]]</f>
        <v>Allied - Patient Care Specialist</v>
      </c>
      <c r="D95" s="3" t="s">
        <v>2</v>
      </c>
      <c r="E95" s="3" t="s">
        <v>1</v>
      </c>
      <c r="F95" s="2">
        <v>13</v>
      </c>
      <c r="G95" s="2">
        <v>14</v>
      </c>
      <c r="H95" s="32">
        <v>16</v>
      </c>
      <c r="I95" s="2">
        <v>19</v>
      </c>
      <c r="K95" s="26">
        <f>IF((0.8* TBL_RATES[[#This Row],[25%]])&lt;14, TBL_RATES[10%],0.8* TBL_RATES[[#This Row],[25%]])</f>
        <v>13</v>
      </c>
      <c r="L95" s="11"/>
      <c r="M95" s="8">
        <f>ROUNDDOWN(IF(LEN(TBL_RATES[[#This Row],[Override]])&gt;0, TBL_RATES[Override], TBL_RATES[Cal Rate]),0)</f>
        <v>13</v>
      </c>
    </row>
    <row r="96" spans="1:13" hidden="1" x14ac:dyDescent="0.2">
      <c r="A96" s="2" t="s">
        <v>350</v>
      </c>
      <c r="B96" s="24" t="s">
        <v>366</v>
      </c>
      <c r="C96" s="1" t="str">
        <f>TBL_RATES[[#This Row],[Profession]] &amp;" - " &amp; TBL_RATES[[#This Row],[Specialty/1]]</f>
        <v>Allied - General Patient Care</v>
      </c>
      <c r="D96" s="3" t="s">
        <v>2</v>
      </c>
      <c r="E96" s="3" t="s">
        <v>1</v>
      </c>
      <c r="F96" s="2">
        <v>12</v>
      </c>
      <c r="G96" s="2">
        <v>13</v>
      </c>
      <c r="H96" s="32">
        <v>14</v>
      </c>
      <c r="I96" s="2">
        <v>17</v>
      </c>
      <c r="J96" s="2">
        <v>19</v>
      </c>
      <c r="K96" s="26">
        <f>IF((0.8* TBL_RATES[[#This Row],[25%]])&lt;14, TBL_RATES[10%],0.8* TBL_RATES[[#This Row],[25%]])</f>
        <v>12</v>
      </c>
      <c r="L96" s="11"/>
      <c r="M96" s="8">
        <f>ROUNDDOWN(IF(LEN(TBL_RATES[[#This Row],[Override]])&gt;0, TBL_RATES[Override], TBL_RATES[Cal Rate]),0)</f>
        <v>12</v>
      </c>
    </row>
    <row r="97" spans="1:13" hidden="1" x14ac:dyDescent="0.2">
      <c r="A97" s="2" t="s">
        <v>350</v>
      </c>
      <c r="B97" s="24" t="s">
        <v>57</v>
      </c>
      <c r="C97" s="1" t="str">
        <f>TBL_RATES[[#This Row],[Profession]] &amp;" - " &amp; TBL_RATES[[#This Row],[Specialty/1]]</f>
        <v>Allied - Patient Care Assistant</v>
      </c>
      <c r="D97" s="3" t="s">
        <v>2</v>
      </c>
      <c r="E97" s="3" t="s">
        <v>1</v>
      </c>
      <c r="F97" s="2">
        <v>12</v>
      </c>
      <c r="G97" s="2">
        <v>13</v>
      </c>
      <c r="H97" s="32">
        <v>14</v>
      </c>
      <c r="I97" s="2">
        <v>17</v>
      </c>
      <c r="J97" s="2">
        <v>19</v>
      </c>
      <c r="K97" s="26">
        <f>IF((0.8* TBL_RATES[[#This Row],[25%]])&lt;14, TBL_RATES[10%],0.8* TBL_RATES[[#This Row],[25%]])</f>
        <v>12</v>
      </c>
      <c r="L97" s="11"/>
      <c r="M97" s="8">
        <f>ROUNDDOWN(IF(LEN(TBL_RATES[[#This Row],[Override]])&gt;0, TBL_RATES[Override], TBL_RATES[Cal Rate]),0)</f>
        <v>12</v>
      </c>
    </row>
    <row r="98" spans="1:13" hidden="1" x14ac:dyDescent="0.2">
      <c r="A98" s="11" t="s">
        <v>350</v>
      </c>
      <c r="B98" s="1" t="s">
        <v>500</v>
      </c>
      <c r="C98" s="1" t="str">
        <f>TBL_RATES[[#This Row],[Profession]] &amp;" - " &amp; TBL_RATES[[#This Row],[Specialty/1]]</f>
        <v>Allied - Home Care Aide</v>
      </c>
      <c r="D98" s="12" t="s">
        <v>2</v>
      </c>
      <c r="E98" s="12" t="s">
        <v>1</v>
      </c>
      <c r="F98" s="11">
        <v>11</v>
      </c>
      <c r="G98" s="11">
        <v>12</v>
      </c>
      <c r="H98" s="34">
        <v>13</v>
      </c>
      <c r="I98" s="11">
        <v>14</v>
      </c>
      <c r="J98" s="11">
        <v>15</v>
      </c>
      <c r="K98" s="20">
        <f>IF((0.8* TBL_RATES[[#This Row],[25%]])&lt;14, TBL_RATES[10%],0.8* TBL_RATES[[#This Row],[25%]])</f>
        <v>11</v>
      </c>
      <c r="L98" s="11"/>
      <c r="M98" s="8">
        <f>ROUNDDOWN(IF(LEN(TBL_RATES[[#This Row],[Override]])&gt;0, TBL_RATES[Override], TBL_RATES[Cal Rate]),0)</f>
        <v>11</v>
      </c>
    </row>
    <row r="99" spans="1:13" x14ac:dyDescent="0.2">
      <c r="A99" s="1" t="s">
        <v>352</v>
      </c>
      <c r="B99" s="25" t="s">
        <v>410</v>
      </c>
      <c r="C99" s="1" t="str">
        <f>TBL_RATES[[#This Row],[Profession]] &amp;" - " &amp; TBL_RATES[[#This Row],[Specialty/1]]</f>
        <v>CNA - Administration</v>
      </c>
      <c r="D99" s="3"/>
      <c r="E99" s="3"/>
      <c r="H99" s="9"/>
      <c r="K99" s="20">
        <f>IF((0.8* TBL_RATES[[#This Row],[25%]])&lt;14, TBL_RATES[10%],0.8* TBL_RATES[[#This Row],[25%]])</f>
        <v>0</v>
      </c>
      <c r="L99" s="11">
        <v>14</v>
      </c>
      <c r="M99" s="8">
        <f>ROUNDDOWN(IF(LEN(TBL_RATES[[#This Row],[Override]])&gt;0, TBL_RATES[Override], TBL_RATES[Cal Rate]),0)</f>
        <v>14</v>
      </c>
    </row>
    <row r="100" spans="1:13" x14ac:dyDescent="0.2">
      <c r="A100" s="1" t="s">
        <v>352</v>
      </c>
      <c r="B100" s="25" t="s">
        <v>411</v>
      </c>
      <c r="C100" s="1" t="str">
        <f>TBL_RATES[[#This Row],[Profession]] &amp;" - " &amp; TBL_RATES[[#This Row],[Specialty/1]]</f>
        <v>CNA - Anesthesiology</v>
      </c>
      <c r="D100" s="3"/>
      <c r="E100" s="3"/>
      <c r="H100" s="9"/>
      <c r="K100" s="20">
        <f>IF((0.8* TBL_RATES[[#This Row],[25%]])&lt;14, TBL_RATES[10%],0.8* TBL_RATES[[#This Row],[25%]])</f>
        <v>0</v>
      </c>
      <c r="L100" s="11">
        <v>14</v>
      </c>
      <c r="M100" s="8">
        <f>ROUNDDOWN(IF(LEN(TBL_RATES[[#This Row],[Override]])&gt;0, TBL_RATES[Override], TBL_RATES[Cal Rate]),0)</f>
        <v>14</v>
      </c>
    </row>
    <row r="101" spans="1:13" x14ac:dyDescent="0.2">
      <c r="A101" s="1" t="s">
        <v>352</v>
      </c>
      <c r="B101" s="25" t="s">
        <v>412</v>
      </c>
      <c r="C101" s="1" t="str">
        <f>TBL_RATES[[#This Row],[Profession]] &amp;" - " &amp; TBL_RATES[[#This Row],[Specialty/1]]</f>
        <v>CNA - Cardiac Cath Lab</v>
      </c>
      <c r="D101" s="3"/>
      <c r="E101" s="3"/>
      <c r="H101" s="9"/>
      <c r="K101" s="20">
        <f>IF((0.8* TBL_RATES[[#This Row],[25%]])&lt;14, TBL_RATES[10%],0.8* TBL_RATES[[#This Row],[25%]])</f>
        <v>0</v>
      </c>
      <c r="L101" s="11">
        <v>14</v>
      </c>
      <c r="M101" s="8">
        <f>ROUNDDOWN(IF(LEN(TBL_RATES[[#This Row],[Override]])&gt;0, TBL_RATES[Override], TBL_RATES[Cal Rate]),0)</f>
        <v>14</v>
      </c>
    </row>
    <row r="102" spans="1:13" x14ac:dyDescent="0.2">
      <c r="A102" s="1" t="s">
        <v>352</v>
      </c>
      <c r="B102" s="25" t="s">
        <v>413</v>
      </c>
      <c r="C102" s="1" t="str">
        <f>TBL_RATES[[#This Row],[Profession]] &amp;" - " &amp; TBL_RATES[[#This Row],[Specialty/1]]</f>
        <v>CNA - Case Manager</v>
      </c>
      <c r="D102" s="3"/>
      <c r="E102" s="3"/>
      <c r="H102" s="9"/>
      <c r="K102" s="20">
        <f>IF((0.8* TBL_RATES[[#This Row],[25%]])&lt;14, TBL_RATES[10%],0.8* TBL_RATES[[#This Row],[25%]])</f>
        <v>0</v>
      </c>
      <c r="L102" s="11">
        <v>14</v>
      </c>
      <c r="M102" s="8">
        <f>ROUNDDOWN(IF(LEN(TBL_RATES[[#This Row],[Override]])&gt;0, TBL_RATES[Override], TBL_RATES[Cal Rate]),0)</f>
        <v>14</v>
      </c>
    </row>
    <row r="103" spans="1:13" x14ac:dyDescent="0.2">
      <c r="A103" s="1" t="s">
        <v>352</v>
      </c>
      <c r="B103" s="25" t="s">
        <v>414</v>
      </c>
      <c r="C103" s="1" t="str">
        <f>TBL_RATES[[#This Row],[Profession]] &amp;" - " &amp; TBL_RATES[[#This Row],[Specialty/1]]</f>
        <v>CNA - Correctional</v>
      </c>
      <c r="D103" s="3"/>
      <c r="E103" s="3"/>
      <c r="H103" s="9"/>
      <c r="K103" s="20">
        <f>IF((0.8* TBL_RATES[[#This Row],[25%]])&lt;14, TBL_RATES[10%],0.8* TBL_RATES[[#This Row],[25%]])</f>
        <v>0</v>
      </c>
      <c r="L103" s="11">
        <v>14</v>
      </c>
      <c r="M103" s="8">
        <f>ROUNDDOWN(IF(LEN(TBL_RATES[[#This Row],[Override]])&gt;0, TBL_RATES[Override], TBL_RATES[Cal Rate]),0)</f>
        <v>14</v>
      </c>
    </row>
    <row r="104" spans="1:13" x14ac:dyDescent="0.2">
      <c r="A104" s="1" t="s">
        <v>352</v>
      </c>
      <c r="B104" s="25" t="s">
        <v>415</v>
      </c>
      <c r="C104" s="1" t="str">
        <f>TBL_RATES[[#This Row],[Profession]] &amp;" - " &amp; TBL_RATES[[#This Row],[Specialty/1]]</f>
        <v>CNA - Dialysis</v>
      </c>
      <c r="D104" s="3"/>
      <c r="E104" s="3"/>
      <c r="H104" s="9"/>
      <c r="K104" s="20">
        <f>IF((0.8* TBL_RATES[[#This Row],[25%]])&lt;14, TBL_RATES[10%],0.8* TBL_RATES[[#This Row],[25%]])</f>
        <v>0</v>
      </c>
      <c r="L104" s="11">
        <v>14</v>
      </c>
      <c r="M104" s="8">
        <f>ROUNDDOWN(IF(LEN(TBL_RATES[[#This Row],[Override]])&gt;0, TBL_RATES[Override], TBL_RATES[Cal Rate]),0)</f>
        <v>14</v>
      </c>
    </row>
    <row r="105" spans="1:13" x14ac:dyDescent="0.2">
      <c r="A105" s="1" t="s">
        <v>352</v>
      </c>
      <c r="B105" s="25" t="s">
        <v>416</v>
      </c>
      <c r="C105" s="1" t="str">
        <f>TBL_RATES[[#This Row],[Profession]] &amp;" - " &amp; TBL_RATES[[#This Row],[Specialty/1]]</f>
        <v>CNA - Emergency Room</v>
      </c>
      <c r="D105" s="3"/>
      <c r="E105" s="3"/>
      <c r="H105" s="9"/>
      <c r="K105" s="20">
        <f>IF((0.8* TBL_RATES[[#This Row],[25%]])&lt;14, TBL_RATES[10%],0.8* TBL_RATES[[#This Row],[25%]])</f>
        <v>0</v>
      </c>
      <c r="L105" s="11">
        <v>14</v>
      </c>
      <c r="M105" s="8">
        <f>ROUNDDOWN(IF(LEN(TBL_RATES[[#This Row],[Override]])&gt;0, TBL_RATES[Override], TBL_RATES[Cal Rate]),0)</f>
        <v>14</v>
      </c>
    </row>
    <row r="106" spans="1:13" x14ac:dyDescent="0.2">
      <c r="A106" s="1" t="s">
        <v>352</v>
      </c>
      <c r="B106" s="25" t="s">
        <v>417</v>
      </c>
      <c r="C106" s="1" t="str">
        <f>TBL_RATES[[#This Row],[Profession]] &amp;" - " &amp; TBL_RATES[[#This Row],[Specialty/1]]</f>
        <v>CNA - Family Medicine/Primary Care</v>
      </c>
      <c r="D106" s="3"/>
      <c r="E106" s="3"/>
      <c r="H106" s="9"/>
      <c r="K106" s="20">
        <f>IF((0.8* TBL_RATES[[#This Row],[25%]])&lt;14, TBL_RATES[10%],0.8* TBL_RATES[[#This Row],[25%]])</f>
        <v>0</v>
      </c>
      <c r="L106" s="11">
        <v>14</v>
      </c>
      <c r="M106" s="8">
        <f>ROUNDDOWN(IF(LEN(TBL_RATES[[#This Row],[Override]])&gt;0, TBL_RATES[Override], TBL_RATES[Cal Rate]),0)</f>
        <v>14</v>
      </c>
    </row>
    <row r="107" spans="1:13" x14ac:dyDescent="0.2">
      <c r="A107" s="1" t="s">
        <v>352</v>
      </c>
      <c r="B107" s="25" t="s">
        <v>418</v>
      </c>
      <c r="C107" s="1" t="str">
        <f>TBL_RATES[[#This Row],[Profession]] &amp;" - " &amp; TBL_RATES[[#This Row],[Specialty/1]]</f>
        <v>CNA - Gastroenterology</v>
      </c>
      <c r="D107" s="3"/>
      <c r="E107" s="3"/>
      <c r="H107" s="9"/>
      <c r="K107" s="20">
        <f>IF((0.8* TBL_RATES[[#This Row],[25%]])&lt;14, TBL_RATES[10%],0.8* TBL_RATES[[#This Row],[25%]])</f>
        <v>0</v>
      </c>
      <c r="L107" s="11">
        <v>14</v>
      </c>
      <c r="M107" s="8">
        <f>ROUNDDOWN(IF(LEN(TBL_RATES[[#This Row],[Override]])&gt;0, TBL_RATES[Override], TBL_RATES[Cal Rate]),0)</f>
        <v>14</v>
      </c>
    </row>
    <row r="108" spans="1:13" x14ac:dyDescent="0.2">
      <c r="A108" s="1" t="s">
        <v>352</v>
      </c>
      <c r="B108" s="25" t="s">
        <v>419</v>
      </c>
      <c r="C108" s="1" t="str">
        <f>TBL_RATES[[#This Row],[Profession]] &amp;" - " &amp; TBL_RATES[[#This Row],[Specialty/1]]</f>
        <v>CNA - General</v>
      </c>
      <c r="D108" s="3"/>
      <c r="E108" s="3"/>
      <c r="H108" s="9"/>
      <c r="K108" s="20">
        <f>IF((0.8* TBL_RATES[[#This Row],[25%]])&lt;14, TBL_RATES[10%],0.8* TBL_RATES[[#This Row],[25%]])</f>
        <v>0</v>
      </c>
      <c r="L108" s="11">
        <v>14</v>
      </c>
      <c r="M108" s="8">
        <f>ROUNDDOWN(IF(LEN(TBL_RATES[[#This Row],[Override]])&gt;0, TBL_RATES[Override], TBL_RATES[Cal Rate]),0)</f>
        <v>14</v>
      </c>
    </row>
    <row r="109" spans="1:13" x14ac:dyDescent="0.2">
      <c r="A109" s="1" t="s">
        <v>352</v>
      </c>
      <c r="B109" s="25" t="s">
        <v>420</v>
      </c>
      <c r="C109" s="1" t="str">
        <f>TBL_RATES[[#This Row],[Profession]] &amp;" - " &amp; TBL_RATES[[#This Row],[Specialty/1]]</f>
        <v>CNA - Home Health</v>
      </c>
      <c r="D109" s="3"/>
      <c r="E109" s="3"/>
      <c r="H109" s="9"/>
      <c r="K109" s="20">
        <f>IF((0.8* TBL_RATES[[#This Row],[25%]])&lt;14, TBL_RATES[10%],0.8* TBL_RATES[[#This Row],[25%]])</f>
        <v>0</v>
      </c>
      <c r="L109" s="11">
        <v>14</v>
      </c>
      <c r="M109" s="8">
        <f>ROUNDDOWN(IF(LEN(TBL_RATES[[#This Row],[Override]])&gt;0, TBL_RATES[Override], TBL_RATES[Cal Rate]),0)</f>
        <v>14</v>
      </c>
    </row>
    <row r="110" spans="1:13" x14ac:dyDescent="0.2">
      <c r="A110" s="1" t="s">
        <v>352</v>
      </c>
      <c r="B110" s="25" t="s">
        <v>421</v>
      </c>
      <c r="C110" s="1" t="str">
        <f>TBL_RATES[[#This Row],[Profession]] &amp;" - " &amp; TBL_RATES[[#This Row],[Specialty/1]]</f>
        <v>CNA - Hospice/Palliative Medicine</v>
      </c>
      <c r="D110" s="3"/>
      <c r="E110" s="3"/>
      <c r="H110" s="9"/>
      <c r="K110" s="20">
        <f>IF((0.8* TBL_RATES[[#This Row],[25%]])&lt;14, TBL_RATES[10%],0.8* TBL_RATES[[#This Row],[25%]])</f>
        <v>0</v>
      </c>
      <c r="L110" s="11">
        <v>14</v>
      </c>
      <c r="M110" s="8">
        <f>ROUNDDOWN(IF(LEN(TBL_RATES[[#This Row],[Override]])&gt;0, TBL_RATES[Override], TBL_RATES[Cal Rate]),0)</f>
        <v>14</v>
      </c>
    </row>
    <row r="111" spans="1:13" x14ac:dyDescent="0.2">
      <c r="A111" s="1" t="s">
        <v>352</v>
      </c>
      <c r="B111" s="25" t="s">
        <v>422</v>
      </c>
      <c r="C111" s="1" t="str">
        <f>TBL_RATES[[#This Row],[Profession]] &amp;" - " &amp; TBL_RATES[[#This Row],[Specialty/1]]</f>
        <v>CNA - Hyperbaric</v>
      </c>
      <c r="D111" s="3"/>
      <c r="E111" s="3"/>
      <c r="H111" s="9"/>
      <c r="K111" s="20">
        <f>IF((0.8* TBL_RATES[[#This Row],[25%]])&lt;14, TBL_RATES[10%],0.8* TBL_RATES[[#This Row],[25%]])</f>
        <v>0</v>
      </c>
      <c r="L111" s="11">
        <v>14</v>
      </c>
      <c r="M111" s="8">
        <f>ROUNDDOWN(IF(LEN(TBL_RATES[[#This Row],[Override]])&gt;0, TBL_RATES[Override], TBL_RATES[Cal Rate]),0)</f>
        <v>14</v>
      </c>
    </row>
    <row r="112" spans="1:13" x14ac:dyDescent="0.2">
      <c r="A112" s="1" t="s">
        <v>352</v>
      </c>
      <c r="B112" s="25" t="s">
        <v>423</v>
      </c>
      <c r="C112" s="1" t="str">
        <f>TBL_RATES[[#This Row],[Profession]] &amp;" - " &amp; TBL_RATES[[#This Row],[Specialty/1]]</f>
        <v>CNA - ICU</v>
      </c>
      <c r="D112" s="3"/>
      <c r="E112" s="3"/>
      <c r="H112" s="9"/>
      <c r="K112" s="20">
        <f>IF((0.8* TBL_RATES[[#This Row],[25%]])&lt;14, TBL_RATES[10%],0.8* TBL_RATES[[#This Row],[25%]])</f>
        <v>0</v>
      </c>
      <c r="L112" s="11">
        <v>14</v>
      </c>
      <c r="M112" s="8">
        <f>ROUNDDOWN(IF(LEN(TBL_RATES[[#This Row],[Override]])&gt;0, TBL_RATES[Override], TBL_RATES[Cal Rate]),0)</f>
        <v>14</v>
      </c>
    </row>
    <row r="113" spans="1:13" x14ac:dyDescent="0.2">
      <c r="A113" s="1" t="s">
        <v>352</v>
      </c>
      <c r="B113" s="25" t="s">
        <v>424</v>
      </c>
      <c r="C113" s="1" t="str">
        <f>TBL_RATES[[#This Row],[Profession]] &amp;" - " &amp; TBL_RATES[[#This Row],[Specialty/1]]</f>
        <v>CNA - Labor &amp; Delivery</v>
      </c>
      <c r="D113" s="3"/>
      <c r="E113" s="3"/>
      <c r="H113" s="9"/>
      <c r="K113" s="20">
        <f>IF((0.8* TBL_RATES[[#This Row],[25%]])&lt;14, TBL_RATES[10%],0.8* TBL_RATES[[#This Row],[25%]])</f>
        <v>0</v>
      </c>
      <c r="L113" s="11">
        <v>14</v>
      </c>
      <c r="M113" s="8">
        <f>ROUNDDOWN(IF(LEN(TBL_RATES[[#This Row],[Override]])&gt;0, TBL_RATES[Override], TBL_RATES[Cal Rate]),0)</f>
        <v>14</v>
      </c>
    </row>
    <row r="114" spans="1:13" x14ac:dyDescent="0.2">
      <c r="A114" s="1" t="s">
        <v>352</v>
      </c>
      <c r="B114" s="25" t="s">
        <v>425</v>
      </c>
      <c r="C114" s="1" t="str">
        <f>TBL_RATES[[#This Row],[Profession]] &amp;" - " &amp; TBL_RATES[[#This Row],[Specialty/1]]</f>
        <v>CNA - Long Term Care</v>
      </c>
      <c r="D114" s="3"/>
      <c r="E114" s="3"/>
      <c r="H114" s="9"/>
      <c r="K114" s="20">
        <f>IF((0.8* TBL_RATES[[#This Row],[25%]])&lt;14, TBL_RATES[10%],0.8* TBL_RATES[[#This Row],[25%]])</f>
        <v>0</v>
      </c>
      <c r="L114" s="11">
        <v>14</v>
      </c>
      <c r="M114" s="8">
        <f>ROUNDDOWN(IF(LEN(TBL_RATES[[#This Row],[Override]])&gt;0, TBL_RATES[Override], TBL_RATES[Cal Rate]),0)</f>
        <v>14</v>
      </c>
    </row>
    <row r="115" spans="1:13" x14ac:dyDescent="0.2">
      <c r="A115" s="1" t="s">
        <v>352</v>
      </c>
      <c r="B115" s="25" t="s">
        <v>426</v>
      </c>
      <c r="C115" s="1" t="str">
        <f>TBL_RATES[[#This Row],[Profession]] &amp;" - " &amp; TBL_RATES[[#This Row],[Specialty/1]]</f>
        <v>CNA - Medical Surgical</v>
      </c>
      <c r="D115" s="3"/>
      <c r="E115" s="3"/>
      <c r="H115" s="9"/>
      <c r="K115" s="20">
        <f>IF((0.8* TBL_RATES[[#This Row],[25%]])&lt;14, TBL_RATES[10%],0.8* TBL_RATES[[#This Row],[25%]])</f>
        <v>0</v>
      </c>
      <c r="L115" s="11">
        <v>14</v>
      </c>
      <c r="M115" s="8">
        <f>ROUNDDOWN(IF(LEN(TBL_RATES[[#This Row],[Override]])&gt;0, TBL_RATES[Override], TBL_RATES[Cal Rate]),0)</f>
        <v>14</v>
      </c>
    </row>
    <row r="116" spans="1:13" x14ac:dyDescent="0.2">
      <c r="A116" s="1" t="s">
        <v>352</v>
      </c>
      <c r="B116" s="25" t="s">
        <v>427</v>
      </c>
      <c r="C116" s="1" t="str">
        <f>TBL_RATES[[#This Row],[Profession]] &amp;" - " &amp; TBL_RATES[[#This Row],[Specialty/1]]</f>
        <v>CNA - Mother Baby</v>
      </c>
      <c r="D116" s="3"/>
      <c r="E116" s="3"/>
      <c r="H116" s="9"/>
      <c r="K116" s="20">
        <f>IF((0.8* TBL_RATES[[#This Row],[25%]])&lt;14, TBL_RATES[10%],0.8* TBL_RATES[[#This Row],[25%]])</f>
        <v>0</v>
      </c>
      <c r="L116" s="11">
        <v>14</v>
      </c>
      <c r="M116" s="8">
        <f>ROUNDDOWN(IF(LEN(TBL_RATES[[#This Row],[Override]])&gt;0, TBL_RATES[Override], TBL_RATES[Cal Rate]),0)</f>
        <v>14</v>
      </c>
    </row>
    <row r="117" spans="1:13" x14ac:dyDescent="0.2">
      <c r="A117" s="1" t="s">
        <v>352</v>
      </c>
      <c r="B117" s="25" t="s">
        <v>428</v>
      </c>
      <c r="C117" s="1" t="str">
        <f>TBL_RATES[[#This Row],[Profession]] &amp;" - " &amp; TBL_RATES[[#This Row],[Specialty/1]]</f>
        <v>CNA - Nurse Manager</v>
      </c>
      <c r="D117" s="3"/>
      <c r="E117" s="3"/>
      <c r="H117" s="9"/>
      <c r="K117" s="20">
        <f>IF((0.8* TBL_RATES[[#This Row],[25%]])&lt;14, TBL_RATES[10%],0.8* TBL_RATES[[#This Row],[25%]])</f>
        <v>0</v>
      </c>
      <c r="L117" s="11">
        <v>14</v>
      </c>
      <c r="M117" s="8">
        <f>ROUNDDOWN(IF(LEN(TBL_RATES[[#This Row],[Override]])&gt;0, TBL_RATES[Override], TBL_RATES[Cal Rate]),0)</f>
        <v>14</v>
      </c>
    </row>
    <row r="118" spans="1:13" x14ac:dyDescent="0.2">
      <c r="A118" s="1" t="s">
        <v>352</v>
      </c>
      <c r="B118" s="25" t="s">
        <v>429</v>
      </c>
      <c r="C118" s="1" t="str">
        <f>TBL_RATES[[#This Row],[Profession]] &amp;" - " &amp; TBL_RATES[[#This Row],[Specialty/1]]</f>
        <v>CNA - Nursery</v>
      </c>
      <c r="D118" s="3"/>
      <c r="E118" s="3"/>
      <c r="H118" s="9"/>
      <c r="K118" s="20">
        <f>IF((0.8* TBL_RATES[[#This Row],[25%]])&lt;14, TBL_RATES[10%],0.8* TBL_RATES[[#This Row],[25%]])</f>
        <v>0</v>
      </c>
      <c r="L118" s="11">
        <v>14</v>
      </c>
      <c r="M118" s="8">
        <f>ROUNDDOWN(IF(LEN(TBL_RATES[[#This Row],[Override]])&gt;0, TBL_RATES[Override], TBL_RATES[Cal Rate]),0)</f>
        <v>14</v>
      </c>
    </row>
    <row r="119" spans="1:13" x14ac:dyDescent="0.2">
      <c r="A119" s="1" t="s">
        <v>352</v>
      </c>
      <c r="B119" s="25" t="s">
        <v>430</v>
      </c>
      <c r="C119" s="1" t="str">
        <f>TBL_RATES[[#This Row],[Profession]] &amp;" - " &amp; TBL_RATES[[#This Row],[Specialty/1]]</f>
        <v>CNA - Obstetrics &amp; Gynecology</v>
      </c>
      <c r="D119" s="3"/>
      <c r="E119" s="3"/>
      <c r="H119" s="9"/>
      <c r="K119" s="20">
        <f>IF((0.8* TBL_RATES[[#This Row],[25%]])&lt;14, TBL_RATES[10%],0.8* TBL_RATES[[#This Row],[25%]])</f>
        <v>0</v>
      </c>
      <c r="L119" s="11">
        <v>14</v>
      </c>
      <c r="M119" s="8">
        <f>ROUNDDOWN(IF(LEN(TBL_RATES[[#This Row],[Override]])&gt;0, TBL_RATES[Override], TBL_RATES[Cal Rate]),0)</f>
        <v>14</v>
      </c>
    </row>
    <row r="120" spans="1:13" x14ac:dyDescent="0.2">
      <c r="A120" s="1" t="s">
        <v>352</v>
      </c>
      <c r="B120" s="25" t="s">
        <v>431</v>
      </c>
      <c r="C120" s="1" t="str">
        <f>TBL_RATES[[#This Row],[Profession]] &amp;" - " &amp; TBL_RATES[[#This Row],[Specialty/1]]</f>
        <v>CNA - Oncology</v>
      </c>
      <c r="D120" s="3"/>
      <c r="E120" s="3"/>
      <c r="H120" s="9"/>
      <c r="K120" s="20">
        <f>IF((0.8* TBL_RATES[[#This Row],[25%]])&lt;14, TBL_RATES[10%],0.8* TBL_RATES[[#This Row],[25%]])</f>
        <v>0</v>
      </c>
      <c r="L120" s="11">
        <v>14</v>
      </c>
      <c r="M120" s="8">
        <f>ROUNDDOWN(IF(LEN(TBL_RATES[[#This Row],[Override]])&gt;0, TBL_RATES[Override], TBL_RATES[Cal Rate]),0)</f>
        <v>14</v>
      </c>
    </row>
    <row r="121" spans="1:13" x14ac:dyDescent="0.2">
      <c r="A121" s="1" t="s">
        <v>352</v>
      </c>
      <c r="B121" s="25" t="s">
        <v>432</v>
      </c>
      <c r="C121" s="1" t="str">
        <f>TBL_RATES[[#This Row],[Profession]] &amp;" - " &amp; TBL_RATES[[#This Row],[Specialty/1]]</f>
        <v>CNA - Operating Room</v>
      </c>
      <c r="D121" s="3"/>
      <c r="E121" s="3"/>
      <c r="H121" s="9"/>
      <c r="K121" s="20">
        <f>IF((0.8* TBL_RATES[[#This Row],[25%]])&lt;14, TBL_RATES[10%],0.8* TBL_RATES[[#This Row],[25%]])</f>
        <v>0</v>
      </c>
      <c r="L121" s="11">
        <v>14</v>
      </c>
      <c r="M121" s="8">
        <f>ROUNDDOWN(IF(LEN(TBL_RATES[[#This Row],[Override]])&gt;0, TBL_RATES[Override], TBL_RATES[Cal Rate]),0)</f>
        <v>14</v>
      </c>
    </row>
    <row r="122" spans="1:13" x14ac:dyDescent="0.2">
      <c r="A122" s="1" t="s">
        <v>352</v>
      </c>
      <c r="B122" s="25" t="s">
        <v>84</v>
      </c>
      <c r="C122" s="1" t="str">
        <f>TBL_RATES[[#This Row],[Profession]] &amp;" - " &amp; TBL_RATES[[#This Row],[Specialty/1]]</f>
        <v>CNA - PACU</v>
      </c>
      <c r="D122" s="3"/>
      <c r="E122" s="3"/>
      <c r="H122" s="9"/>
      <c r="K122" s="20">
        <f>IF((0.8* TBL_RATES[[#This Row],[25%]])&lt;14, TBL_RATES[10%],0.8* TBL_RATES[[#This Row],[25%]])</f>
        <v>0</v>
      </c>
      <c r="L122" s="11">
        <v>14</v>
      </c>
      <c r="M122" s="8">
        <f>ROUNDDOWN(IF(LEN(TBL_RATES[[#This Row],[Override]])&gt;0, TBL_RATES[Override], TBL_RATES[Cal Rate]),0)</f>
        <v>14</v>
      </c>
    </row>
    <row r="123" spans="1:13" x14ac:dyDescent="0.2">
      <c r="A123" s="1" t="s">
        <v>352</v>
      </c>
      <c r="B123" s="25" t="s">
        <v>433</v>
      </c>
      <c r="C123" s="1" t="str">
        <f>TBL_RATES[[#This Row],[Profession]] &amp;" - " &amp; TBL_RATES[[#This Row],[Specialty/1]]</f>
        <v>CNA - Pediatrics</v>
      </c>
      <c r="D123" s="3"/>
      <c r="E123" s="3"/>
      <c r="H123" s="9"/>
      <c r="K123" s="20">
        <f>IF((0.8* TBL_RATES[[#This Row],[25%]])&lt;14, TBL_RATES[10%],0.8* TBL_RATES[[#This Row],[25%]])</f>
        <v>0</v>
      </c>
      <c r="L123" s="11">
        <v>14</v>
      </c>
      <c r="M123" s="8">
        <f>ROUNDDOWN(IF(LEN(TBL_RATES[[#This Row],[Override]])&gt;0, TBL_RATES[Override], TBL_RATES[Cal Rate]),0)</f>
        <v>14</v>
      </c>
    </row>
    <row r="124" spans="1:13" x14ac:dyDescent="0.2">
      <c r="A124" s="1" t="s">
        <v>352</v>
      </c>
      <c r="B124" s="25" t="s">
        <v>434</v>
      </c>
      <c r="C124" s="1" t="str">
        <f>TBL_RATES[[#This Row],[Profession]] &amp;" - " &amp; TBL_RATES[[#This Row],[Specialty/1]]</f>
        <v>CNA - PICU</v>
      </c>
      <c r="D124" s="3"/>
      <c r="E124" s="3"/>
      <c r="H124" s="9"/>
      <c r="K124" s="20">
        <f>IF((0.8* TBL_RATES[[#This Row],[25%]])&lt;14, TBL_RATES[10%],0.8* TBL_RATES[[#This Row],[25%]])</f>
        <v>0</v>
      </c>
      <c r="L124" s="11">
        <v>14</v>
      </c>
      <c r="M124" s="8">
        <f>ROUNDDOWN(IF(LEN(TBL_RATES[[#This Row],[Override]])&gt;0, TBL_RATES[Override], TBL_RATES[Cal Rate]),0)</f>
        <v>14</v>
      </c>
    </row>
    <row r="125" spans="1:13" x14ac:dyDescent="0.2">
      <c r="A125" s="1" t="s">
        <v>352</v>
      </c>
      <c r="B125" s="25" t="s">
        <v>435</v>
      </c>
      <c r="C125" s="1" t="str">
        <f>TBL_RATES[[#This Row],[Profession]] &amp;" - " &amp; TBL_RATES[[#This Row],[Specialty/1]]</f>
        <v>CNA - Psychiatry</v>
      </c>
      <c r="D125" s="3"/>
      <c r="E125" s="3"/>
      <c r="H125" s="9"/>
      <c r="K125" s="20">
        <f>IF((0.8* TBL_RATES[[#This Row],[25%]])&lt;14, TBL_RATES[10%],0.8* TBL_RATES[[#This Row],[25%]])</f>
        <v>0</v>
      </c>
      <c r="L125" s="11">
        <v>14</v>
      </c>
      <c r="M125" s="8">
        <f>ROUNDDOWN(IF(LEN(TBL_RATES[[#This Row],[Override]])&gt;0, TBL_RATES[Override], TBL_RATES[Cal Rate]),0)</f>
        <v>14</v>
      </c>
    </row>
    <row r="126" spans="1:13" x14ac:dyDescent="0.2">
      <c r="A126" s="1" t="s">
        <v>352</v>
      </c>
      <c r="B126" s="25" t="s">
        <v>436</v>
      </c>
      <c r="C126" s="1" t="str">
        <f>TBL_RATES[[#This Row],[Profession]] &amp;" - " &amp; TBL_RATES[[#This Row],[Specialty/1]]</f>
        <v>CNA - Rehab</v>
      </c>
      <c r="D126" s="3"/>
      <c r="E126" s="3"/>
      <c r="H126" s="9"/>
      <c r="K126" s="20">
        <f>IF((0.8* TBL_RATES[[#This Row],[25%]])&lt;14, TBL_RATES[10%],0.8* TBL_RATES[[#This Row],[25%]])</f>
        <v>0</v>
      </c>
      <c r="L126" s="11">
        <v>14</v>
      </c>
      <c r="M126" s="8">
        <f>ROUNDDOWN(IF(LEN(TBL_RATES[[#This Row],[Override]])&gt;0, TBL_RATES[Override], TBL_RATES[Cal Rate]),0)</f>
        <v>14</v>
      </c>
    </row>
    <row r="127" spans="1:13" x14ac:dyDescent="0.2">
      <c r="A127" s="1" t="s">
        <v>352</v>
      </c>
      <c r="B127" s="25" t="s">
        <v>437</v>
      </c>
      <c r="C127" s="1" t="str">
        <f>TBL_RATES[[#This Row],[Profession]] &amp;" - " &amp; TBL_RATES[[#This Row],[Specialty/1]]</f>
        <v>CNA - School</v>
      </c>
      <c r="D127" s="3"/>
      <c r="E127" s="3"/>
      <c r="H127" s="9"/>
      <c r="K127" s="20">
        <f>IF((0.8* TBL_RATES[[#This Row],[25%]])&lt;14, TBL_RATES[10%],0.8* TBL_RATES[[#This Row],[25%]])</f>
        <v>0</v>
      </c>
      <c r="L127" s="11">
        <v>14</v>
      </c>
      <c r="M127" s="8">
        <f>ROUNDDOWN(IF(LEN(TBL_RATES[[#This Row],[Override]])&gt;0, TBL_RATES[Override], TBL_RATES[Cal Rate]),0)</f>
        <v>14</v>
      </c>
    </row>
    <row r="128" spans="1:13" x14ac:dyDescent="0.2">
      <c r="A128" s="1" t="s">
        <v>352</v>
      </c>
      <c r="B128" s="25" t="s">
        <v>438</v>
      </c>
      <c r="C128" s="1" t="str">
        <f>TBL_RATES[[#This Row],[Profession]] &amp;" - " &amp; TBL_RATES[[#This Row],[Specialty/1]]</f>
        <v>CNA - Telemetry</v>
      </c>
      <c r="D128" s="3"/>
      <c r="E128" s="3"/>
      <c r="H128" s="9"/>
      <c r="K128" s="20">
        <f>IF((0.8* TBL_RATES[[#This Row],[25%]])&lt;14, TBL_RATES[10%],0.8* TBL_RATES[[#This Row],[25%]])</f>
        <v>0</v>
      </c>
      <c r="L128" s="11">
        <v>14</v>
      </c>
      <c r="M128" s="8">
        <f>ROUNDDOWN(IF(LEN(TBL_RATES[[#This Row],[Override]])&gt;0, TBL_RATES[Override], TBL_RATES[Cal Rate]),0)</f>
        <v>14</v>
      </c>
    </row>
    <row r="129" spans="1:13" x14ac:dyDescent="0.2">
      <c r="A129" s="1" t="s">
        <v>352</v>
      </c>
      <c r="B129" s="25" t="s">
        <v>439</v>
      </c>
      <c r="C129" s="1" t="str">
        <f>TBL_RATES[[#This Row],[Profession]] &amp;" - " &amp; TBL_RATES[[#This Row],[Specialty/1]]</f>
        <v>CNA - Triage</v>
      </c>
      <c r="D129" s="12"/>
      <c r="E129" s="12"/>
      <c r="F129" s="11"/>
      <c r="G129" s="11"/>
      <c r="H129" s="13"/>
      <c r="I129" s="11"/>
      <c r="J129" s="11"/>
      <c r="K129" s="20">
        <f>IF((0.8* TBL_RATES[[#This Row],[25%]])&lt;14, TBL_RATES[10%],0.8* TBL_RATES[[#This Row],[25%]])</f>
        <v>0</v>
      </c>
      <c r="L129" s="11">
        <v>14</v>
      </c>
      <c r="M129" s="8">
        <f>ROUNDDOWN(IF(LEN(TBL_RATES[[#This Row],[Override]])&gt;0, TBL_RATES[Override], TBL_RATES[Cal Rate]),0)</f>
        <v>14</v>
      </c>
    </row>
    <row r="130" spans="1:13" hidden="1" x14ac:dyDescent="0.2">
      <c r="A130" s="2" t="s">
        <v>492</v>
      </c>
      <c r="B130" s="1" t="s">
        <v>440</v>
      </c>
      <c r="C130" s="1" t="str">
        <f>TBL_RATES[[#This Row],[Profession]] &amp;" - " &amp; TBL_RATES[[#This Row],[Specialty/1]]</f>
        <v>LPN/LVN - Academic</v>
      </c>
      <c r="D130" s="3"/>
      <c r="E130" s="3"/>
      <c r="H130" s="9"/>
      <c r="K130" s="20">
        <f>IF((0.8* TBL_RATES[[#This Row],[25%]])&lt;14, TBL_RATES[10%],0.8* TBL_RATES[[#This Row],[25%]])</f>
        <v>0</v>
      </c>
      <c r="L130" s="11">
        <v>20</v>
      </c>
      <c r="M130" s="8">
        <f>ROUNDDOWN(IF(LEN(TBL_RATES[[#This Row],[Override]])&gt;0, TBL_RATES[Override], TBL_RATES[Cal Rate]),0)</f>
        <v>20</v>
      </c>
    </row>
    <row r="131" spans="1:13" hidden="1" x14ac:dyDescent="0.2">
      <c r="A131" s="2" t="s">
        <v>492</v>
      </c>
      <c r="B131" s="1" t="s">
        <v>441</v>
      </c>
      <c r="C131" s="1" t="str">
        <f>TBL_RATES[[#This Row],[Profession]] &amp;" - " &amp; TBL_RATES[[#This Row],[Specialty/1]]</f>
        <v>LPN/LVN - Acute Care</v>
      </c>
      <c r="D131" s="3"/>
      <c r="E131" s="3"/>
      <c r="H131" s="9"/>
      <c r="K131" s="20">
        <f>IF((0.8* TBL_RATES[[#This Row],[25%]])&lt;14, TBL_RATES[10%],0.8* TBL_RATES[[#This Row],[25%]])</f>
        <v>0</v>
      </c>
      <c r="L131" s="11">
        <v>20</v>
      </c>
      <c r="M131" s="8">
        <f>ROUNDDOWN(IF(LEN(TBL_RATES[[#This Row],[Override]])&gt;0, TBL_RATES[Override], TBL_RATES[Cal Rate]),0)</f>
        <v>20</v>
      </c>
    </row>
    <row r="132" spans="1:13" hidden="1" x14ac:dyDescent="0.2">
      <c r="A132" s="2" t="s">
        <v>492</v>
      </c>
      <c r="B132" s="1" t="s">
        <v>442</v>
      </c>
      <c r="C132" s="1" t="str">
        <f>TBL_RATES[[#This Row],[Profession]] &amp;" - " &amp; TBL_RATES[[#This Row],[Specialty/1]]</f>
        <v>LPN/LVN - Addiction Medicine</v>
      </c>
      <c r="D132" s="3"/>
      <c r="E132" s="3"/>
      <c r="H132" s="9"/>
      <c r="K132" s="20">
        <f>IF((0.8* TBL_RATES[[#This Row],[25%]])&lt;14, TBL_RATES[10%],0.8* TBL_RATES[[#This Row],[25%]])</f>
        <v>0</v>
      </c>
      <c r="L132" s="11">
        <v>20</v>
      </c>
      <c r="M132" s="8">
        <f>ROUNDDOWN(IF(LEN(TBL_RATES[[#This Row],[Override]])&gt;0, TBL_RATES[Override], TBL_RATES[Cal Rate]),0)</f>
        <v>20</v>
      </c>
    </row>
    <row r="133" spans="1:13" hidden="1" x14ac:dyDescent="0.2">
      <c r="A133" s="2" t="s">
        <v>492</v>
      </c>
      <c r="B133" s="1" t="s">
        <v>410</v>
      </c>
      <c r="C133" s="1" t="str">
        <f>TBL_RATES[[#This Row],[Profession]] &amp;" - " &amp; TBL_RATES[[#This Row],[Specialty/1]]</f>
        <v>LPN/LVN - Administration</v>
      </c>
      <c r="D133" s="3"/>
      <c r="E133" s="3"/>
      <c r="H133" s="9"/>
      <c r="K133" s="20">
        <f>IF((0.8* TBL_RATES[[#This Row],[25%]])&lt;14, TBL_RATES[10%],0.8* TBL_RATES[[#This Row],[25%]])</f>
        <v>0</v>
      </c>
      <c r="L133" s="11">
        <v>20</v>
      </c>
      <c r="M133" s="8">
        <f>ROUNDDOWN(IF(LEN(TBL_RATES[[#This Row],[Override]])&gt;0, TBL_RATES[Override], TBL_RATES[Cal Rate]),0)</f>
        <v>20</v>
      </c>
    </row>
    <row r="134" spans="1:13" hidden="1" x14ac:dyDescent="0.2">
      <c r="A134" s="2" t="s">
        <v>492</v>
      </c>
      <c r="B134" s="1" t="s">
        <v>443</v>
      </c>
      <c r="C134" s="1" t="str">
        <f>TBL_RATES[[#This Row],[Profession]] &amp;" - " &amp; TBL_RATES[[#This Row],[Specialty/1]]</f>
        <v>LPN/LVN - Allergy &amp; Immunology</v>
      </c>
      <c r="D134" s="3"/>
      <c r="E134" s="3"/>
      <c r="H134" s="9"/>
      <c r="K134" s="20">
        <f>IF((0.8* TBL_RATES[[#This Row],[25%]])&lt;14, TBL_RATES[10%],0.8* TBL_RATES[[#This Row],[25%]])</f>
        <v>0</v>
      </c>
      <c r="L134" s="11">
        <v>20</v>
      </c>
      <c r="M134" s="8">
        <f>ROUNDDOWN(IF(LEN(TBL_RATES[[#This Row],[Override]])&gt;0, TBL_RATES[Override], TBL_RATES[Cal Rate]),0)</f>
        <v>20</v>
      </c>
    </row>
    <row r="135" spans="1:13" hidden="1" x14ac:dyDescent="0.2">
      <c r="A135" s="2" t="s">
        <v>492</v>
      </c>
      <c r="B135" s="1" t="s">
        <v>411</v>
      </c>
      <c r="C135" s="1" t="str">
        <f>TBL_RATES[[#This Row],[Profession]] &amp;" - " &amp; TBL_RATES[[#This Row],[Specialty/1]]</f>
        <v>LPN/LVN - Anesthesiology</v>
      </c>
      <c r="D135" s="3"/>
      <c r="E135" s="3"/>
      <c r="H135" s="9"/>
      <c r="K135" s="20">
        <f>IF((0.8* TBL_RATES[[#This Row],[25%]])&lt;14, TBL_RATES[10%],0.8* TBL_RATES[[#This Row],[25%]])</f>
        <v>0</v>
      </c>
      <c r="L135" s="11">
        <v>20</v>
      </c>
      <c r="M135" s="8">
        <f>ROUNDDOWN(IF(LEN(TBL_RATES[[#This Row],[Override]])&gt;0, TBL_RATES[Override], TBL_RATES[Cal Rate]),0)</f>
        <v>20</v>
      </c>
    </row>
    <row r="136" spans="1:13" hidden="1" x14ac:dyDescent="0.2">
      <c r="A136" s="2" t="s">
        <v>492</v>
      </c>
      <c r="B136" s="1" t="s">
        <v>444</v>
      </c>
      <c r="C136" s="1" t="str">
        <f>TBL_RATES[[#This Row],[Profession]] &amp;" - " &amp; TBL_RATES[[#This Row],[Specialty/1]]</f>
        <v>LPN/LVN - Bone Marrow Transplant</v>
      </c>
      <c r="D136" s="3"/>
      <c r="E136" s="3"/>
      <c r="H136" s="9"/>
      <c r="K136" s="20">
        <f>IF((0.8* TBL_RATES[[#This Row],[25%]])&lt;14, TBL_RATES[10%],0.8* TBL_RATES[[#This Row],[25%]])</f>
        <v>0</v>
      </c>
      <c r="L136" s="11">
        <v>20</v>
      </c>
      <c r="M136" s="8">
        <f>ROUNDDOWN(IF(LEN(TBL_RATES[[#This Row],[Override]])&gt;0, TBL_RATES[Override], TBL_RATES[Cal Rate]),0)</f>
        <v>20</v>
      </c>
    </row>
    <row r="137" spans="1:13" hidden="1" x14ac:dyDescent="0.2">
      <c r="A137" s="2" t="s">
        <v>492</v>
      </c>
      <c r="B137" s="1" t="s">
        <v>445</v>
      </c>
      <c r="C137" s="1" t="str">
        <f>TBL_RATES[[#This Row],[Profession]] &amp;" - " &amp; TBL_RATES[[#This Row],[Specialty/1]]</f>
        <v>LPN/LVN - Cardiac Care</v>
      </c>
      <c r="D137" s="3"/>
      <c r="E137" s="3"/>
      <c r="H137" s="9"/>
      <c r="K137" s="20">
        <f>IF((0.8* TBL_RATES[[#This Row],[25%]])&lt;14, TBL_RATES[10%],0.8* TBL_RATES[[#This Row],[25%]])</f>
        <v>0</v>
      </c>
      <c r="L137" s="11">
        <v>20</v>
      </c>
      <c r="M137" s="8">
        <f>ROUNDDOWN(IF(LEN(TBL_RATES[[#This Row],[Override]])&gt;0, TBL_RATES[Override], TBL_RATES[Cal Rate]),0)</f>
        <v>20</v>
      </c>
    </row>
    <row r="138" spans="1:13" hidden="1" x14ac:dyDescent="0.2">
      <c r="A138" s="2" t="s">
        <v>492</v>
      </c>
      <c r="B138" s="1" t="s">
        <v>412</v>
      </c>
      <c r="C138" s="1" t="str">
        <f>TBL_RATES[[#This Row],[Profession]] &amp;" - " &amp; TBL_RATES[[#This Row],[Specialty/1]]</f>
        <v>LPN/LVN - Cardiac Cath Lab</v>
      </c>
      <c r="D138" s="3"/>
      <c r="E138" s="3"/>
      <c r="H138" s="9"/>
      <c r="K138" s="20">
        <f>IF((0.8* TBL_RATES[[#This Row],[25%]])&lt;14, TBL_RATES[10%],0.8* TBL_RATES[[#This Row],[25%]])</f>
        <v>0</v>
      </c>
      <c r="L138" s="11">
        <v>20</v>
      </c>
      <c r="M138" s="8">
        <f>ROUNDDOWN(IF(LEN(TBL_RATES[[#This Row],[Override]])&gt;0, TBL_RATES[Override], TBL_RATES[Cal Rate]),0)</f>
        <v>20</v>
      </c>
    </row>
    <row r="139" spans="1:13" hidden="1" x14ac:dyDescent="0.2">
      <c r="A139" s="2" t="s">
        <v>492</v>
      </c>
      <c r="B139" s="1" t="s">
        <v>413</v>
      </c>
      <c r="C139" s="1" t="str">
        <f>TBL_RATES[[#This Row],[Profession]] &amp;" - " &amp; TBL_RATES[[#This Row],[Specialty/1]]</f>
        <v>LPN/LVN - Case Manager</v>
      </c>
      <c r="D139" s="3"/>
      <c r="E139" s="3"/>
      <c r="H139" s="9"/>
      <c r="K139" s="20">
        <f>IF((0.8* TBL_RATES[[#This Row],[25%]])&lt;14, TBL_RATES[10%],0.8* TBL_RATES[[#This Row],[25%]])</f>
        <v>0</v>
      </c>
      <c r="L139" s="11">
        <v>20</v>
      </c>
      <c r="M139" s="8">
        <f>ROUNDDOWN(IF(LEN(TBL_RATES[[#This Row],[Override]])&gt;0, TBL_RATES[Override], TBL_RATES[Cal Rate]),0)</f>
        <v>20</v>
      </c>
    </row>
    <row r="140" spans="1:13" hidden="1" x14ac:dyDescent="0.2">
      <c r="A140" s="2" t="s">
        <v>492</v>
      </c>
      <c r="B140" s="1" t="s">
        <v>446</v>
      </c>
      <c r="C140" s="1" t="str">
        <f>TBL_RATES[[#This Row],[Profession]] &amp;" - " &amp; TBL_RATES[[#This Row],[Specialty/1]]</f>
        <v>LPN/LVN - Clinical Information Specialist</v>
      </c>
      <c r="D140" s="3"/>
      <c r="E140" s="3"/>
      <c r="H140" s="9"/>
      <c r="K140" s="20">
        <f>IF((0.8* TBL_RATES[[#This Row],[25%]])&lt;14, TBL_RATES[10%],0.8* TBL_RATES[[#This Row],[25%]])</f>
        <v>0</v>
      </c>
      <c r="L140" s="11">
        <v>20</v>
      </c>
      <c r="M140" s="8">
        <f>ROUNDDOWN(IF(LEN(TBL_RATES[[#This Row],[Override]])&gt;0, TBL_RATES[Override], TBL_RATES[Cal Rate]),0)</f>
        <v>20</v>
      </c>
    </row>
    <row r="141" spans="1:13" hidden="1" x14ac:dyDescent="0.2">
      <c r="A141" s="2" t="s">
        <v>492</v>
      </c>
      <c r="B141" s="1" t="s">
        <v>447</v>
      </c>
      <c r="C141" s="1" t="str">
        <f>TBL_RATES[[#This Row],[Profession]] &amp;" - " &amp; TBL_RATES[[#This Row],[Specialty/1]]</f>
        <v>LPN/LVN - Clinical Research Coordinator</v>
      </c>
      <c r="D141" s="3"/>
      <c r="E141" s="3"/>
      <c r="H141" s="9"/>
      <c r="K141" s="20">
        <f>IF((0.8* TBL_RATES[[#This Row],[25%]])&lt;14, TBL_RATES[10%],0.8* TBL_RATES[[#This Row],[25%]])</f>
        <v>0</v>
      </c>
      <c r="L141" s="11">
        <v>20</v>
      </c>
      <c r="M141" s="8">
        <f>ROUNDDOWN(IF(LEN(TBL_RATES[[#This Row],[Override]])&gt;0, TBL_RATES[Override], TBL_RATES[Cal Rate]),0)</f>
        <v>20</v>
      </c>
    </row>
    <row r="142" spans="1:13" hidden="1" x14ac:dyDescent="0.2">
      <c r="A142" s="2" t="s">
        <v>492</v>
      </c>
      <c r="B142" s="1" t="s">
        <v>448</v>
      </c>
      <c r="C142" s="1" t="str">
        <f>TBL_RATES[[#This Row],[Profession]] &amp;" - " &amp; TBL_RATES[[#This Row],[Specialty/1]]</f>
        <v>LPN/LVN - Correctional Medicine</v>
      </c>
      <c r="D142" s="3"/>
      <c r="E142" s="3"/>
      <c r="H142" s="9"/>
      <c r="K142" s="20">
        <f>IF((0.8* TBL_RATES[[#This Row],[25%]])&lt;14, TBL_RATES[10%],0.8* TBL_RATES[[#This Row],[25%]])</f>
        <v>0</v>
      </c>
      <c r="L142" s="11">
        <v>20</v>
      </c>
      <c r="M142" s="8">
        <f>ROUNDDOWN(IF(LEN(TBL_RATES[[#This Row],[Override]])&gt;0, TBL_RATES[Override], TBL_RATES[Cal Rate]),0)</f>
        <v>20</v>
      </c>
    </row>
    <row r="143" spans="1:13" hidden="1" x14ac:dyDescent="0.2">
      <c r="A143" s="2" t="s">
        <v>492</v>
      </c>
      <c r="B143" s="1" t="s">
        <v>415</v>
      </c>
      <c r="C143" s="1" t="str">
        <f>TBL_RATES[[#This Row],[Profession]] &amp;" - " &amp; TBL_RATES[[#This Row],[Specialty/1]]</f>
        <v>LPN/LVN - Dialysis</v>
      </c>
      <c r="D143" s="3"/>
      <c r="E143" s="3"/>
      <c r="H143" s="9"/>
      <c r="K143" s="20">
        <f>IF((0.8* TBL_RATES[[#This Row],[25%]])&lt;14, TBL_RATES[10%],0.8* TBL_RATES[[#This Row],[25%]])</f>
        <v>0</v>
      </c>
      <c r="L143" s="11">
        <v>20</v>
      </c>
      <c r="M143" s="8">
        <f>ROUNDDOWN(IF(LEN(TBL_RATES[[#This Row],[Override]])&gt;0, TBL_RATES[Override], TBL_RATES[Cal Rate]),0)</f>
        <v>20</v>
      </c>
    </row>
    <row r="144" spans="1:13" hidden="1" x14ac:dyDescent="0.2">
      <c r="A144" s="2" t="s">
        <v>492</v>
      </c>
      <c r="B144" s="1" t="s">
        <v>449</v>
      </c>
      <c r="C144" s="1" t="str">
        <f>TBL_RATES[[#This Row],[Profession]] &amp;" - " &amp; TBL_RATES[[#This Row],[Specialty/1]]</f>
        <v>LPN/LVN - Director of Nursing</v>
      </c>
      <c r="D144" s="3"/>
      <c r="E144" s="3"/>
      <c r="H144" s="9"/>
      <c r="K144" s="20">
        <f>IF((0.8* TBL_RATES[[#This Row],[25%]])&lt;14, TBL_RATES[10%],0.8* TBL_RATES[[#This Row],[25%]])</f>
        <v>0</v>
      </c>
      <c r="L144" s="11">
        <v>20</v>
      </c>
      <c r="M144" s="8">
        <f>ROUNDDOWN(IF(LEN(TBL_RATES[[#This Row],[Override]])&gt;0, TBL_RATES[Override], TBL_RATES[Cal Rate]),0)</f>
        <v>20</v>
      </c>
    </row>
    <row r="145" spans="1:13" hidden="1" x14ac:dyDescent="0.2">
      <c r="A145" s="2" t="s">
        <v>492</v>
      </c>
      <c r="B145" s="1" t="s">
        <v>450</v>
      </c>
      <c r="C145" s="1" t="str">
        <f>TBL_RATES[[#This Row],[Profession]] &amp;" - " &amp; TBL_RATES[[#This Row],[Specialty/1]]</f>
        <v>LPN/LVN - Electrophysiology Lab</v>
      </c>
      <c r="D145" s="3"/>
      <c r="E145" s="3"/>
      <c r="H145" s="9"/>
      <c r="K145" s="20">
        <f>IF((0.8* TBL_RATES[[#This Row],[25%]])&lt;14, TBL_RATES[10%],0.8* TBL_RATES[[#This Row],[25%]])</f>
        <v>0</v>
      </c>
      <c r="L145" s="11">
        <v>20</v>
      </c>
      <c r="M145" s="8">
        <f>ROUNDDOWN(IF(LEN(TBL_RATES[[#This Row],[Override]])&gt;0, TBL_RATES[Override], TBL_RATES[Cal Rate]),0)</f>
        <v>20</v>
      </c>
    </row>
    <row r="146" spans="1:13" hidden="1" x14ac:dyDescent="0.2">
      <c r="A146" s="2" t="s">
        <v>492</v>
      </c>
      <c r="B146" s="1" t="s">
        <v>451</v>
      </c>
      <c r="C146" s="1" t="str">
        <f>TBL_RATES[[#This Row],[Profession]] &amp;" - " &amp; TBL_RATES[[#This Row],[Specialty/1]]</f>
        <v>LPN/LVN - Emergency &amp; Trauma</v>
      </c>
      <c r="D146" s="3"/>
      <c r="E146" s="3"/>
      <c r="H146" s="9"/>
      <c r="K146" s="20">
        <f>IF((0.8* TBL_RATES[[#This Row],[25%]])&lt;14, TBL_RATES[10%],0.8* TBL_RATES[[#This Row],[25%]])</f>
        <v>0</v>
      </c>
      <c r="L146" s="11">
        <v>20</v>
      </c>
      <c r="M146" s="8">
        <f>ROUNDDOWN(IF(LEN(TBL_RATES[[#This Row],[Override]])&gt;0, TBL_RATES[Override], TBL_RATES[Cal Rate]),0)</f>
        <v>20</v>
      </c>
    </row>
    <row r="147" spans="1:13" hidden="1" x14ac:dyDescent="0.2">
      <c r="A147" s="2" t="s">
        <v>492</v>
      </c>
      <c r="B147" s="1" t="s">
        <v>452</v>
      </c>
      <c r="C147" s="1" t="str">
        <f>TBL_RATES[[#This Row],[Profession]] &amp;" - " &amp; TBL_RATES[[#This Row],[Specialty/1]]</f>
        <v>LPN/LVN - Family Practice/Primary Care</v>
      </c>
      <c r="D147" s="3"/>
      <c r="E147" s="3"/>
      <c r="H147" s="9"/>
      <c r="K147" s="20">
        <f>IF((0.8* TBL_RATES[[#This Row],[25%]])&lt;14, TBL_RATES[10%],0.8* TBL_RATES[[#This Row],[25%]])</f>
        <v>0</v>
      </c>
      <c r="L147" s="11">
        <v>20</v>
      </c>
      <c r="M147" s="8">
        <f>ROUNDDOWN(IF(LEN(TBL_RATES[[#This Row],[Override]])&gt;0, TBL_RATES[Override], TBL_RATES[Cal Rate]),0)</f>
        <v>20</v>
      </c>
    </row>
    <row r="148" spans="1:13" hidden="1" x14ac:dyDescent="0.2">
      <c r="A148" s="2" t="s">
        <v>492</v>
      </c>
      <c r="B148" s="1" t="s">
        <v>453</v>
      </c>
      <c r="C148" s="1" t="str">
        <f>TBL_RATES[[#This Row],[Profession]] &amp;" - " &amp; TBL_RATES[[#This Row],[Specialty/1]]</f>
        <v>LPN/LVN - First Assistant</v>
      </c>
      <c r="D148" s="3"/>
      <c r="E148" s="3"/>
      <c r="H148" s="9"/>
      <c r="K148" s="20">
        <f>IF((0.8* TBL_RATES[[#This Row],[25%]])&lt;14, TBL_RATES[10%],0.8* TBL_RATES[[#This Row],[25%]])</f>
        <v>0</v>
      </c>
      <c r="L148" s="11">
        <v>20</v>
      </c>
      <c r="M148" s="8">
        <f>ROUNDDOWN(IF(LEN(TBL_RATES[[#This Row],[Override]])&gt;0, TBL_RATES[Override], TBL_RATES[Cal Rate]),0)</f>
        <v>20</v>
      </c>
    </row>
    <row r="149" spans="1:13" hidden="1" x14ac:dyDescent="0.2">
      <c r="A149" s="2" t="s">
        <v>492</v>
      </c>
      <c r="B149" s="1" t="s">
        <v>454</v>
      </c>
      <c r="C149" s="1" t="str">
        <f>TBL_RATES[[#This Row],[Profession]] &amp;" - " &amp; TBL_RATES[[#This Row],[Specialty/1]]</f>
        <v>LPN/LVN - Flight</v>
      </c>
      <c r="D149" s="3"/>
      <c r="E149" s="3"/>
      <c r="H149" s="9"/>
      <c r="K149" s="20">
        <f>IF((0.8* TBL_RATES[[#This Row],[25%]])&lt;14, TBL_RATES[10%],0.8* TBL_RATES[[#This Row],[25%]])</f>
        <v>0</v>
      </c>
      <c r="L149" s="11">
        <v>20</v>
      </c>
      <c r="M149" s="8">
        <f>ROUNDDOWN(IF(LEN(TBL_RATES[[#This Row],[Override]])&gt;0, TBL_RATES[Override], TBL_RATES[Cal Rate]),0)</f>
        <v>20</v>
      </c>
    </row>
    <row r="150" spans="1:13" hidden="1" x14ac:dyDescent="0.2">
      <c r="A150" s="2" t="s">
        <v>492</v>
      </c>
      <c r="B150" s="1" t="s">
        <v>455</v>
      </c>
      <c r="C150" s="1" t="str">
        <f>TBL_RATES[[#This Row],[Profession]] &amp;" - " &amp; TBL_RATES[[#This Row],[Specialty/1]]</f>
        <v>LPN/LVN - Float Pool</v>
      </c>
      <c r="D150" s="3"/>
      <c r="E150" s="3"/>
      <c r="H150" s="9"/>
      <c r="K150" s="20">
        <f>IF((0.8* TBL_RATES[[#This Row],[25%]])&lt;14, TBL_RATES[10%],0.8* TBL_RATES[[#This Row],[25%]])</f>
        <v>0</v>
      </c>
      <c r="L150" s="11">
        <v>20</v>
      </c>
      <c r="M150" s="8">
        <f>ROUNDDOWN(IF(LEN(TBL_RATES[[#This Row],[Override]])&gt;0, TBL_RATES[Override], TBL_RATES[Cal Rate]),0)</f>
        <v>20</v>
      </c>
    </row>
    <row r="151" spans="1:13" hidden="1" x14ac:dyDescent="0.2">
      <c r="A151" s="2" t="s">
        <v>492</v>
      </c>
      <c r="B151" s="1" t="s">
        <v>456</v>
      </c>
      <c r="C151" s="1" t="str">
        <f>TBL_RATES[[#This Row],[Profession]] &amp;" - " &amp; TBL_RATES[[#This Row],[Specialty/1]]</f>
        <v>LPN/LVN - Forensic Nurse Examiner</v>
      </c>
      <c r="D151" s="3"/>
      <c r="E151" s="3"/>
      <c r="H151" s="9"/>
      <c r="K151" s="20">
        <f>IF((0.8* TBL_RATES[[#This Row],[25%]])&lt;14, TBL_RATES[10%],0.8* TBL_RATES[[#This Row],[25%]])</f>
        <v>0</v>
      </c>
      <c r="L151" s="11">
        <v>20</v>
      </c>
      <c r="M151" s="8">
        <f>ROUNDDOWN(IF(LEN(TBL_RATES[[#This Row],[Override]])&gt;0, TBL_RATES[Override], TBL_RATES[Cal Rate]),0)</f>
        <v>20</v>
      </c>
    </row>
    <row r="152" spans="1:13" hidden="1" x14ac:dyDescent="0.2">
      <c r="A152" s="2" t="s">
        <v>492</v>
      </c>
      <c r="B152" s="1" t="s">
        <v>418</v>
      </c>
      <c r="C152" s="1" t="str">
        <f>TBL_RATES[[#This Row],[Profession]] &amp;" - " &amp; TBL_RATES[[#This Row],[Specialty/1]]</f>
        <v>LPN/LVN - Gastroenterology</v>
      </c>
      <c r="D152" s="3"/>
      <c r="E152" s="3"/>
      <c r="H152" s="9"/>
      <c r="K152" s="20">
        <f>IF((0.8* TBL_RATES[[#This Row],[25%]])&lt;14, TBL_RATES[10%],0.8* TBL_RATES[[#This Row],[25%]])</f>
        <v>0</v>
      </c>
      <c r="L152" s="11">
        <v>20</v>
      </c>
      <c r="M152" s="8">
        <f>ROUNDDOWN(IF(LEN(TBL_RATES[[#This Row],[Override]])&gt;0, TBL_RATES[Override], TBL_RATES[Cal Rate]),0)</f>
        <v>20</v>
      </c>
    </row>
    <row r="153" spans="1:13" hidden="1" x14ac:dyDescent="0.2">
      <c r="A153" s="2" t="s">
        <v>492</v>
      </c>
      <c r="B153" s="1" t="s">
        <v>419</v>
      </c>
      <c r="C153" s="1" t="str">
        <f>TBL_RATES[[#This Row],[Profession]] &amp;" - " &amp; TBL_RATES[[#This Row],[Specialty/1]]</f>
        <v>LPN/LVN - General</v>
      </c>
      <c r="D153" s="3"/>
      <c r="E153" s="3"/>
      <c r="H153" s="9"/>
      <c r="K153" s="20">
        <f>IF((0.8* TBL_RATES[[#This Row],[25%]])&lt;14, TBL_RATES[10%],0.8* TBL_RATES[[#This Row],[25%]])</f>
        <v>0</v>
      </c>
      <c r="L153" s="11">
        <v>20</v>
      </c>
      <c r="M153" s="8">
        <f>ROUNDDOWN(IF(LEN(TBL_RATES[[#This Row],[Override]])&gt;0, TBL_RATES[Override], TBL_RATES[Cal Rate]),0)</f>
        <v>20</v>
      </c>
    </row>
    <row r="154" spans="1:13" hidden="1" x14ac:dyDescent="0.2">
      <c r="A154" s="2" t="s">
        <v>492</v>
      </c>
      <c r="B154" s="1" t="s">
        <v>457</v>
      </c>
      <c r="C154" s="1" t="str">
        <f>TBL_RATES[[#This Row],[Profession]] &amp;" - " &amp; TBL_RATES[[#This Row],[Specialty/1]]</f>
        <v>LPN/LVN - Geriatrics</v>
      </c>
      <c r="D154" s="3"/>
      <c r="E154" s="3"/>
      <c r="H154" s="9"/>
      <c r="K154" s="20">
        <f>IF((0.8* TBL_RATES[[#This Row],[25%]])&lt;14, TBL_RATES[10%],0.8* TBL_RATES[[#This Row],[25%]])</f>
        <v>0</v>
      </c>
      <c r="L154" s="11">
        <v>20</v>
      </c>
      <c r="M154" s="8">
        <f>ROUNDDOWN(IF(LEN(TBL_RATES[[#This Row],[Override]])&gt;0, TBL_RATES[Override], TBL_RATES[Cal Rate]),0)</f>
        <v>20</v>
      </c>
    </row>
    <row r="155" spans="1:13" hidden="1" x14ac:dyDescent="0.2">
      <c r="A155" s="2" t="s">
        <v>492</v>
      </c>
      <c r="B155" s="1" t="s">
        <v>458</v>
      </c>
      <c r="C155" s="1" t="str">
        <f>TBL_RATES[[#This Row],[Profession]] &amp;" - " &amp; TBL_RATES[[#This Row],[Specialty/1]]</f>
        <v>LPN/LVN - Hematology &amp; Oncology</v>
      </c>
      <c r="D155" s="3"/>
      <c r="E155" s="3"/>
      <c r="H155" s="9"/>
      <c r="K155" s="20">
        <f>IF((0.8* TBL_RATES[[#This Row],[25%]])&lt;14, TBL_RATES[10%],0.8* TBL_RATES[[#This Row],[25%]])</f>
        <v>0</v>
      </c>
      <c r="L155" s="11">
        <v>20</v>
      </c>
      <c r="M155" s="8">
        <f>ROUNDDOWN(IF(LEN(TBL_RATES[[#This Row],[Override]])&gt;0, TBL_RATES[Override], TBL_RATES[Cal Rate]),0)</f>
        <v>20</v>
      </c>
    </row>
    <row r="156" spans="1:13" hidden="1" x14ac:dyDescent="0.2">
      <c r="A156" s="2" t="s">
        <v>492</v>
      </c>
      <c r="B156" s="1" t="s">
        <v>420</v>
      </c>
      <c r="C156" s="1" t="str">
        <f>TBL_RATES[[#This Row],[Profession]] &amp;" - " &amp; TBL_RATES[[#This Row],[Specialty/1]]</f>
        <v>LPN/LVN - Home Health</v>
      </c>
      <c r="D156" s="3"/>
      <c r="E156" s="3"/>
      <c r="H156" s="9"/>
      <c r="K156" s="20">
        <f>IF((0.8* TBL_RATES[[#This Row],[25%]])&lt;14, TBL_RATES[10%],0.8* TBL_RATES[[#This Row],[25%]])</f>
        <v>0</v>
      </c>
      <c r="L156" s="11">
        <v>20</v>
      </c>
      <c r="M156" s="8">
        <f>ROUNDDOWN(IF(LEN(TBL_RATES[[#This Row],[Override]])&gt;0, TBL_RATES[Override], TBL_RATES[Cal Rate]),0)</f>
        <v>20</v>
      </c>
    </row>
    <row r="157" spans="1:13" hidden="1" x14ac:dyDescent="0.2">
      <c r="A157" s="2" t="s">
        <v>492</v>
      </c>
      <c r="B157" s="1" t="s">
        <v>421</v>
      </c>
      <c r="C157" s="1" t="str">
        <f>TBL_RATES[[#This Row],[Profession]] &amp;" - " &amp; TBL_RATES[[#This Row],[Specialty/1]]</f>
        <v>LPN/LVN - Hospice/Palliative Medicine</v>
      </c>
      <c r="D157" s="3"/>
      <c r="E157" s="3"/>
      <c r="H157" s="9"/>
      <c r="K157" s="20">
        <f>IF((0.8* TBL_RATES[[#This Row],[25%]])&lt;14, TBL_RATES[10%],0.8* TBL_RATES[[#This Row],[25%]])</f>
        <v>0</v>
      </c>
      <c r="L157" s="11">
        <v>20</v>
      </c>
      <c r="M157" s="8">
        <f>ROUNDDOWN(IF(LEN(TBL_RATES[[#This Row],[Override]])&gt;0, TBL_RATES[Override], TBL_RATES[Cal Rate]),0)</f>
        <v>20</v>
      </c>
    </row>
    <row r="158" spans="1:13" hidden="1" x14ac:dyDescent="0.2">
      <c r="A158" s="2" t="s">
        <v>492</v>
      </c>
      <c r="B158" s="1" t="s">
        <v>423</v>
      </c>
      <c r="C158" s="1" t="str">
        <f>TBL_RATES[[#This Row],[Profession]] &amp;" - " &amp; TBL_RATES[[#This Row],[Specialty/1]]</f>
        <v>LPN/LVN - ICU</v>
      </c>
      <c r="D158" s="3"/>
      <c r="E158" s="3"/>
      <c r="H158" s="9"/>
      <c r="K158" s="20">
        <f>IF((0.8* TBL_RATES[[#This Row],[25%]])&lt;14, TBL_RATES[10%],0.8* TBL_RATES[[#This Row],[25%]])</f>
        <v>0</v>
      </c>
      <c r="L158" s="11">
        <v>20</v>
      </c>
      <c r="M158" s="8">
        <f>ROUNDDOWN(IF(LEN(TBL_RATES[[#This Row],[Override]])&gt;0, TBL_RATES[Override], TBL_RATES[Cal Rate]),0)</f>
        <v>20</v>
      </c>
    </row>
    <row r="159" spans="1:13" hidden="1" x14ac:dyDescent="0.2">
      <c r="A159" s="2" t="s">
        <v>492</v>
      </c>
      <c r="B159" s="1" t="s">
        <v>459</v>
      </c>
      <c r="C159" s="1" t="str">
        <f>TBL_RATES[[#This Row],[Profession]] &amp;" - " &amp; TBL_RATES[[#This Row],[Specialty/1]]</f>
        <v>LPN/LVN - Infectious Disease</v>
      </c>
      <c r="D159" s="3"/>
      <c r="E159" s="3"/>
      <c r="H159" s="9"/>
      <c r="K159" s="28">
        <f>IF((0.8* TBL_RATES[[#This Row],[25%]])&lt;14, TBL_RATES[10%],0.8* TBL_RATES[[#This Row],[25%]])</f>
        <v>0</v>
      </c>
      <c r="L159" s="10">
        <v>20</v>
      </c>
      <c r="M159" s="8">
        <f>ROUNDDOWN(IF(LEN(TBL_RATES[[#This Row],[Override]])&gt;0, TBL_RATES[Override], TBL_RATES[Cal Rate]),0)</f>
        <v>20</v>
      </c>
    </row>
    <row r="160" spans="1:13" hidden="1" x14ac:dyDescent="0.2">
      <c r="A160" s="2" t="s">
        <v>492</v>
      </c>
      <c r="B160" s="1" t="s">
        <v>460</v>
      </c>
      <c r="C160" s="1" t="str">
        <f>TBL_RATES[[#This Row],[Profession]] &amp;" - " &amp; TBL_RATES[[#This Row],[Specialty/1]]</f>
        <v>LPN/LVN - Infusion</v>
      </c>
      <c r="D160" s="3"/>
      <c r="E160" s="3"/>
      <c r="H160" s="9"/>
      <c r="K160" s="28">
        <f>IF((0.8* TBL_RATES[[#This Row],[25%]])&lt;14, TBL_RATES[10%],0.8* TBL_RATES[[#This Row],[25%]])</f>
        <v>0</v>
      </c>
      <c r="L160" s="10">
        <v>20</v>
      </c>
      <c r="M160" s="8">
        <f>ROUNDDOWN(IF(LEN(TBL_RATES[[#This Row],[Override]])&gt;0, TBL_RATES[Override], TBL_RATES[Cal Rate]),0)</f>
        <v>20</v>
      </c>
    </row>
    <row r="161" spans="1:13" hidden="1" x14ac:dyDescent="0.2">
      <c r="A161" s="2" t="s">
        <v>492</v>
      </c>
      <c r="B161" s="1" t="s">
        <v>461</v>
      </c>
      <c r="C161" s="1" t="str">
        <f>TBL_RATES[[#This Row],[Profession]] &amp;" - " &amp; TBL_RATES[[#This Row],[Specialty/1]]</f>
        <v>LPN/LVN - Internal Medicine</v>
      </c>
      <c r="D161" s="3"/>
      <c r="E161" s="3"/>
      <c r="H161" s="9"/>
      <c r="K161" s="28">
        <f>IF((0.8* TBL_RATES[[#This Row],[25%]])&lt;14, TBL_RATES[10%],0.8* TBL_RATES[[#This Row],[25%]])</f>
        <v>0</v>
      </c>
      <c r="L161" s="10">
        <v>20</v>
      </c>
      <c r="M161" s="8">
        <f>ROUNDDOWN(IF(LEN(TBL_RATES[[#This Row],[Override]])&gt;0, TBL_RATES[Override], TBL_RATES[Cal Rate]),0)</f>
        <v>20</v>
      </c>
    </row>
    <row r="162" spans="1:13" hidden="1" x14ac:dyDescent="0.2">
      <c r="A162" s="2" t="s">
        <v>492</v>
      </c>
      <c r="B162" s="1" t="s">
        <v>462</v>
      </c>
      <c r="C162" s="1" t="str">
        <f>TBL_RATES[[#This Row],[Profession]] &amp;" - " &amp; TBL_RATES[[#This Row],[Specialty/1]]</f>
        <v>LPN/LVN - Interventional Radiology</v>
      </c>
      <c r="D162" s="3"/>
      <c r="E162" s="3"/>
      <c r="H162" s="9"/>
      <c r="K162" s="28">
        <f>IF((0.8* TBL_RATES[[#This Row],[25%]])&lt;14, TBL_RATES[10%],0.8* TBL_RATES[[#This Row],[25%]])</f>
        <v>0</v>
      </c>
      <c r="L162" s="10">
        <v>20</v>
      </c>
      <c r="M162" s="8">
        <f>ROUNDDOWN(IF(LEN(TBL_RATES[[#This Row],[Override]])&gt;0, TBL_RATES[Override], TBL_RATES[Cal Rate]),0)</f>
        <v>20</v>
      </c>
    </row>
    <row r="163" spans="1:13" hidden="1" x14ac:dyDescent="0.2">
      <c r="A163" s="2" t="s">
        <v>492</v>
      </c>
      <c r="B163" s="1" t="s">
        <v>424</v>
      </c>
      <c r="C163" s="1" t="str">
        <f>TBL_RATES[[#This Row],[Profession]] &amp;" - " &amp; TBL_RATES[[#This Row],[Specialty/1]]</f>
        <v>LPN/LVN - Labor &amp; Delivery</v>
      </c>
      <c r="D163" s="3"/>
      <c r="E163" s="3"/>
      <c r="H163" s="9"/>
      <c r="K163" s="28">
        <f>IF((0.8* TBL_RATES[[#This Row],[25%]])&lt;14, TBL_RATES[10%],0.8* TBL_RATES[[#This Row],[25%]])</f>
        <v>0</v>
      </c>
      <c r="L163" s="10">
        <v>20</v>
      </c>
      <c r="M163" s="8">
        <f>ROUNDDOWN(IF(LEN(TBL_RATES[[#This Row],[Override]])&gt;0, TBL_RATES[Override], TBL_RATES[Cal Rate]),0)</f>
        <v>20</v>
      </c>
    </row>
    <row r="164" spans="1:13" hidden="1" x14ac:dyDescent="0.2">
      <c r="A164" s="2" t="s">
        <v>492</v>
      </c>
      <c r="B164" s="1" t="s">
        <v>425</v>
      </c>
      <c r="C164" s="1" t="str">
        <f>TBL_RATES[[#This Row],[Profession]] &amp;" - " &amp; TBL_RATES[[#This Row],[Specialty/1]]</f>
        <v>LPN/LVN - Long Term Care</v>
      </c>
      <c r="D164" s="3"/>
      <c r="E164" s="3"/>
      <c r="H164" s="9"/>
      <c r="K164" s="28">
        <f>IF((0.8* TBL_RATES[[#This Row],[25%]])&lt;14, TBL_RATES[10%],0.8* TBL_RATES[[#This Row],[25%]])</f>
        <v>0</v>
      </c>
      <c r="L164" s="10">
        <v>20</v>
      </c>
      <c r="M164" s="8">
        <f>ROUNDDOWN(IF(LEN(TBL_RATES[[#This Row],[Override]])&gt;0, TBL_RATES[Override], TBL_RATES[Cal Rate]),0)</f>
        <v>20</v>
      </c>
    </row>
    <row r="165" spans="1:13" hidden="1" x14ac:dyDescent="0.2">
      <c r="A165" s="2" t="s">
        <v>492</v>
      </c>
      <c r="B165" s="1" t="s">
        <v>426</v>
      </c>
      <c r="C165" s="1" t="str">
        <f>TBL_RATES[[#This Row],[Profession]] &amp;" - " &amp; TBL_RATES[[#This Row],[Specialty/1]]</f>
        <v>LPN/LVN - Medical Surgical</v>
      </c>
      <c r="D165" s="3"/>
      <c r="E165" s="3"/>
      <c r="H165" s="9"/>
      <c r="K165" s="28">
        <f>IF((0.8* TBL_RATES[[#This Row],[25%]])&lt;14, TBL_RATES[10%],0.8* TBL_RATES[[#This Row],[25%]])</f>
        <v>0</v>
      </c>
      <c r="L165" s="10">
        <v>20</v>
      </c>
      <c r="M165" s="8">
        <f>ROUNDDOWN(IF(LEN(TBL_RATES[[#This Row],[Override]])&gt;0, TBL_RATES[Override], TBL_RATES[Cal Rate]),0)</f>
        <v>20</v>
      </c>
    </row>
    <row r="166" spans="1:13" hidden="1" x14ac:dyDescent="0.2">
      <c r="A166" s="2" t="s">
        <v>492</v>
      </c>
      <c r="B166" s="1" t="s">
        <v>463</v>
      </c>
      <c r="C166" s="1" t="str">
        <f>TBL_RATES[[#This Row],[Profession]] &amp;" - " &amp; TBL_RATES[[#This Row],[Specialty/1]]</f>
        <v>LPN/LVN - Medical Surgical/Telemetry</v>
      </c>
      <c r="D166" s="3"/>
      <c r="E166" s="3"/>
      <c r="H166" s="9"/>
      <c r="K166" s="28">
        <f>IF((0.8* TBL_RATES[[#This Row],[25%]])&lt;14, TBL_RATES[10%],0.8* TBL_RATES[[#This Row],[25%]])</f>
        <v>0</v>
      </c>
      <c r="L166" s="10">
        <v>20</v>
      </c>
      <c r="M166" s="8">
        <f>ROUNDDOWN(IF(LEN(TBL_RATES[[#This Row],[Override]])&gt;0, TBL_RATES[Override], TBL_RATES[Cal Rate]),0)</f>
        <v>20</v>
      </c>
    </row>
    <row r="167" spans="1:13" hidden="1" x14ac:dyDescent="0.2">
      <c r="A167" s="2" t="s">
        <v>492</v>
      </c>
      <c r="B167" s="1" t="s">
        <v>427</v>
      </c>
      <c r="C167" s="1" t="str">
        <f>TBL_RATES[[#This Row],[Profession]] &amp;" - " &amp; TBL_RATES[[#This Row],[Specialty/1]]</f>
        <v>LPN/LVN - Mother Baby</v>
      </c>
      <c r="D167" s="3"/>
      <c r="E167" s="3"/>
      <c r="H167" s="9"/>
      <c r="K167" s="28">
        <f>IF((0.8* TBL_RATES[[#This Row],[25%]])&lt;14, TBL_RATES[10%],0.8* TBL_RATES[[#This Row],[25%]])</f>
        <v>0</v>
      </c>
      <c r="L167" s="10">
        <v>20</v>
      </c>
      <c r="M167" s="8">
        <f>ROUNDDOWN(IF(LEN(TBL_RATES[[#This Row],[Override]])&gt;0, TBL_RATES[Override], TBL_RATES[Cal Rate]),0)</f>
        <v>20</v>
      </c>
    </row>
    <row r="168" spans="1:13" hidden="1" x14ac:dyDescent="0.2">
      <c r="A168" s="2" t="s">
        <v>492</v>
      </c>
      <c r="B168" s="1" t="s">
        <v>464</v>
      </c>
      <c r="C168" s="1" t="str">
        <f>TBL_RATES[[#This Row],[Profession]] &amp;" - " &amp; TBL_RATES[[#This Row],[Specialty/1]]</f>
        <v>LPN/LVN - Neonatal Intensive Care Unit</v>
      </c>
      <c r="D168" s="3"/>
      <c r="E168" s="3"/>
      <c r="H168" s="9"/>
      <c r="K168" s="28">
        <f>IF((0.8* TBL_RATES[[#This Row],[25%]])&lt;14, TBL_RATES[10%],0.8* TBL_RATES[[#This Row],[25%]])</f>
        <v>0</v>
      </c>
      <c r="L168" s="10">
        <v>20</v>
      </c>
      <c r="M168" s="8">
        <f>ROUNDDOWN(IF(LEN(TBL_RATES[[#This Row],[Override]])&gt;0, TBL_RATES[Override], TBL_RATES[Cal Rate]),0)</f>
        <v>20</v>
      </c>
    </row>
    <row r="169" spans="1:13" hidden="1" x14ac:dyDescent="0.2">
      <c r="A169" s="2" t="s">
        <v>492</v>
      </c>
      <c r="B169" s="1" t="s">
        <v>465</v>
      </c>
      <c r="C169" s="1" t="str">
        <f>TBL_RATES[[#This Row],[Profession]] &amp;" - " &amp; TBL_RATES[[#This Row],[Specialty/1]]</f>
        <v>LPN/LVN - Nephrology</v>
      </c>
      <c r="D169" s="3"/>
      <c r="E169" s="3"/>
      <c r="H169" s="9"/>
      <c r="K169" s="28">
        <f>IF((0.8* TBL_RATES[[#This Row],[25%]])&lt;14, TBL_RATES[10%],0.8* TBL_RATES[[#This Row],[25%]])</f>
        <v>0</v>
      </c>
      <c r="L169" s="10">
        <v>20</v>
      </c>
      <c r="M169" s="8">
        <f>ROUNDDOWN(IF(LEN(TBL_RATES[[#This Row],[Override]])&gt;0, TBL_RATES[Override], TBL_RATES[Cal Rate]),0)</f>
        <v>20</v>
      </c>
    </row>
    <row r="170" spans="1:13" hidden="1" x14ac:dyDescent="0.2">
      <c r="A170" s="2" t="s">
        <v>492</v>
      </c>
      <c r="B170" s="1" t="s">
        <v>466</v>
      </c>
      <c r="C170" s="1" t="str">
        <f>TBL_RATES[[#This Row],[Profession]] &amp;" - " &amp; TBL_RATES[[#This Row],[Specialty/1]]</f>
        <v>LPN/LVN - Neurology</v>
      </c>
      <c r="D170" s="3"/>
      <c r="E170" s="3"/>
      <c r="H170" s="9"/>
      <c r="K170" s="28">
        <f>IF((0.8* TBL_RATES[[#This Row],[25%]])&lt;14, TBL_RATES[10%],0.8* TBL_RATES[[#This Row],[25%]])</f>
        <v>0</v>
      </c>
      <c r="L170" s="10">
        <v>20</v>
      </c>
      <c r="M170" s="8">
        <f>ROUNDDOWN(IF(LEN(TBL_RATES[[#This Row],[Override]])&gt;0, TBL_RATES[Override], TBL_RATES[Cal Rate]),0)</f>
        <v>20</v>
      </c>
    </row>
    <row r="171" spans="1:13" hidden="1" x14ac:dyDescent="0.2">
      <c r="A171" s="2" t="s">
        <v>492</v>
      </c>
      <c r="B171" s="1" t="s">
        <v>428</v>
      </c>
      <c r="C171" s="1" t="str">
        <f>TBL_RATES[[#This Row],[Profession]] &amp;" - " &amp; TBL_RATES[[#This Row],[Specialty/1]]</f>
        <v>LPN/LVN - Nurse Manager</v>
      </c>
      <c r="D171" s="3"/>
      <c r="E171" s="3"/>
      <c r="H171" s="9"/>
      <c r="K171" s="28">
        <f>IF((0.8* TBL_RATES[[#This Row],[25%]])&lt;14, TBL_RATES[10%],0.8* TBL_RATES[[#This Row],[25%]])</f>
        <v>0</v>
      </c>
      <c r="L171" s="10">
        <v>20</v>
      </c>
      <c r="M171" s="8">
        <f>ROUNDDOWN(IF(LEN(TBL_RATES[[#This Row],[Override]])&gt;0, TBL_RATES[Override], TBL_RATES[Cal Rate]),0)</f>
        <v>20</v>
      </c>
    </row>
    <row r="172" spans="1:13" hidden="1" x14ac:dyDescent="0.2">
      <c r="A172" s="2" t="s">
        <v>492</v>
      </c>
      <c r="B172" s="1" t="s">
        <v>429</v>
      </c>
      <c r="C172" s="1" t="str">
        <f>TBL_RATES[[#This Row],[Profession]] &amp;" - " &amp; TBL_RATES[[#This Row],[Specialty/1]]</f>
        <v>LPN/LVN - Nursery</v>
      </c>
      <c r="D172" s="3"/>
      <c r="E172" s="3"/>
      <c r="H172" s="9"/>
      <c r="K172" s="28">
        <f>IF((0.8* TBL_RATES[[#This Row],[25%]])&lt;14, TBL_RATES[10%],0.8* TBL_RATES[[#This Row],[25%]])</f>
        <v>0</v>
      </c>
      <c r="L172" s="10">
        <v>20</v>
      </c>
      <c r="M172" s="8">
        <f>ROUNDDOWN(IF(LEN(TBL_RATES[[#This Row],[Override]])&gt;0, TBL_RATES[Override], TBL_RATES[Cal Rate]),0)</f>
        <v>20</v>
      </c>
    </row>
    <row r="173" spans="1:13" hidden="1" x14ac:dyDescent="0.2">
      <c r="A173" s="2" t="s">
        <v>492</v>
      </c>
      <c r="B173" s="1" t="s">
        <v>430</v>
      </c>
      <c r="C173" s="1" t="str">
        <f>TBL_RATES[[#This Row],[Profession]] &amp;" - " &amp; TBL_RATES[[#This Row],[Specialty/1]]</f>
        <v>LPN/LVN - Obstetrics &amp; Gynecology</v>
      </c>
      <c r="D173" s="3"/>
      <c r="E173" s="3"/>
      <c r="H173" s="9"/>
      <c r="K173" s="28">
        <f>IF((0.8* TBL_RATES[[#This Row],[25%]])&lt;14, TBL_RATES[10%],0.8* TBL_RATES[[#This Row],[25%]])</f>
        <v>0</v>
      </c>
      <c r="L173" s="10">
        <v>20</v>
      </c>
      <c r="M173" s="8">
        <f>ROUNDDOWN(IF(LEN(TBL_RATES[[#This Row],[Override]])&gt;0, TBL_RATES[Override], TBL_RATES[Cal Rate]),0)</f>
        <v>20</v>
      </c>
    </row>
    <row r="174" spans="1:13" hidden="1" x14ac:dyDescent="0.2">
      <c r="A174" s="2" t="s">
        <v>492</v>
      </c>
      <c r="B174" s="1" t="s">
        <v>467</v>
      </c>
      <c r="C174" s="1" t="str">
        <f>TBL_RATES[[#This Row],[Profession]] &amp;" - " &amp; TBL_RATES[[#This Row],[Specialty/1]]</f>
        <v>LPN/LVN - Occupational</v>
      </c>
      <c r="D174" s="3"/>
      <c r="E174" s="3"/>
      <c r="H174" s="9"/>
      <c r="K174" s="28">
        <f>IF((0.8* TBL_RATES[[#This Row],[25%]])&lt;14, TBL_RATES[10%],0.8* TBL_RATES[[#This Row],[25%]])</f>
        <v>0</v>
      </c>
      <c r="L174" s="10">
        <v>20</v>
      </c>
      <c r="M174" s="8">
        <f>ROUNDDOWN(IF(LEN(TBL_RATES[[#This Row],[Override]])&gt;0, TBL_RATES[Override], TBL_RATES[Cal Rate]),0)</f>
        <v>20</v>
      </c>
    </row>
    <row r="175" spans="1:13" hidden="1" x14ac:dyDescent="0.2">
      <c r="A175" s="2" t="s">
        <v>492</v>
      </c>
      <c r="B175" s="1" t="s">
        <v>431</v>
      </c>
      <c r="C175" s="1" t="str">
        <f>TBL_RATES[[#This Row],[Profession]] &amp;" - " &amp; TBL_RATES[[#This Row],[Specialty/1]]</f>
        <v>LPN/LVN - Oncology</v>
      </c>
      <c r="D175" s="3"/>
      <c r="E175" s="3"/>
      <c r="H175" s="9"/>
      <c r="K175" s="28">
        <f>IF((0.8* TBL_RATES[[#This Row],[25%]])&lt;14, TBL_RATES[10%],0.8* TBL_RATES[[#This Row],[25%]])</f>
        <v>0</v>
      </c>
      <c r="L175" s="10">
        <v>20</v>
      </c>
      <c r="M175" s="8">
        <f>ROUNDDOWN(IF(LEN(TBL_RATES[[#This Row],[Override]])&gt;0, TBL_RATES[Override], TBL_RATES[Cal Rate]),0)</f>
        <v>20</v>
      </c>
    </row>
    <row r="176" spans="1:13" hidden="1" x14ac:dyDescent="0.2">
      <c r="A176" s="2" t="s">
        <v>492</v>
      </c>
      <c r="B176" s="1" t="s">
        <v>432</v>
      </c>
      <c r="C176" s="1" t="str">
        <f>TBL_RATES[[#This Row],[Profession]] &amp;" - " &amp; TBL_RATES[[#This Row],[Specialty/1]]</f>
        <v>LPN/LVN - Operating Room</v>
      </c>
      <c r="D176" s="3"/>
      <c r="E176" s="3"/>
      <c r="H176" s="9"/>
      <c r="K176" s="28">
        <f>IF((0.8* TBL_RATES[[#This Row],[25%]])&lt;14, TBL_RATES[10%],0.8* TBL_RATES[[#This Row],[25%]])</f>
        <v>0</v>
      </c>
      <c r="L176" s="10">
        <v>20</v>
      </c>
      <c r="M176" s="8">
        <f>ROUNDDOWN(IF(LEN(TBL_RATES[[#This Row],[Override]])&gt;0, TBL_RATES[Override], TBL_RATES[Cal Rate]),0)</f>
        <v>20</v>
      </c>
    </row>
    <row r="177" spans="1:13" hidden="1" x14ac:dyDescent="0.2">
      <c r="A177" s="2" t="s">
        <v>492</v>
      </c>
      <c r="B177" s="1" t="s">
        <v>468</v>
      </c>
      <c r="C177" s="1" t="str">
        <f>TBL_RATES[[#This Row],[Profession]] &amp;" - " &amp; TBL_RATES[[#This Row],[Specialty/1]]</f>
        <v>LPN/LVN - Ophthalmology</v>
      </c>
      <c r="D177" s="3"/>
      <c r="E177" s="3"/>
      <c r="H177" s="9"/>
      <c r="K177" s="28">
        <f>IF((0.8* TBL_RATES[[#This Row],[25%]])&lt;14, TBL_RATES[10%],0.8* TBL_RATES[[#This Row],[25%]])</f>
        <v>0</v>
      </c>
      <c r="L177" s="10">
        <v>20</v>
      </c>
      <c r="M177" s="8">
        <f>ROUNDDOWN(IF(LEN(TBL_RATES[[#This Row],[Override]])&gt;0, TBL_RATES[Override], TBL_RATES[Cal Rate]),0)</f>
        <v>20</v>
      </c>
    </row>
    <row r="178" spans="1:13" hidden="1" x14ac:dyDescent="0.2">
      <c r="A178" s="2" t="s">
        <v>492</v>
      </c>
      <c r="B178" s="1" t="s">
        <v>469</v>
      </c>
      <c r="C178" s="1" t="str">
        <f>TBL_RATES[[#This Row],[Profession]] &amp;" - " &amp; TBL_RATES[[#This Row],[Specialty/1]]</f>
        <v>LPN/LVN - Orthopedics</v>
      </c>
      <c r="D178" s="3"/>
      <c r="E178" s="3"/>
      <c r="H178" s="9"/>
      <c r="K178" s="28">
        <f>IF((0.8* TBL_RATES[[#This Row],[25%]])&lt;14, TBL_RATES[10%],0.8* TBL_RATES[[#This Row],[25%]])</f>
        <v>0</v>
      </c>
      <c r="L178" s="10">
        <v>20</v>
      </c>
      <c r="M178" s="8">
        <f>ROUNDDOWN(IF(LEN(TBL_RATES[[#This Row],[Override]])&gt;0, TBL_RATES[Override], TBL_RATES[Cal Rate]),0)</f>
        <v>20</v>
      </c>
    </row>
    <row r="179" spans="1:13" hidden="1" x14ac:dyDescent="0.2">
      <c r="A179" s="2" t="s">
        <v>492</v>
      </c>
      <c r="B179" s="1" t="s">
        <v>470</v>
      </c>
      <c r="C179" s="1" t="str">
        <f>TBL_RATES[[#This Row],[Profession]] &amp;" - " &amp; TBL_RATES[[#This Row],[Specialty/1]]</f>
        <v>LPN/LVN - Pain Management</v>
      </c>
      <c r="D179" s="3"/>
      <c r="E179" s="3"/>
      <c r="H179" s="9"/>
      <c r="K179" s="28">
        <f>IF((0.8* TBL_RATES[[#This Row],[25%]])&lt;14, TBL_RATES[10%],0.8* TBL_RATES[[#This Row],[25%]])</f>
        <v>0</v>
      </c>
      <c r="L179" s="10">
        <v>20</v>
      </c>
      <c r="M179" s="8">
        <f>ROUNDDOWN(IF(LEN(TBL_RATES[[#This Row],[Override]])&gt;0, TBL_RATES[Override], TBL_RATES[Cal Rate]),0)</f>
        <v>20</v>
      </c>
    </row>
    <row r="180" spans="1:13" hidden="1" x14ac:dyDescent="0.2">
      <c r="A180" s="2" t="s">
        <v>492</v>
      </c>
      <c r="B180" s="1" t="s">
        <v>471</v>
      </c>
      <c r="C180" s="1" t="str">
        <f>TBL_RATES[[#This Row],[Profession]] &amp;" - " &amp; TBL_RATES[[#This Row],[Specialty/1]]</f>
        <v>LPN/LVN - Pathology</v>
      </c>
      <c r="D180" s="3"/>
      <c r="E180" s="3"/>
      <c r="H180" s="9"/>
      <c r="K180" s="28">
        <f>IF((0.8* TBL_RATES[[#This Row],[25%]])&lt;14, TBL_RATES[10%],0.8* TBL_RATES[[#This Row],[25%]])</f>
        <v>0</v>
      </c>
      <c r="L180" s="10">
        <v>20</v>
      </c>
      <c r="M180" s="8">
        <f>ROUNDDOWN(IF(LEN(TBL_RATES[[#This Row],[Override]])&gt;0, TBL_RATES[Override], TBL_RATES[Cal Rate]),0)</f>
        <v>20</v>
      </c>
    </row>
    <row r="181" spans="1:13" hidden="1" x14ac:dyDescent="0.2">
      <c r="A181" s="2" t="s">
        <v>492</v>
      </c>
      <c r="B181" s="1" t="s">
        <v>472</v>
      </c>
      <c r="C181" s="1" t="str">
        <f>TBL_RATES[[#This Row],[Profession]] &amp;" - " &amp; TBL_RATES[[#This Row],[Specialty/1]]</f>
        <v>LPN/LVN - Patient Care Coordinator</v>
      </c>
      <c r="D181" s="3"/>
      <c r="E181" s="3"/>
      <c r="H181" s="9"/>
      <c r="K181" s="28">
        <f>IF((0.8* TBL_RATES[[#This Row],[25%]])&lt;14, TBL_RATES[10%],0.8* TBL_RATES[[#This Row],[25%]])</f>
        <v>0</v>
      </c>
      <c r="L181" s="10">
        <v>20</v>
      </c>
      <c r="M181" s="8">
        <f>ROUNDDOWN(IF(LEN(TBL_RATES[[#This Row],[Override]])&gt;0, TBL_RATES[Override], TBL_RATES[Cal Rate]),0)</f>
        <v>20</v>
      </c>
    </row>
    <row r="182" spans="1:13" hidden="1" x14ac:dyDescent="0.2">
      <c r="A182" s="2" t="s">
        <v>492</v>
      </c>
      <c r="B182" s="1" t="s">
        <v>473</v>
      </c>
      <c r="C182" s="1" t="str">
        <f>TBL_RATES[[#This Row],[Profession]] &amp;" - " &amp; TBL_RATES[[#This Row],[Specialty/1]]</f>
        <v>LPN/LVN - Pediatric Emergency Room</v>
      </c>
      <c r="D182" s="3"/>
      <c r="E182" s="3"/>
      <c r="H182" s="9"/>
      <c r="K182" s="28">
        <f>IF((0.8* TBL_RATES[[#This Row],[25%]])&lt;14, TBL_RATES[10%],0.8* TBL_RATES[[#This Row],[25%]])</f>
        <v>0</v>
      </c>
      <c r="L182" s="10">
        <v>20</v>
      </c>
      <c r="M182" s="8">
        <f>ROUNDDOWN(IF(LEN(TBL_RATES[[#This Row],[Override]])&gt;0, TBL_RATES[Override], TBL_RATES[Cal Rate]),0)</f>
        <v>20</v>
      </c>
    </row>
    <row r="183" spans="1:13" hidden="1" x14ac:dyDescent="0.2">
      <c r="A183" s="2" t="s">
        <v>492</v>
      </c>
      <c r="B183" s="1" t="s">
        <v>433</v>
      </c>
      <c r="C183" s="1" t="str">
        <f>TBL_RATES[[#This Row],[Profession]] &amp;" - " &amp; TBL_RATES[[#This Row],[Specialty/1]]</f>
        <v>LPN/LVN - Pediatrics</v>
      </c>
      <c r="D183" s="3"/>
      <c r="E183" s="3"/>
      <c r="H183" s="9"/>
      <c r="K183" s="28">
        <f>IF((0.8* TBL_RATES[[#This Row],[25%]])&lt;14, TBL_RATES[10%],0.8* TBL_RATES[[#This Row],[25%]])</f>
        <v>0</v>
      </c>
      <c r="L183" s="10">
        <v>20</v>
      </c>
      <c r="M183" s="8">
        <f>ROUNDDOWN(IF(LEN(TBL_RATES[[#This Row],[Override]])&gt;0, TBL_RATES[Override], TBL_RATES[Cal Rate]),0)</f>
        <v>20</v>
      </c>
    </row>
    <row r="184" spans="1:13" hidden="1" x14ac:dyDescent="0.2">
      <c r="A184" s="2" t="s">
        <v>492</v>
      </c>
      <c r="B184" s="1" t="s">
        <v>434</v>
      </c>
      <c r="C184" s="1" t="str">
        <f>TBL_RATES[[#This Row],[Profession]] &amp;" - " &amp; TBL_RATES[[#This Row],[Specialty/1]]</f>
        <v>LPN/LVN - PICU</v>
      </c>
      <c r="D184" s="3"/>
      <c r="E184" s="3"/>
      <c r="H184" s="9"/>
      <c r="K184" s="28">
        <f>IF((0.8* TBL_RATES[[#This Row],[25%]])&lt;14, TBL_RATES[10%],0.8* TBL_RATES[[#This Row],[25%]])</f>
        <v>0</v>
      </c>
      <c r="L184" s="10">
        <v>20</v>
      </c>
      <c r="M184" s="8">
        <f>ROUNDDOWN(IF(LEN(TBL_RATES[[#This Row],[Override]])&gt;0, TBL_RATES[Override], TBL_RATES[Cal Rate]),0)</f>
        <v>20</v>
      </c>
    </row>
    <row r="185" spans="1:13" hidden="1" x14ac:dyDescent="0.2">
      <c r="A185" s="2" t="s">
        <v>492</v>
      </c>
      <c r="B185" s="1" t="s">
        <v>474</v>
      </c>
      <c r="C185" s="1" t="str">
        <f>TBL_RATES[[#This Row],[Profession]] &amp;" - " &amp; TBL_RATES[[#This Row],[Specialty/1]]</f>
        <v>LPN/LVN - Post-Anesthesia Care Unit</v>
      </c>
      <c r="D185" s="3"/>
      <c r="E185" s="3"/>
      <c r="H185" s="9"/>
      <c r="K185" s="28">
        <f>IF((0.8* TBL_RATES[[#This Row],[25%]])&lt;14, TBL_RATES[10%],0.8* TBL_RATES[[#This Row],[25%]])</f>
        <v>0</v>
      </c>
      <c r="L185" s="10">
        <v>20</v>
      </c>
      <c r="M185" s="8">
        <f>ROUNDDOWN(IF(LEN(TBL_RATES[[#This Row],[Override]])&gt;0, TBL_RATES[Override], TBL_RATES[Cal Rate]),0)</f>
        <v>20</v>
      </c>
    </row>
    <row r="186" spans="1:13" hidden="1" x14ac:dyDescent="0.2">
      <c r="A186" s="2" t="s">
        <v>492</v>
      </c>
      <c r="B186" s="1" t="s">
        <v>493</v>
      </c>
      <c r="C186" s="1" t="str">
        <f>TBL_RATES[[#This Row],[Profession]] &amp;" - " &amp; TBL_RATES[[#This Row],[Specialty/1]]</f>
        <v>LPN/LVN - Pre/Post-Op</v>
      </c>
      <c r="D186" s="3"/>
      <c r="E186" s="3"/>
      <c r="H186" s="9"/>
      <c r="K186" s="28">
        <f>IF((0.8* TBL_RATES[[#This Row],[25%]])&lt;14, TBL_RATES[10%],0.8* TBL_RATES[[#This Row],[25%]])</f>
        <v>0</v>
      </c>
      <c r="L186" s="10">
        <v>20</v>
      </c>
      <c r="M186" s="8">
        <f>ROUNDDOWN(IF(LEN(TBL_RATES[[#This Row],[Override]])&gt;0, TBL_RATES[Override], TBL_RATES[Cal Rate]),0)</f>
        <v>20</v>
      </c>
    </row>
    <row r="187" spans="1:13" hidden="1" x14ac:dyDescent="0.2">
      <c r="A187" s="2" t="s">
        <v>492</v>
      </c>
      <c r="B187" s="1" t="s">
        <v>475</v>
      </c>
      <c r="C187" s="1" t="str">
        <f>TBL_RATES[[#This Row],[Profession]] &amp;" - " &amp; TBL_RATES[[#This Row],[Specialty/1]]</f>
        <v>LPN/LVN - Pre-Admission Testing</v>
      </c>
      <c r="D187" s="3"/>
      <c r="E187" s="3"/>
      <c r="H187" s="9"/>
      <c r="K187" s="28">
        <f>IF((0.8* TBL_RATES[[#This Row],[25%]])&lt;14, TBL_RATES[10%],0.8* TBL_RATES[[#This Row],[25%]])</f>
        <v>0</v>
      </c>
      <c r="L187" s="10">
        <v>20</v>
      </c>
      <c r="M187" s="8">
        <f>ROUNDDOWN(IF(LEN(TBL_RATES[[#This Row],[Override]])&gt;0, TBL_RATES[Override], TBL_RATES[Cal Rate]),0)</f>
        <v>20</v>
      </c>
    </row>
    <row r="188" spans="1:13" hidden="1" x14ac:dyDescent="0.2">
      <c r="A188" s="2" t="s">
        <v>492</v>
      </c>
      <c r="B188" s="1" t="s">
        <v>494</v>
      </c>
      <c r="C188" s="1" t="str">
        <f>TBL_RATES[[#This Row],[Profession]] &amp;" - " &amp; TBL_RATES[[#This Row],[Specialty/1]]</f>
        <v>LPN/LVN - Pre-Operative</v>
      </c>
      <c r="D188" s="3"/>
      <c r="E188" s="3"/>
      <c r="H188" s="9"/>
      <c r="K188" s="28">
        <f>IF((0.8* TBL_RATES[[#This Row],[25%]])&lt;14, TBL_RATES[10%],0.8* TBL_RATES[[#This Row],[25%]])</f>
        <v>0</v>
      </c>
      <c r="L188" s="10">
        <v>20</v>
      </c>
      <c r="M188" s="8">
        <f>ROUNDDOWN(IF(LEN(TBL_RATES[[#This Row],[Override]])&gt;0, TBL_RATES[Override], TBL_RATES[Cal Rate]),0)</f>
        <v>20</v>
      </c>
    </row>
    <row r="189" spans="1:13" hidden="1" x14ac:dyDescent="0.2">
      <c r="A189" s="2" t="s">
        <v>492</v>
      </c>
      <c r="B189" s="1" t="s">
        <v>476</v>
      </c>
      <c r="C189" s="1" t="str">
        <f>TBL_RATES[[#This Row],[Profession]] &amp;" - " &amp; TBL_RATES[[#This Row],[Specialty/1]]</f>
        <v>LPN/LVN - Progressive Care Unit/Stepdown</v>
      </c>
      <c r="D189" s="3"/>
      <c r="E189" s="3"/>
      <c r="H189" s="9"/>
      <c r="K189" s="30">
        <f>IF((0.8* TBL_RATES[[#This Row],[25%]])&lt;14, TBL_RATES[10%],0.8* TBL_RATES[[#This Row],[25%]])</f>
        <v>0</v>
      </c>
      <c r="L189" s="10">
        <v>20</v>
      </c>
      <c r="M189" s="14">
        <f>ROUNDDOWN(IF(LEN(TBL_RATES[[#This Row],[Override]])&gt;0, TBL_RATES[Override], TBL_RATES[Cal Rate]),0)</f>
        <v>20</v>
      </c>
    </row>
    <row r="190" spans="1:13" hidden="1" x14ac:dyDescent="0.2">
      <c r="A190" s="2" t="s">
        <v>492</v>
      </c>
      <c r="B190" s="1" t="s">
        <v>435</v>
      </c>
      <c r="C190" s="1" t="str">
        <f>TBL_RATES[[#This Row],[Profession]] &amp;" - " &amp; TBL_RATES[[#This Row],[Specialty/1]]</f>
        <v>LPN/LVN - Psychiatry</v>
      </c>
      <c r="D190" s="3"/>
      <c r="E190" s="3"/>
      <c r="H190" s="9"/>
      <c r="K190" s="28">
        <f>IF((0.8* TBL_RATES[[#This Row],[25%]])&lt;14, TBL_RATES[10%],0.8* TBL_RATES[[#This Row],[25%]])</f>
        <v>0</v>
      </c>
      <c r="L190" s="10">
        <v>20</v>
      </c>
      <c r="M190" s="8">
        <f>ROUNDDOWN(IF(LEN(TBL_RATES[[#This Row],[Override]])&gt;0, TBL_RATES[Override], TBL_RATES[Cal Rate]),0)</f>
        <v>20</v>
      </c>
    </row>
    <row r="191" spans="1:13" hidden="1" x14ac:dyDescent="0.2">
      <c r="A191" s="2" t="s">
        <v>492</v>
      </c>
      <c r="B191" s="1" t="s">
        <v>477</v>
      </c>
      <c r="C191" s="1" t="str">
        <f>TBL_RATES[[#This Row],[Profession]] &amp;" - " &amp; TBL_RATES[[#This Row],[Specialty/1]]</f>
        <v>LPN/LVN - Public/Community Health</v>
      </c>
      <c r="D191" s="3"/>
      <c r="E191" s="3"/>
      <c r="H191" s="9"/>
      <c r="K191" s="28">
        <f>IF((0.8* TBL_RATES[[#This Row],[25%]])&lt;14, TBL_RATES[10%],0.8* TBL_RATES[[#This Row],[25%]])</f>
        <v>0</v>
      </c>
      <c r="L191" s="10">
        <v>20</v>
      </c>
      <c r="M191" s="8">
        <f>ROUNDDOWN(IF(LEN(TBL_RATES[[#This Row],[Override]])&gt;0, TBL_RATES[Override], TBL_RATES[Cal Rate]),0)</f>
        <v>20</v>
      </c>
    </row>
    <row r="192" spans="1:13" hidden="1" x14ac:dyDescent="0.2">
      <c r="A192" s="2" t="s">
        <v>492</v>
      </c>
      <c r="B192" s="1" t="s">
        <v>478</v>
      </c>
      <c r="C192" s="1" t="str">
        <f>TBL_RATES[[#This Row],[Profession]] &amp;" - " &amp; TBL_RATES[[#This Row],[Specialty/1]]</f>
        <v>LPN/LVN - Pulmonology</v>
      </c>
      <c r="D192" s="3"/>
      <c r="E192" s="3"/>
      <c r="H192" s="9"/>
      <c r="K192" s="28">
        <f>IF((0.8* TBL_RATES[[#This Row],[25%]])&lt;14, TBL_RATES[10%],0.8* TBL_RATES[[#This Row],[25%]])</f>
        <v>0</v>
      </c>
      <c r="L192" s="10">
        <v>20</v>
      </c>
      <c r="M192" s="8">
        <f>ROUNDDOWN(IF(LEN(TBL_RATES[[#This Row],[Override]])&gt;0, TBL_RATES[Override], TBL_RATES[Cal Rate]),0)</f>
        <v>20</v>
      </c>
    </row>
    <row r="193" spans="1:13" hidden="1" x14ac:dyDescent="0.2">
      <c r="A193" s="2" t="s">
        <v>492</v>
      </c>
      <c r="B193" s="1" t="s">
        <v>479</v>
      </c>
      <c r="C193" s="1" t="str">
        <f>TBL_RATES[[#This Row],[Profession]] &amp;" - " &amp; TBL_RATES[[#This Row],[Specialty/1]]</f>
        <v>LPN/LVN - Radiology</v>
      </c>
      <c r="D193" s="3"/>
      <c r="E193" s="3"/>
      <c r="H193" s="9"/>
      <c r="K193" s="28">
        <f>IF((0.8* TBL_RATES[[#This Row],[25%]])&lt;14, TBL_RATES[10%],0.8* TBL_RATES[[#This Row],[25%]])</f>
        <v>0</v>
      </c>
      <c r="L193" s="10">
        <v>20</v>
      </c>
      <c r="M193" s="8">
        <f>ROUNDDOWN(IF(LEN(TBL_RATES[[#This Row],[Override]])&gt;0, TBL_RATES[Override], TBL_RATES[Cal Rate]),0)</f>
        <v>20</v>
      </c>
    </row>
    <row r="194" spans="1:13" hidden="1" x14ac:dyDescent="0.2">
      <c r="A194" s="2" t="s">
        <v>492</v>
      </c>
      <c r="B194" s="1" t="s">
        <v>436</v>
      </c>
      <c r="C194" s="1" t="str">
        <f>TBL_RATES[[#This Row],[Profession]] &amp;" - " &amp; TBL_RATES[[#This Row],[Specialty/1]]</f>
        <v>LPN/LVN - Rehab</v>
      </c>
      <c r="D194" s="3"/>
      <c r="E194" s="3"/>
      <c r="H194" s="9"/>
      <c r="K194" s="28">
        <f>IF((0.8* TBL_RATES[[#This Row],[25%]])&lt;14, TBL_RATES[10%],0.8* TBL_RATES[[#This Row],[25%]])</f>
        <v>0</v>
      </c>
      <c r="L194" s="10">
        <v>20</v>
      </c>
      <c r="M194" s="8">
        <f>ROUNDDOWN(IF(LEN(TBL_RATES[[#This Row],[Override]])&gt;0, TBL_RATES[Override], TBL_RATES[Cal Rate]),0)</f>
        <v>20</v>
      </c>
    </row>
    <row r="195" spans="1:13" hidden="1" x14ac:dyDescent="0.2">
      <c r="A195" s="2" t="s">
        <v>492</v>
      </c>
      <c r="B195" s="1" t="s">
        <v>480</v>
      </c>
      <c r="C195" s="1" t="str">
        <f>TBL_RATES[[#This Row],[Profession]] &amp;" - " &amp; TBL_RATES[[#This Row],[Specialty/1]]</f>
        <v>LPN/LVN - Rheumatology</v>
      </c>
      <c r="D195" s="3"/>
      <c r="E195" s="3"/>
      <c r="H195" s="9"/>
      <c r="K195" s="28">
        <f>IF((0.8* TBL_RATES[[#This Row],[25%]])&lt;14, TBL_RATES[10%],0.8* TBL_RATES[[#This Row],[25%]])</f>
        <v>0</v>
      </c>
      <c r="L195" s="10">
        <v>20</v>
      </c>
      <c r="M195" s="8">
        <f>ROUNDDOWN(IF(LEN(TBL_RATES[[#This Row],[Override]])&gt;0, TBL_RATES[Override], TBL_RATES[Cal Rate]),0)</f>
        <v>20</v>
      </c>
    </row>
    <row r="196" spans="1:13" hidden="1" x14ac:dyDescent="0.2">
      <c r="A196" s="2" t="s">
        <v>492</v>
      </c>
      <c r="B196" s="1" t="s">
        <v>437</v>
      </c>
      <c r="C196" s="1" t="str">
        <f>TBL_RATES[[#This Row],[Profession]] &amp;" - " &amp; TBL_RATES[[#This Row],[Specialty/1]]</f>
        <v>LPN/LVN - School</v>
      </c>
      <c r="D196" s="3"/>
      <c r="E196" s="3"/>
      <c r="H196" s="9"/>
      <c r="K196" s="28">
        <f>IF((0.8* TBL_RATES[[#This Row],[25%]])&lt;14, TBL_RATES[10%],0.8* TBL_RATES[[#This Row],[25%]])</f>
        <v>0</v>
      </c>
      <c r="L196" s="10">
        <v>20</v>
      </c>
      <c r="M196" s="8">
        <f>ROUNDDOWN(IF(LEN(TBL_RATES[[#This Row],[Override]])&gt;0, TBL_RATES[Override], TBL_RATES[Cal Rate]),0)</f>
        <v>20</v>
      </c>
    </row>
    <row r="197" spans="1:13" hidden="1" x14ac:dyDescent="0.2">
      <c r="A197" s="2" t="s">
        <v>492</v>
      </c>
      <c r="B197" s="1" t="s">
        <v>481</v>
      </c>
      <c r="C197" s="1" t="str">
        <f>TBL_RATES[[#This Row],[Profession]] &amp;" - " &amp; TBL_RATES[[#This Row],[Specialty/1]]</f>
        <v>LPN/LVN - Skilled Nursing</v>
      </c>
      <c r="D197" s="3"/>
      <c r="E197" s="3"/>
      <c r="H197" s="9"/>
      <c r="K197" s="28">
        <f>IF((0.8* TBL_RATES[[#This Row],[25%]])&lt;14, TBL_RATES[10%],0.8* TBL_RATES[[#This Row],[25%]])</f>
        <v>0</v>
      </c>
      <c r="L197" s="10">
        <v>20</v>
      </c>
      <c r="M197" s="8">
        <f>ROUNDDOWN(IF(LEN(TBL_RATES[[#This Row],[Override]])&gt;0, TBL_RATES[Override], TBL_RATES[Cal Rate]),0)</f>
        <v>20</v>
      </c>
    </row>
    <row r="198" spans="1:13" hidden="1" x14ac:dyDescent="0.2">
      <c r="A198" s="2" t="s">
        <v>492</v>
      </c>
      <c r="B198" s="1" t="s">
        <v>482</v>
      </c>
      <c r="C198" s="1" t="str">
        <f>TBL_RATES[[#This Row],[Profession]] &amp;" - " &amp; TBL_RATES[[#This Row],[Specialty/1]]</f>
        <v>LPN/LVN - Sports Medicine</v>
      </c>
      <c r="D198" s="3"/>
      <c r="E198" s="3"/>
      <c r="H198" s="9"/>
      <c r="K198" s="28">
        <f>IF((0.8* TBL_RATES[[#This Row],[25%]])&lt;14, TBL_RATES[10%],0.8* TBL_RATES[[#This Row],[25%]])</f>
        <v>0</v>
      </c>
      <c r="L198" s="10">
        <v>20</v>
      </c>
      <c r="M198" s="8">
        <f>ROUNDDOWN(IF(LEN(TBL_RATES[[#This Row],[Override]])&gt;0, TBL_RATES[Override], TBL_RATES[Cal Rate]),0)</f>
        <v>20</v>
      </c>
    </row>
    <row r="199" spans="1:13" hidden="1" x14ac:dyDescent="0.2">
      <c r="A199" s="2" t="s">
        <v>492</v>
      </c>
      <c r="B199" s="1" t="s">
        <v>483</v>
      </c>
      <c r="C199" s="1" t="str">
        <f>TBL_RATES[[#This Row],[Profession]] &amp;" - " &amp; TBL_RATES[[#This Row],[Specialty/1]]</f>
        <v>LPN/LVN - Staff Nurse</v>
      </c>
      <c r="D199" s="3"/>
      <c r="E199" s="3"/>
      <c r="H199" s="9"/>
      <c r="K199" s="28">
        <f>IF((0.8* TBL_RATES[[#This Row],[25%]])&lt;14, TBL_RATES[10%],0.8* TBL_RATES[[#This Row],[25%]])</f>
        <v>0</v>
      </c>
      <c r="L199" s="10">
        <v>20</v>
      </c>
      <c r="M199" s="8">
        <f>ROUNDDOWN(IF(LEN(TBL_RATES[[#This Row],[Override]])&gt;0, TBL_RATES[Override], TBL_RATES[Cal Rate]),0)</f>
        <v>20</v>
      </c>
    </row>
    <row r="200" spans="1:13" hidden="1" x14ac:dyDescent="0.2">
      <c r="A200" s="2" t="s">
        <v>492</v>
      </c>
      <c r="B200" s="1" t="s">
        <v>438</v>
      </c>
      <c r="C200" s="1" t="str">
        <f>TBL_RATES[[#This Row],[Profession]] &amp;" - " &amp; TBL_RATES[[#This Row],[Specialty/1]]</f>
        <v>LPN/LVN - Telemetry</v>
      </c>
      <c r="D200" s="3"/>
      <c r="E200" s="3"/>
      <c r="H200" s="9"/>
      <c r="K200" s="28">
        <f>IF((0.8* TBL_RATES[[#This Row],[25%]])&lt;14, TBL_RATES[10%],0.8* TBL_RATES[[#This Row],[25%]])</f>
        <v>0</v>
      </c>
      <c r="L200" s="10">
        <v>20</v>
      </c>
      <c r="M200" s="8">
        <f>ROUNDDOWN(IF(LEN(TBL_RATES[[#This Row],[Override]])&gt;0, TBL_RATES[Override], TBL_RATES[Cal Rate]),0)</f>
        <v>20</v>
      </c>
    </row>
    <row r="201" spans="1:13" hidden="1" x14ac:dyDescent="0.2">
      <c r="A201" s="2" t="s">
        <v>492</v>
      </c>
      <c r="B201" s="1" t="s">
        <v>484</v>
      </c>
      <c r="C201" s="1" t="str">
        <f>TBL_RATES[[#This Row],[Profession]] &amp;" - " &amp; TBL_RATES[[#This Row],[Specialty/1]]</f>
        <v>LPN/LVN - Travel Nurse</v>
      </c>
      <c r="D201" s="3"/>
      <c r="E201" s="3"/>
      <c r="H201" s="9"/>
      <c r="K201" s="28">
        <f>IF((0.8* TBL_RATES[[#This Row],[25%]])&lt;14, TBL_RATES[10%],0.8* TBL_RATES[[#This Row],[25%]])</f>
        <v>0</v>
      </c>
      <c r="L201" s="10">
        <v>20</v>
      </c>
      <c r="M201" s="8">
        <f>ROUNDDOWN(IF(LEN(TBL_RATES[[#This Row],[Override]])&gt;0, TBL_RATES[Override], TBL_RATES[Cal Rate]),0)</f>
        <v>20</v>
      </c>
    </row>
    <row r="202" spans="1:13" hidden="1" x14ac:dyDescent="0.2">
      <c r="A202" s="2" t="s">
        <v>492</v>
      </c>
      <c r="B202" s="1" t="s">
        <v>439</v>
      </c>
      <c r="C202" s="1" t="str">
        <f>TBL_RATES[[#This Row],[Profession]] &amp;" - " &amp; TBL_RATES[[#This Row],[Specialty/1]]</f>
        <v>LPN/LVN - Triage</v>
      </c>
      <c r="D202" s="3"/>
      <c r="E202" s="3"/>
      <c r="H202" s="9"/>
      <c r="K202" s="28">
        <f>IF((0.8* TBL_RATES[[#This Row],[25%]])&lt;14, TBL_RATES[10%],0.8* TBL_RATES[[#This Row],[25%]])</f>
        <v>0</v>
      </c>
      <c r="L202" s="10">
        <v>20</v>
      </c>
      <c r="M202" s="8">
        <f>ROUNDDOWN(IF(LEN(TBL_RATES[[#This Row],[Override]])&gt;0, TBL_RATES[Override], TBL_RATES[Cal Rate]),0)</f>
        <v>20</v>
      </c>
    </row>
    <row r="203" spans="1:13" hidden="1" x14ac:dyDescent="0.2">
      <c r="A203" s="2" t="s">
        <v>492</v>
      </c>
      <c r="B203" s="1" t="s">
        <v>485</v>
      </c>
      <c r="C203" s="1" t="str">
        <f>TBL_RATES[[#This Row],[Profession]] &amp;" - " &amp; TBL_RATES[[#This Row],[Specialty/1]]</f>
        <v>LPN/LVN - Urgent Care</v>
      </c>
      <c r="D203" s="3"/>
      <c r="E203" s="3"/>
      <c r="H203" s="9"/>
      <c r="K203" s="28">
        <f>IF((0.8* TBL_RATES[[#This Row],[25%]])&lt;14, TBL_RATES[10%],0.8* TBL_RATES[[#This Row],[25%]])</f>
        <v>0</v>
      </c>
      <c r="L203" s="10">
        <v>20</v>
      </c>
      <c r="M203" s="8">
        <f>ROUNDDOWN(IF(LEN(TBL_RATES[[#This Row],[Override]])&gt;0, TBL_RATES[Override], TBL_RATES[Cal Rate]),0)</f>
        <v>20</v>
      </c>
    </row>
    <row r="204" spans="1:13" hidden="1" x14ac:dyDescent="0.2">
      <c r="A204" s="2" t="s">
        <v>492</v>
      </c>
      <c r="B204" s="1" t="s">
        <v>486</v>
      </c>
      <c r="C204" s="1" t="str">
        <f>TBL_RATES[[#This Row],[Profession]] &amp;" - " &amp; TBL_RATES[[#This Row],[Specialty/1]]</f>
        <v>LPN/LVN - Utilization Review</v>
      </c>
      <c r="D204" s="3"/>
      <c r="E204" s="3"/>
      <c r="H204" s="9"/>
      <c r="K204" s="28">
        <f>IF((0.8* TBL_RATES[[#This Row],[25%]])&lt;14, TBL_RATES[10%],0.8* TBL_RATES[[#This Row],[25%]])</f>
        <v>0</v>
      </c>
      <c r="L204" s="10">
        <v>20</v>
      </c>
      <c r="M204" s="8">
        <f>ROUNDDOWN(IF(LEN(TBL_RATES[[#This Row],[Override]])&gt;0, TBL_RATES[Override], TBL_RATES[Cal Rate]),0)</f>
        <v>20</v>
      </c>
    </row>
    <row r="205" spans="1:13" hidden="1" x14ac:dyDescent="0.2">
      <c r="A205" s="2" t="s">
        <v>492</v>
      </c>
      <c r="B205" s="1" t="s">
        <v>487</v>
      </c>
      <c r="C205" s="1" t="str">
        <f>TBL_RATES[[#This Row],[Profession]] &amp;" - " &amp; TBL_RATES[[#This Row],[Specialty/1]]</f>
        <v>LPN/LVN - Wound Care</v>
      </c>
      <c r="D205" s="12"/>
      <c r="E205" s="12"/>
      <c r="F205" s="11"/>
      <c r="G205" s="11"/>
      <c r="H205" s="13"/>
      <c r="I205" s="11"/>
      <c r="J205" s="11"/>
      <c r="K205" s="28">
        <f>IF((0.8* TBL_RATES[[#This Row],[25%]])&lt;14, TBL_RATES[10%],0.8* TBL_RATES[[#This Row],[25%]])</f>
        <v>0</v>
      </c>
      <c r="L205" s="10">
        <v>20</v>
      </c>
      <c r="M205" s="8">
        <f>ROUNDDOWN(IF(LEN(TBL_RATES[[#This Row],[Override]])&gt;0, TBL_RATES[Override], TBL_RATES[Cal Rate]),0)</f>
        <v>20</v>
      </c>
    </row>
    <row r="206" spans="1:13" hidden="1" x14ac:dyDescent="0.2">
      <c r="A206" s="11" t="s">
        <v>488</v>
      </c>
      <c r="B206" s="29" t="s">
        <v>419</v>
      </c>
      <c r="C206" s="1" t="str">
        <f>TBL_RATES[[#This Row],[Profession]] &amp;" - " &amp; TBL_RATES[[#This Row],[Specialty/1]]</f>
        <v>Non-Clinical - General</v>
      </c>
      <c r="D206" s="12"/>
      <c r="E206" s="12"/>
      <c r="F206" s="11"/>
      <c r="G206" s="11"/>
      <c r="H206" s="13"/>
      <c r="I206" s="11"/>
      <c r="J206" s="11"/>
      <c r="K206" s="28">
        <f>IF((0.8* TBL_RATES[[#This Row],[25%]])&lt;14, TBL_RATES[10%],0.8* TBL_RATES[[#This Row],[25%]])</f>
        <v>0</v>
      </c>
      <c r="L206" s="10">
        <v>1000000</v>
      </c>
      <c r="M206" s="8">
        <f>ROUNDDOWN(IF(LEN(TBL_RATES[[#This Row],[Override]])&gt;0, TBL_RATES[Override], TBL_RATES[Cal Rate]),0)</f>
        <v>1000000</v>
      </c>
    </row>
    <row r="207" spans="1:13" hidden="1" x14ac:dyDescent="0.2">
      <c r="A207" s="2" t="s">
        <v>351</v>
      </c>
      <c r="B207" s="24" t="s">
        <v>443</v>
      </c>
      <c r="C207" s="1" t="str">
        <f>TBL_RATES[[#This Row],[Profession]] &amp;" - " &amp; TBL_RATES[[#This Row],[Specialty/1]]</f>
        <v>RN - Allergy &amp; Immunology</v>
      </c>
      <c r="D207" s="3" t="s">
        <v>2</v>
      </c>
      <c r="E207" s="3" t="s">
        <v>76</v>
      </c>
      <c r="F207" s="104">
        <v>18</v>
      </c>
      <c r="G207" s="104">
        <v>18.510000000000002</v>
      </c>
      <c r="H207" s="104">
        <v>22.01</v>
      </c>
      <c r="I207" s="104">
        <v>25</v>
      </c>
      <c r="J207" s="104">
        <v>28.37</v>
      </c>
      <c r="K207" s="105">
        <f>IF((0.8* TBL_RATES[[#This Row],[25%]])&lt;14, TBL_RATES[10%],0.8* TBL_RATES[[#This Row],[25%]])</f>
        <v>14.808000000000002</v>
      </c>
      <c r="L207" s="10">
        <v>20</v>
      </c>
      <c r="M207" s="8">
        <f>ROUNDDOWN(IF(LEN(TBL_RATES[[#This Row],[Override]])&gt;0, TBL_RATES[Override], TBL_RATES[Cal Rate]),0)</f>
        <v>20</v>
      </c>
    </row>
    <row r="208" spans="1:13" hidden="1" x14ac:dyDescent="0.2">
      <c r="A208" s="2" t="s">
        <v>351</v>
      </c>
      <c r="B208" s="24" t="s">
        <v>440</v>
      </c>
      <c r="C208" s="102" t="str">
        <f>TBL_RATES[[#This Row],[Profession]] &amp;" - " &amp; TBL_RATES[[#This Row],[Specialty/1]]</f>
        <v>RN - Academic</v>
      </c>
      <c r="D208" s="3" t="s">
        <v>2</v>
      </c>
      <c r="E208" s="3" t="s">
        <v>1</v>
      </c>
      <c r="F208" s="2">
        <v>16</v>
      </c>
      <c r="G208" s="2">
        <v>20</v>
      </c>
      <c r="H208" s="2">
        <v>25</v>
      </c>
      <c r="I208" s="2">
        <v>32</v>
      </c>
      <c r="J208" s="2">
        <v>38</v>
      </c>
      <c r="K208" s="21">
        <f>IF((0.8* TBL_RATES[[#This Row],[25%]])&lt;14, TBL_RATES[10%],0.8* TBL_RATES[[#This Row],[25%]])</f>
        <v>16</v>
      </c>
      <c r="L208" s="10">
        <v>20</v>
      </c>
      <c r="M208" s="8">
        <f>ROUNDDOWN(IF(LEN(TBL_RATES[[#This Row],[Override]])&gt;0, TBL_RATES[Override], TBL_RATES[Cal Rate]),0)</f>
        <v>20</v>
      </c>
    </row>
    <row r="209" spans="1:13" hidden="1" x14ac:dyDescent="0.2">
      <c r="A209" s="2" t="s">
        <v>351</v>
      </c>
      <c r="B209" s="24" t="s">
        <v>448</v>
      </c>
      <c r="C209" s="102" t="str">
        <f>TBL_RATES[[#This Row],[Profession]] &amp;" - " &amp; TBL_RATES[[#This Row],[Specialty/1]]</f>
        <v>RN - Correctional Medicine</v>
      </c>
      <c r="D209" s="3" t="s">
        <v>2</v>
      </c>
      <c r="E209" s="3" t="s">
        <v>1</v>
      </c>
      <c r="F209" s="2">
        <v>23</v>
      </c>
      <c r="G209" s="2">
        <v>25</v>
      </c>
      <c r="H209" s="2">
        <v>28</v>
      </c>
      <c r="I209" s="2">
        <v>32</v>
      </c>
      <c r="J209" s="2">
        <v>36</v>
      </c>
      <c r="K209" s="21">
        <f>IF((0.8* TBL_RATES[[#This Row],[25%]])&lt;14, TBL_RATES[10%],0.8* TBL_RATES[[#This Row],[25%]])</f>
        <v>20</v>
      </c>
      <c r="L209" s="10">
        <v>20</v>
      </c>
      <c r="M209" s="8">
        <f>ROUNDDOWN(IF(LEN(TBL_RATES[[#This Row],[Override]])&gt;0, TBL_RATES[Override], TBL_RATES[Cal Rate]),0)</f>
        <v>20</v>
      </c>
    </row>
    <row r="210" spans="1:13" hidden="1" x14ac:dyDescent="0.2">
      <c r="A210" s="2" t="s">
        <v>351</v>
      </c>
      <c r="B210" s="24" t="s">
        <v>437</v>
      </c>
      <c r="C210" s="102" t="str">
        <f>TBL_RATES[[#This Row],[Profession]] &amp;" - " &amp; TBL_RATES[[#This Row],[Specialty/1]]</f>
        <v>RN - School</v>
      </c>
      <c r="D210" s="3" t="s">
        <v>2</v>
      </c>
      <c r="E210" s="3" t="s">
        <v>1</v>
      </c>
      <c r="F210" s="2">
        <v>18</v>
      </c>
      <c r="G210" s="2">
        <v>34</v>
      </c>
      <c r="H210" s="2">
        <v>30</v>
      </c>
      <c r="I210" s="2">
        <v>37</v>
      </c>
      <c r="J210" s="2">
        <v>44</v>
      </c>
      <c r="K210" s="21">
        <f>IF((0.8* TBL_RATES[[#This Row],[25%]])&lt;14, TBL_RATES[10%],0.8* TBL_RATES[[#This Row],[25%]])</f>
        <v>27.200000000000003</v>
      </c>
      <c r="L210" s="10">
        <v>22</v>
      </c>
      <c r="M210" s="8">
        <f>ROUNDDOWN(IF(LEN(TBL_RATES[[#This Row],[Override]])&gt;0, TBL_RATES[Override], TBL_RATES[Cal Rate]),0)</f>
        <v>22</v>
      </c>
    </row>
    <row r="211" spans="1:13" hidden="1" x14ac:dyDescent="0.2">
      <c r="A211" s="2" t="s">
        <v>351</v>
      </c>
      <c r="B211" s="24" t="s">
        <v>468</v>
      </c>
      <c r="C211" s="1" t="str">
        <f>TBL_RATES[[#This Row],[Profession]] &amp;" - " &amp; TBL_RATES[[#This Row],[Specialty/1]]</f>
        <v>RN - Ophthalmology</v>
      </c>
      <c r="D211" s="3" t="s">
        <v>2</v>
      </c>
      <c r="E211" s="3" t="s">
        <v>76</v>
      </c>
      <c r="F211" s="2">
        <v>20</v>
      </c>
      <c r="G211" s="2">
        <v>25</v>
      </c>
      <c r="H211" s="2">
        <v>30.75</v>
      </c>
      <c r="I211" s="2">
        <v>38.700000000000003</v>
      </c>
      <c r="J211" s="2">
        <v>57.69</v>
      </c>
      <c r="K211" s="21">
        <f>IF((0.8* TBL_RATES[[#This Row],[25%]])&lt;14, TBL_RATES[10%],0.8* TBL_RATES[[#This Row],[25%]])</f>
        <v>20</v>
      </c>
      <c r="L211" s="10">
        <v>20</v>
      </c>
      <c r="M211" s="8">
        <f>ROUNDDOWN(IF(LEN(TBL_RATES[[#This Row],[Override]])&gt;0, TBL_RATES[Override], TBL_RATES[Cal Rate]),0)</f>
        <v>20</v>
      </c>
    </row>
    <row r="212" spans="1:13" hidden="1" x14ac:dyDescent="0.2">
      <c r="A212" s="2" t="s">
        <v>351</v>
      </c>
      <c r="B212" s="24" t="s">
        <v>419</v>
      </c>
      <c r="C212" s="1" t="str">
        <f>TBL_RATES[[#This Row],[Profession]] &amp;" - " &amp; TBL_RATES[[#This Row],[Specialty/1]]</f>
        <v>RN - General</v>
      </c>
      <c r="D212" s="3" t="s">
        <v>2</v>
      </c>
      <c r="E212" s="3" t="s">
        <v>1</v>
      </c>
      <c r="F212" s="2">
        <v>25</v>
      </c>
      <c r="G212" s="2">
        <v>28</v>
      </c>
      <c r="H212" s="2">
        <v>31</v>
      </c>
      <c r="I212" s="2">
        <v>36</v>
      </c>
      <c r="J212" s="2">
        <v>40</v>
      </c>
      <c r="K212" s="21">
        <f>IF((0.8* TBL_RATES[[#This Row],[25%]])&lt;14, TBL_RATES[10%],0.8* TBL_RATES[[#This Row],[25%]])</f>
        <v>22.400000000000002</v>
      </c>
      <c r="L212" s="10">
        <v>22</v>
      </c>
      <c r="M212" s="8">
        <f>ROUNDDOWN(IF(LEN(TBL_RATES[[#This Row],[Override]])&gt;0, TBL_RATES[Override], TBL_RATES[Cal Rate]),0)</f>
        <v>22</v>
      </c>
    </row>
    <row r="213" spans="1:13" hidden="1" x14ac:dyDescent="0.2">
      <c r="A213" s="2" t="s">
        <v>351</v>
      </c>
      <c r="B213" s="24" t="s">
        <v>477</v>
      </c>
      <c r="C213" s="102" t="str">
        <f>TBL_RATES[[#This Row],[Profession]] &amp;" - " &amp; TBL_RATES[[#This Row],[Specialty/1]]</f>
        <v>RN - Public/Community Health</v>
      </c>
      <c r="D213" s="3" t="s">
        <v>2</v>
      </c>
      <c r="E213" s="3" t="s">
        <v>1</v>
      </c>
      <c r="F213" s="2">
        <v>25</v>
      </c>
      <c r="G213" s="2">
        <v>37</v>
      </c>
      <c r="H213" s="2">
        <v>31</v>
      </c>
      <c r="I213" s="2">
        <v>35</v>
      </c>
      <c r="J213" s="2">
        <v>39</v>
      </c>
      <c r="K213" s="21">
        <f>IF((0.8* TBL_RATES[[#This Row],[25%]])&lt;14, TBL_RATES[10%],0.8* TBL_RATES[[#This Row],[25%]])</f>
        <v>29.6</v>
      </c>
      <c r="L213" s="10">
        <v>22</v>
      </c>
      <c r="M213" s="8">
        <f>ROUNDDOWN(IF(LEN(TBL_RATES[[#This Row],[Override]])&gt;0, TBL_RATES[Override], TBL_RATES[Cal Rate]),0)</f>
        <v>22</v>
      </c>
    </row>
    <row r="214" spans="1:13" hidden="1" x14ac:dyDescent="0.2">
      <c r="A214" s="2" t="s">
        <v>351</v>
      </c>
      <c r="B214" s="24" t="s">
        <v>481</v>
      </c>
      <c r="C214" s="1" t="str">
        <f>TBL_RATES[[#This Row],[Profession]] &amp;" - " &amp; TBL_RATES[[#This Row],[Specialty/1]]</f>
        <v>RN - Skilled Nursing</v>
      </c>
      <c r="D214" s="3" t="s">
        <v>2</v>
      </c>
      <c r="E214" s="3" t="s">
        <v>1</v>
      </c>
      <c r="F214" s="2">
        <v>27</v>
      </c>
      <c r="G214" s="2">
        <v>39</v>
      </c>
      <c r="H214" s="2">
        <v>31</v>
      </c>
      <c r="I214" s="2">
        <v>33</v>
      </c>
      <c r="J214" s="2">
        <v>34</v>
      </c>
      <c r="K214" s="21">
        <f>IF((0.8* TBL_RATES[[#This Row],[25%]])&lt;14, TBL_RATES[10%],0.8* TBL_RATES[[#This Row],[25%]])</f>
        <v>31.200000000000003</v>
      </c>
      <c r="L214" s="10">
        <v>22</v>
      </c>
      <c r="M214" s="8">
        <f>ROUNDDOWN(IF(LEN(TBL_RATES[[#This Row],[Override]])&gt;0, TBL_RATES[Override], TBL_RATES[Cal Rate]),0)</f>
        <v>22</v>
      </c>
    </row>
    <row r="215" spans="1:13" hidden="1" x14ac:dyDescent="0.2">
      <c r="A215" s="2" t="s">
        <v>351</v>
      </c>
      <c r="B215" s="24" t="s">
        <v>456</v>
      </c>
      <c r="C215" s="1" t="str">
        <f>TBL_RATES[[#This Row],[Profession]] &amp;" - " &amp; TBL_RATES[[#This Row],[Specialty/1]]</f>
        <v>RN - Forensic Nurse Examiner</v>
      </c>
      <c r="D215" s="3" t="s">
        <v>2</v>
      </c>
      <c r="E215" s="3" t="s">
        <v>76</v>
      </c>
      <c r="G215" s="2">
        <v>24.04</v>
      </c>
      <c r="H215" s="2">
        <v>31.27</v>
      </c>
      <c r="I215" s="2">
        <v>36.06</v>
      </c>
      <c r="J215" s="2">
        <v>51.92</v>
      </c>
      <c r="K215" s="21">
        <f>IF((0.8* TBL_RATES[[#This Row],[25%]])&lt;14, TBL_RATES[10%],0.8* TBL_RATES[[#This Row],[25%]])</f>
        <v>19.231999999999999</v>
      </c>
      <c r="L215" s="10">
        <v>20</v>
      </c>
      <c r="M215" s="8">
        <f>ROUNDDOWN(IF(LEN(TBL_RATES[[#This Row],[Override]])&gt;0, TBL_RATES[Override], TBL_RATES[Cal Rate]),0)</f>
        <v>20</v>
      </c>
    </row>
    <row r="216" spans="1:13" hidden="1" x14ac:dyDescent="0.2">
      <c r="A216" s="2" t="s">
        <v>351</v>
      </c>
      <c r="B216" s="24" t="s">
        <v>445</v>
      </c>
      <c r="C216" s="1" t="str">
        <f>TBL_RATES[[#This Row],[Profession]] &amp;" - " &amp; TBL_RATES[[#This Row],[Specialty/1]]</f>
        <v>RN - Cardiac Care</v>
      </c>
      <c r="D216" s="3" t="s">
        <v>2</v>
      </c>
      <c r="E216" s="3" t="s">
        <v>1</v>
      </c>
      <c r="F216" s="2">
        <v>30</v>
      </c>
      <c r="G216" s="2">
        <v>32</v>
      </c>
      <c r="H216" s="2">
        <v>34</v>
      </c>
      <c r="I216" s="2">
        <v>37</v>
      </c>
      <c r="J216" s="2">
        <v>39</v>
      </c>
      <c r="K216" s="21">
        <f>IF((0.8* TBL_RATES[[#This Row],[25%]])&lt;14, TBL_RATES[10%],0.8* TBL_RATES[[#This Row],[25%]])</f>
        <v>25.6</v>
      </c>
      <c r="L216" s="10">
        <v>22</v>
      </c>
      <c r="M216" s="8">
        <f>ROUNDDOWN(IF(LEN(TBL_RATES[[#This Row],[Override]])&gt;0, TBL_RATES[Override], TBL_RATES[Cal Rate]),0)</f>
        <v>22</v>
      </c>
    </row>
    <row r="217" spans="1:13" hidden="1" x14ac:dyDescent="0.2">
      <c r="A217" s="2" t="s">
        <v>351</v>
      </c>
      <c r="B217" s="24" t="s">
        <v>463</v>
      </c>
      <c r="C217" s="1" t="str">
        <f>TBL_RATES[[#This Row],[Profession]] &amp;" - " &amp; TBL_RATES[[#This Row],[Specialty/1]]</f>
        <v>RN - Medical Surgical/Telemetry</v>
      </c>
      <c r="D217" s="3" t="s">
        <v>2</v>
      </c>
      <c r="E217" s="3" t="s">
        <v>1</v>
      </c>
      <c r="G217" s="2">
        <v>31</v>
      </c>
      <c r="H217" s="2">
        <v>35</v>
      </c>
      <c r="I217" s="2">
        <v>41</v>
      </c>
      <c r="K217" s="21">
        <f>IF((0.8* TBL_RATES[[#This Row],[25%]])&lt;14, TBL_RATES[10%],0.8* TBL_RATES[[#This Row],[25%]])</f>
        <v>24.8</v>
      </c>
      <c r="L217" s="10">
        <v>22</v>
      </c>
      <c r="M217" s="8">
        <f>ROUNDDOWN(IF(LEN(TBL_RATES[[#This Row],[Override]])&gt;0, TBL_RATES[Override], TBL_RATES[Cal Rate]),0)</f>
        <v>22</v>
      </c>
    </row>
    <row r="218" spans="1:13" hidden="1" x14ac:dyDescent="0.2">
      <c r="A218" s="2" t="s">
        <v>351</v>
      </c>
      <c r="B218" s="24" t="s">
        <v>442</v>
      </c>
      <c r="C218" s="1" t="str">
        <f>TBL_RATES[[#This Row],[Profession]] &amp;" - " &amp; TBL_RATES[[#This Row],[Specialty/1]]</f>
        <v>RN - Addiction Medicine</v>
      </c>
      <c r="D218" s="3" t="s">
        <v>2</v>
      </c>
      <c r="E218" s="3" t="s">
        <v>1</v>
      </c>
      <c r="F218" s="2">
        <v>29</v>
      </c>
      <c r="G218" s="2">
        <v>32</v>
      </c>
      <c r="H218" s="2">
        <v>35</v>
      </c>
      <c r="I218" s="2">
        <v>39</v>
      </c>
      <c r="J218" s="2">
        <v>44</v>
      </c>
      <c r="K218" s="21">
        <f>IF((0.8* TBL_RATES[[#This Row],[25%]])&lt;14, TBL_RATES[10%],0.8* TBL_RATES[[#This Row],[25%]])</f>
        <v>25.6</v>
      </c>
      <c r="L218" s="10">
        <v>22</v>
      </c>
      <c r="M218" s="8">
        <f>ROUNDDOWN(IF(LEN(TBL_RATES[[#This Row],[Override]])&gt;0, TBL_RATES[Override], TBL_RATES[Cal Rate]),0)</f>
        <v>22</v>
      </c>
    </row>
    <row r="219" spans="1:13" hidden="1" x14ac:dyDescent="0.2">
      <c r="A219" s="2" t="s">
        <v>351</v>
      </c>
      <c r="B219" s="24" t="s">
        <v>457</v>
      </c>
      <c r="C219" s="1" t="str">
        <f>TBL_RATES[[#This Row],[Profession]] &amp;" - " &amp; TBL_RATES[[#This Row],[Specialty/1]]</f>
        <v>RN - Geriatrics</v>
      </c>
      <c r="D219" s="3" t="s">
        <v>2</v>
      </c>
      <c r="E219" s="3" t="s">
        <v>1</v>
      </c>
      <c r="F219" s="2">
        <v>29</v>
      </c>
      <c r="G219" s="2">
        <v>32</v>
      </c>
      <c r="H219" s="2">
        <v>35</v>
      </c>
      <c r="I219" s="2">
        <v>40</v>
      </c>
      <c r="J219" s="2">
        <v>45</v>
      </c>
      <c r="K219" s="21">
        <f>IF((0.8* TBL_RATES[[#This Row],[25%]])&lt;14, TBL_RATES[10%],0.8* TBL_RATES[[#This Row],[25%]])</f>
        <v>25.6</v>
      </c>
      <c r="L219" s="10">
        <v>22</v>
      </c>
      <c r="M219" s="8">
        <f>ROUNDDOWN(IF(LEN(TBL_RATES[[#This Row],[Override]])&gt;0, TBL_RATES[Override], TBL_RATES[Cal Rate]),0)</f>
        <v>22</v>
      </c>
    </row>
    <row r="220" spans="1:13" hidden="1" x14ac:dyDescent="0.2">
      <c r="A220" s="2" t="s">
        <v>351</v>
      </c>
      <c r="B220" s="24" t="s">
        <v>433</v>
      </c>
      <c r="C220" s="102" t="str">
        <f>TBL_RATES[[#This Row],[Profession]] &amp;" - " &amp; TBL_RATES[[#This Row],[Specialty/1]]</f>
        <v>RN - Pediatrics</v>
      </c>
      <c r="D220" s="3" t="s">
        <v>2</v>
      </c>
      <c r="E220" s="3" t="s">
        <v>1</v>
      </c>
      <c r="F220" s="2">
        <v>29</v>
      </c>
      <c r="G220" s="2">
        <v>32</v>
      </c>
      <c r="H220" s="2">
        <v>35</v>
      </c>
      <c r="I220" s="2">
        <v>41</v>
      </c>
      <c r="J220" s="2">
        <v>45</v>
      </c>
      <c r="K220" s="21">
        <f>IF((0.8* TBL_RATES[[#This Row],[25%]])&lt;14, TBL_RATES[10%],0.8* TBL_RATES[[#This Row],[25%]])</f>
        <v>25.6</v>
      </c>
      <c r="L220" s="10">
        <v>22</v>
      </c>
      <c r="M220" s="8">
        <f>ROUNDDOWN(IF(LEN(TBL_RATES[[#This Row],[Override]])&gt;0, TBL_RATES[Override], TBL_RATES[Cal Rate]),0)</f>
        <v>22</v>
      </c>
    </row>
    <row r="221" spans="1:13" hidden="1" x14ac:dyDescent="0.2">
      <c r="A221" s="2" t="s">
        <v>351</v>
      </c>
      <c r="B221" s="24" t="s">
        <v>412</v>
      </c>
      <c r="C221" s="1" t="str">
        <f>TBL_RATES[[#This Row],[Profession]] &amp;" - " &amp; TBL_RATES[[#This Row],[Specialty/1]]</f>
        <v>RN - Cardiac Cath Lab</v>
      </c>
      <c r="D221" s="3" t="s">
        <v>2</v>
      </c>
      <c r="E221" s="3" t="s">
        <v>1</v>
      </c>
      <c r="F221" s="2">
        <v>31</v>
      </c>
      <c r="G221" s="2">
        <v>33</v>
      </c>
      <c r="H221" s="2">
        <v>35</v>
      </c>
      <c r="I221" s="2">
        <v>38</v>
      </c>
      <c r="J221" s="2">
        <v>41</v>
      </c>
      <c r="K221" s="21">
        <f>IF((0.8* TBL_RATES[[#This Row],[25%]])&lt;14, TBL_RATES[10%],0.8* TBL_RATES[[#This Row],[25%]])</f>
        <v>26.400000000000002</v>
      </c>
      <c r="L221" s="10">
        <v>22</v>
      </c>
      <c r="M221" s="8">
        <f>ROUNDDOWN(IF(LEN(TBL_RATES[[#This Row],[Override]])&gt;0, TBL_RATES[Override], TBL_RATES[Cal Rate]),0)</f>
        <v>22</v>
      </c>
    </row>
    <row r="222" spans="1:13" hidden="1" x14ac:dyDescent="0.2">
      <c r="A222" s="2" t="s">
        <v>351</v>
      </c>
      <c r="B222" s="24" t="s">
        <v>434</v>
      </c>
      <c r="C222" s="103" t="str">
        <f>TBL_RATES[[#This Row],[Profession]] &amp;" - " &amp; TBL_RATES[[#This Row],[Specialty/1]]</f>
        <v>RN - PICU</v>
      </c>
      <c r="D222" s="3" t="s">
        <v>2</v>
      </c>
      <c r="E222" s="3" t="s">
        <v>1</v>
      </c>
      <c r="F222" s="2">
        <v>31</v>
      </c>
      <c r="G222" s="2">
        <v>33</v>
      </c>
      <c r="H222" s="2">
        <v>35</v>
      </c>
      <c r="I222" s="2">
        <v>37</v>
      </c>
      <c r="J222" s="2">
        <v>38</v>
      </c>
      <c r="K222" s="21">
        <f>IF((0.8* TBL_RATES[[#This Row],[25%]])&lt;14, TBL_RATES[10%],0.8* TBL_RATES[[#This Row],[25%]])</f>
        <v>26.400000000000002</v>
      </c>
      <c r="L222" s="10">
        <v>22</v>
      </c>
      <c r="M222" s="8">
        <f>ROUNDDOWN(IF(LEN(TBL_RATES[[#This Row],[Override]])&gt;0, TBL_RATES[Override], TBL_RATES[Cal Rate]),0)</f>
        <v>22</v>
      </c>
    </row>
    <row r="223" spans="1:13" hidden="1" x14ac:dyDescent="0.2">
      <c r="A223" s="2" t="s">
        <v>351</v>
      </c>
      <c r="B223" s="24" t="s">
        <v>446</v>
      </c>
      <c r="C223" s="1" t="str">
        <f>TBL_RATES[[#This Row],[Profession]] &amp;" - " &amp; TBL_RATES[[#This Row],[Specialty/1]]</f>
        <v>RN - Clinical Information Specialist</v>
      </c>
      <c r="D223" s="3" t="s">
        <v>2</v>
      </c>
      <c r="E223" s="3" t="s">
        <v>1</v>
      </c>
      <c r="G223" s="2">
        <v>32</v>
      </c>
      <c r="H223" s="2">
        <v>36</v>
      </c>
      <c r="I223" s="2">
        <v>41</v>
      </c>
      <c r="K223" s="21">
        <f>IF((0.8* TBL_RATES[[#This Row],[25%]])&lt;14, TBL_RATES[10%],0.8* TBL_RATES[[#This Row],[25%]])</f>
        <v>25.6</v>
      </c>
      <c r="L223" s="10">
        <v>22</v>
      </c>
      <c r="M223" s="8">
        <f>ROUNDDOWN(IF(LEN(TBL_RATES[[#This Row],[Override]])&gt;0, TBL_RATES[Override], TBL_RATES[Cal Rate]),0)</f>
        <v>22</v>
      </c>
    </row>
    <row r="224" spans="1:13" hidden="1" x14ac:dyDescent="0.2">
      <c r="A224" s="2" t="s">
        <v>351</v>
      </c>
      <c r="B224" s="24" t="s">
        <v>452</v>
      </c>
      <c r="C224" s="102" t="str">
        <f>TBL_RATES[[#This Row],[Profession]] &amp;" - " &amp; TBL_RATES[[#This Row],[Specialty/1]]</f>
        <v>RN - Family Practice/Primary Care</v>
      </c>
      <c r="D224" s="3" t="s">
        <v>2</v>
      </c>
      <c r="E224" s="3" t="s">
        <v>1</v>
      </c>
      <c r="F224" s="2">
        <v>28</v>
      </c>
      <c r="G224" s="2">
        <v>32</v>
      </c>
      <c r="H224" s="2">
        <v>36</v>
      </c>
      <c r="I224" s="2">
        <v>40</v>
      </c>
      <c r="J224" s="2">
        <v>44</v>
      </c>
      <c r="K224" s="21">
        <f>IF((0.8* TBL_RATES[[#This Row],[25%]])&lt;14, TBL_RATES[10%],0.8* TBL_RATES[[#This Row],[25%]])</f>
        <v>25.6</v>
      </c>
      <c r="L224" s="10">
        <v>22</v>
      </c>
      <c r="M224" s="8">
        <f>ROUNDDOWN(IF(LEN(TBL_RATES[[#This Row],[Override]])&gt;0, TBL_RATES[Override], TBL_RATES[Cal Rate]),0)</f>
        <v>22</v>
      </c>
    </row>
    <row r="225" spans="1:13" hidden="1" x14ac:dyDescent="0.2">
      <c r="A225" s="2" t="s">
        <v>351</v>
      </c>
      <c r="B225" s="24" t="s">
        <v>425</v>
      </c>
      <c r="C225" s="1" t="str">
        <f>TBL_RATES[[#This Row],[Profession]] &amp;" - " &amp; TBL_RATES[[#This Row],[Specialty/1]]</f>
        <v>RN - Long Term Care</v>
      </c>
      <c r="D225" s="3" t="s">
        <v>2</v>
      </c>
      <c r="E225" s="3" t="s">
        <v>1</v>
      </c>
      <c r="F225" s="2">
        <v>28</v>
      </c>
      <c r="G225" s="2">
        <v>32</v>
      </c>
      <c r="H225" s="2">
        <v>36</v>
      </c>
      <c r="I225" s="2">
        <v>40</v>
      </c>
      <c r="J225" s="2">
        <v>44</v>
      </c>
      <c r="K225" s="21">
        <f>IF((0.8* TBL_RATES[[#This Row],[25%]])&lt;14, TBL_RATES[10%],0.8* TBL_RATES[[#This Row],[25%]])</f>
        <v>25.6</v>
      </c>
      <c r="L225" s="10">
        <v>22</v>
      </c>
      <c r="M225" s="8">
        <f>ROUNDDOWN(IF(LEN(TBL_RATES[[#This Row],[Override]])&gt;0, TBL_RATES[Override], TBL_RATES[Cal Rate]),0)</f>
        <v>22</v>
      </c>
    </row>
    <row r="226" spans="1:13" hidden="1" x14ac:dyDescent="0.2">
      <c r="A226" s="2" t="s">
        <v>351</v>
      </c>
      <c r="B226" s="24" t="s">
        <v>447</v>
      </c>
      <c r="C226" s="1" t="str">
        <f>TBL_RATES[[#This Row],[Profession]] &amp;" - " &amp; TBL_RATES[[#This Row],[Specialty/1]]</f>
        <v>RN - Clinical Research Coordinator</v>
      </c>
      <c r="D226" s="3" t="s">
        <v>2</v>
      </c>
      <c r="E226" s="3" t="s">
        <v>1</v>
      </c>
      <c r="G226" s="2">
        <v>33</v>
      </c>
      <c r="H226" s="2">
        <v>36</v>
      </c>
      <c r="I226" s="2">
        <v>39</v>
      </c>
      <c r="K226" s="21">
        <f>IF((0.8* TBL_RATES[[#This Row],[25%]])&lt;14, TBL_RATES[10%],0.8* TBL_RATES[[#This Row],[25%]])</f>
        <v>26.400000000000002</v>
      </c>
      <c r="L226" s="10">
        <v>22</v>
      </c>
      <c r="M226" s="8">
        <f>ROUNDDOWN(IF(LEN(TBL_RATES[[#This Row],[Override]])&gt;0, TBL_RATES[Override], TBL_RATES[Cal Rate]),0)</f>
        <v>22</v>
      </c>
    </row>
    <row r="227" spans="1:13" hidden="1" x14ac:dyDescent="0.2">
      <c r="A227" s="2" t="s">
        <v>351</v>
      </c>
      <c r="B227" s="24" t="s">
        <v>424</v>
      </c>
      <c r="C227" s="103" t="str">
        <f>TBL_RATES[[#This Row],[Profession]] &amp;" - " &amp; TBL_RATES[[#This Row],[Specialty/1]]</f>
        <v>RN - Labor &amp; Delivery</v>
      </c>
      <c r="D227" s="3" t="s">
        <v>2</v>
      </c>
      <c r="E227" s="3" t="s">
        <v>1</v>
      </c>
      <c r="F227" s="2">
        <v>30</v>
      </c>
      <c r="G227" s="2">
        <v>33</v>
      </c>
      <c r="H227" s="2">
        <v>36</v>
      </c>
      <c r="I227" s="2">
        <v>41</v>
      </c>
      <c r="J227" s="2">
        <v>45</v>
      </c>
      <c r="K227" s="21">
        <f>IF((0.8* TBL_RATES[[#This Row],[25%]])&lt;14, TBL_RATES[10%],0.8* TBL_RATES[[#This Row],[25%]])</f>
        <v>26.400000000000002</v>
      </c>
      <c r="L227" s="10">
        <v>22</v>
      </c>
      <c r="M227" s="8">
        <f>ROUNDDOWN(IF(LEN(TBL_RATES[[#This Row],[Override]])&gt;0, TBL_RATES[Override], TBL_RATES[Cal Rate]),0)</f>
        <v>22</v>
      </c>
    </row>
    <row r="228" spans="1:13" hidden="1" x14ac:dyDescent="0.2">
      <c r="A228" s="2" t="s">
        <v>351</v>
      </c>
      <c r="B228" s="24" t="s">
        <v>427</v>
      </c>
      <c r="C228" s="102" t="str">
        <f>TBL_RATES[[#This Row],[Profession]] &amp;" - " &amp; TBL_RATES[[#This Row],[Specialty/1]]</f>
        <v>RN - Mother Baby</v>
      </c>
      <c r="D228" s="3" t="s">
        <v>2</v>
      </c>
      <c r="E228" s="3" t="s">
        <v>1</v>
      </c>
      <c r="F228" s="2">
        <v>30</v>
      </c>
      <c r="G228" s="2">
        <v>33</v>
      </c>
      <c r="H228" s="2">
        <v>36</v>
      </c>
      <c r="I228" s="2">
        <v>41</v>
      </c>
      <c r="J228" s="2">
        <v>45</v>
      </c>
      <c r="K228" s="21">
        <f>IF((0.8* TBL_RATES[[#This Row],[25%]])&lt;14, TBL_RATES[10%],0.8* TBL_RATES[[#This Row],[25%]])</f>
        <v>26.400000000000002</v>
      </c>
      <c r="L228" s="10">
        <v>22</v>
      </c>
      <c r="M228" s="8">
        <f>ROUNDDOWN(IF(LEN(TBL_RATES[[#This Row],[Override]])&gt;0, TBL_RATES[Override], TBL_RATES[Cal Rate]),0)</f>
        <v>22</v>
      </c>
    </row>
    <row r="229" spans="1:13" hidden="1" x14ac:dyDescent="0.2">
      <c r="A229" s="2" t="s">
        <v>351</v>
      </c>
      <c r="B229" s="24" t="s">
        <v>430</v>
      </c>
      <c r="C229" s="1" t="str">
        <f>TBL_RATES[[#This Row],[Profession]] &amp;" - " &amp; TBL_RATES[[#This Row],[Specialty/1]]</f>
        <v>RN - Obstetrics &amp; Gynecology</v>
      </c>
      <c r="D229" s="3" t="s">
        <v>2</v>
      </c>
      <c r="E229" s="3" t="s">
        <v>1</v>
      </c>
      <c r="F229" s="2">
        <v>30</v>
      </c>
      <c r="G229" s="2">
        <v>33</v>
      </c>
      <c r="H229" s="2">
        <v>36</v>
      </c>
      <c r="I229" s="2">
        <v>41</v>
      </c>
      <c r="J229" s="2">
        <v>45</v>
      </c>
      <c r="K229" s="21">
        <f>IF((0.8* TBL_RATES[[#This Row],[25%]])&lt;14, TBL_RATES[10%],0.8* TBL_RATES[[#This Row],[25%]])</f>
        <v>26.400000000000002</v>
      </c>
      <c r="L229" s="10">
        <v>22</v>
      </c>
      <c r="M229" s="8">
        <f>ROUNDDOWN(IF(LEN(TBL_RATES[[#This Row],[Override]])&gt;0, TBL_RATES[Override], TBL_RATES[Cal Rate]),0)</f>
        <v>22</v>
      </c>
    </row>
    <row r="230" spans="1:13" hidden="1" x14ac:dyDescent="0.2">
      <c r="A230" s="2" t="s">
        <v>351</v>
      </c>
      <c r="B230" s="24" t="s">
        <v>429</v>
      </c>
      <c r="C230" s="1" t="str">
        <f>TBL_RATES[[#This Row],[Profession]] &amp;" - " &amp; TBL_RATES[[#This Row],[Specialty/1]]</f>
        <v>RN - Nursery</v>
      </c>
      <c r="D230" s="3" t="s">
        <v>2</v>
      </c>
      <c r="E230" s="3" t="s">
        <v>1</v>
      </c>
      <c r="F230" s="2">
        <v>30</v>
      </c>
      <c r="G230" s="2">
        <v>33</v>
      </c>
      <c r="H230" s="2">
        <v>37</v>
      </c>
      <c r="I230" s="2">
        <v>42</v>
      </c>
      <c r="J230" s="2">
        <v>47</v>
      </c>
      <c r="K230" s="21">
        <f>IF((0.8* TBL_RATES[[#This Row],[25%]])&lt;14, TBL_RATES[10%],0.8* TBL_RATES[[#This Row],[25%]])</f>
        <v>26.400000000000002</v>
      </c>
      <c r="L230" s="10">
        <v>22</v>
      </c>
      <c r="M230" s="8">
        <f>ROUNDDOWN(IF(LEN(TBL_RATES[[#This Row],[Override]])&gt;0, TBL_RATES[Override], TBL_RATES[Cal Rate]),0)</f>
        <v>22</v>
      </c>
    </row>
    <row r="231" spans="1:13" hidden="1" x14ac:dyDescent="0.2">
      <c r="A231" s="2" t="s">
        <v>351</v>
      </c>
      <c r="B231" s="24" t="s">
        <v>483</v>
      </c>
      <c r="C231" s="1" t="str">
        <f>TBL_RATES[[#This Row],[Profession]] &amp;" - " &amp; TBL_RATES[[#This Row],[Specialty/1]]</f>
        <v>RN - Staff Nurse</v>
      </c>
      <c r="D231" s="3" t="s">
        <v>2</v>
      </c>
      <c r="E231" s="3" t="s">
        <v>1</v>
      </c>
      <c r="F231" s="2">
        <v>30</v>
      </c>
      <c r="G231" s="2">
        <v>33</v>
      </c>
      <c r="H231" s="2">
        <v>37</v>
      </c>
      <c r="I231" s="2">
        <v>41</v>
      </c>
      <c r="J231" s="2">
        <v>45</v>
      </c>
      <c r="K231" s="21">
        <f>IF((0.8* TBL_RATES[[#This Row],[25%]])&lt;14, TBL_RATES[10%],0.8* TBL_RATES[[#This Row],[25%]])</f>
        <v>26.400000000000002</v>
      </c>
      <c r="L231" s="10">
        <v>22</v>
      </c>
      <c r="M231" s="8">
        <f>ROUNDDOWN(IF(LEN(TBL_RATES[[#This Row],[Override]])&gt;0, TBL_RATES[Override], TBL_RATES[Cal Rate]),0)</f>
        <v>22</v>
      </c>
    </row>
    <row r="232" spans="1:13" hidden="1" x14ac:dyDescent="0.2">
      <c r="A232" s="2" t="s">
        <v>351</v>
      </c>
      <c r="B232" s="24" t="s">
        <v>423</v>
      </c>
      <c r="C232" s="103" t="str">
        <f>TBL_RATES[[#This Row],[Profession]] &amp;" - " &amp; TBL_RATES[[#This Row],[Specialty/1]]</f>
        <v>RN - ICU</v>
      </c>
      <c r="D232" s="3" t="s">
        <v>2</v>
      </c>
      <c r="E232" s="3" t="s">
        <v>1</v>
      </c>
      <c r="F232" s="2">
        <v>30</v>
      </c>
      <c r="G232" s="2">
        <v>34</v>
      </c>
      <c r="H232" s="2">
        <v>37</v>
      </c>
      <c r="I232" s="2">
        <v>41</v>
      </c>
      <c r="J232" s="2">
        <v>43</v>
      </c>
      <c r="K232" s="21">
        <f>IF((0.8* TBL_RATES[[#This Row],[25%]])&lt;14, TBL_RATES[10%],0.8* TBL_RATES[[#This Row],[25%]])</f>
        <v>27.200000000000003</v>
      </c>
      <c r="L232" s="10">
        <v>22</v>
      </c>
      <c r="M232" s="8">
        <f>ROUNDDOWN(IF(LEN(TBL_RATES[[#This Row],[Override]])&gt;0, TBL_RATES[Override], TBL_RATES[Cal Rate]),0)</f>
        <v>22</v>
      </c>
    </row>
    <row r="233" spans="1:13" hidden="1" x14ac:dyDescent="0.2">
      <c r="A233" s="2" t="s">
        <v>351</v>
      </c>
      <c r="B233" s="24" t="s">
        <v>435</v>
      </c>
      <c r="C233" s="102" t="str">
        <f>TBL_RATES[[#This Row],[Profession]] &amp;" - " &amp; TBL_RATES[[#This Row],[Specialty/1]]</f>
        <v>RN - Psychiatry</v>
      </c>
      <c r="D233" s="3" t="s">
        <v>2</v>
      </c>
      <c r="E233" s="3" t="s">
        <v>1</v>
      </c>
      <c r="F233" s="2">
        <v>31</v>
      </c>
      <c r="G233" s="2">
        <v>34</v>
      </c>
      <c r="H233" s="2">
        <v>37</v>
      </c>
      <c r="I233" s="2">
        <v>42</v>
      </c>
      <c r="J233" s="2">
        <v>47</v>
      </c>
      <c r="K233" s="21">
        <f>IF((0.8* TBL_RATES[[#This Row],[25%]])&lt;14, TBL_RATES[10%],0.8* TBL_RATES[[#This Row],[25%]])</f>
        <v>27.200000000000003</v>
      </c>
      <c r="L233" s="10">
        <v>22</v>
      </c>
      <c r="M233" s="8">
        <f>ROUNDDOWN(IF(LEN(TBL_RATES[[#This Row],[Override]])&gt;0, TBL_RATES[Override], TBL_RATES[Cal Rate]),0)</f>
        <v>22</v>
      </c>
    </row>
    <row r="234" spans="1:13" hidden="1" x14ac:dyDescent="0.2">
      <c r="A234" s="2" t="s">
        <v>351</v>
      </c>
      <c r="B234" s="24" t="s">
        <v>439</v>
      </c>
      <c r="C234" s="1" t="str">
        <f>TBL_RATES[[#This Row],[Profession]] &amp;" - " &amp; TBL_RATES[[#This Row],[Specialty/1]]</f>
        <v>RN - Triage</v>
      </c>
      <c r="D234" s="3" t="s">
        <v>2</v>
      </c>
      <c r="E234" s="3" t="s">
        <v>1</v>
      </c>
      <c r="F234" s="2">
        <v>31</v>
      </c>
      <c r="G234" s="2">
        <v>34</v>
      </c>
      <c r="H234" s="2">
        <v>37</v>
      </c>
      <c r="I234" s="2">
        <v>42</v>
      </c>
      <c r="J234" s="2">
        <v>47</v>
      </c>
      <c r="K234" s="21">
        <f>IF((0.8* TBL_RATES[[#This Row],[25%]])&lt;14, TBL_RATES[10%],0.8* TBL_RATES[[#This Row],[25%]])</f>
        <v>27.200000000000003</v>
      </c>
      <c r="L234" s="10">
        <v>22</v>
      </c>
      <c r="M234" s="8">
        <f>ROUNDDOWN(IF(LEN(TBL_RATES[[#This Row],[Override]])&gt;0, TBL_RATES[Override], TBL_RATES[Cal Rate]),0)</f>
        <v>22</v>
      </c>
    </row>
    <row r="235" spans="1:13" hidden="1" x14ac:dyDescent="0.2">
      <c r="A235" s="2" t="s">
        <v>351</v>
      </c>
      <c r="B235" s="24" t="s">
        <v>451</v>
      </c>
      <c r="C235" s="103" t="str">
        <f>TBL_RATES[[#This Row],[Profession]] &amp;" - " &amp; TBL_RATES[[#This Row],[Specialty/1]]</f>
        <v>RN - Emergency &amp; Trauma</v>
      </c>
      <c r="D235" s="3" t="s">
        <v>2</v>
      </c>
      <c r="E235" s="3" t="s">
        <v>1</v>
      </c>
      <c r="F235" s="2">
        <v>30</v>
      </c>
      <c r="G235" s="2">
        <v>34</v>
      </c>
      <c r="H235" s="2">
        <v>38</v>
      </c>
      <c r="I235" s="2">
        <v>42</v>
      </c>
      <c r="J235" s="2">
        <v>45</v>
      </c>
      <c r="K235" s="21">
        <f>IF((0.8* TBL_RATES[[#This Row],[25%]])&lt;14, TBL_RATES[10%],0.8* TBL_RATES[[#This Row],[25%]])</f>
        <v>27.200000000000003</v>
      </c>
      <c r="L235" s="10">
        <v>22</v>
      </c>
      <c r="M235" s="8">
        <f>ROUNDDOWN(IF(LEN(TBL_RATES[[#This Row],[Override]])&gt;0, TBL_RATES[Override], TBL_RATES[Cal Rate]),0)</f>
        <v>22</v>
      </c>
    </row>
    <row r="236" spans="1:13" hidden="1" x14ac:dyDescent="0.2">
      <c r="A236" s="2" t="s">
        <v>351</v>
      </c>
      <c r="B236" s="24" t="s">
        <v>420</v>
      </c>
      <c r="C236" s="1" t="str">
        <f>TBL_RATES[[#This Row],[Profession]] &amp;" - " &amp; TBL_RATES[[#This Row],[Specialty/1]]</f>
        <v>RN - Home Health</v>
      </c>
      <c r="D236" s="3" t="s">
        <v>2</v>
      </c>
      <c r="E236" s="3" t="s">
        <v>1</v>
      </c>
      <c r="F236" s="2">
        <v>31</v>
      </c>
      <c r="G236" s="2">
        <v>34</v>
      </c>
      <c r="H236" s="2">
        <v>38</v>
      </c>
      <c r="I236" s="2">
        <v>43</v>
      </c>
      <c r="J236" s="2">
        <v>48</v>
      </c>
      <c r="K236" s="21">
        <f>IF((0.8* TBL_RATES[[#This Row],[25%]])&lt;14, TBL_RATES[10%],0.8* TBL_RATES[[#This Row],[25%]])</f>
        <v>27.200000000000003</v>
      </c>
      <c r="L236" s="10">
        <v>22</v>
      </c>
      <c r="M236" s="8">
        <f>ROUNDDOWN(IF(LEN(TBL_RATES[[#This Row],[Override]])&gt;0, TBL_RATES[Override], TBL_RATES[Cal Rate]),0)</f>
        <v>22</v>
      </c>
    </row>
    <row r="237" spans="1:13" hidden="1" x14ac:dyDescent="0.2">
      <c r="A237" s="2" t="s">
        <v>351</v>
      </c>
      <c r="B237" s="24" t="s">
        <v>421</v>
      </c>
      <c r="C237" s="1" t="str">
        <f>TBL_RATES[[#This Row],[Profession]] &amp;" - " &amp; TBL_RATES[[#This Row],[Specialty/1]]</f>
        <v>RN - Hospice/Palliative Medicine</v>
      </c>
      <c r="D237" s="3" t="s">
        <v>2</v>
      </c>
      <c r="E237" s="3" t="s">
        <v>1</v>
      </c>
      <c r="F237" s="2">
        <v>31</v>
      </c>
      <c r="G237" s="2">
        <v>34</v>
      </c>
      <c r="H237" s="2">
        <v>38</v>
      </c>
      <c r="I237" s="2">
        <v>43</v>
      </c>
      <c r="J237" s="2">
        <v>48</v>
      </c>
      <c r="K237" s="21">
        <f>IF((0.8* TBL_RATES[[#This Row],[25%]])&lt;14, TBL_RATES[10%],0.8* TBL_RATES[[#This Row],[25%]])</f>
        <v>27.200000000000003</v>
      </c>
      <c r="L237" s="10">
        <v>22</v>
      </c>
      <c r="M237" s="8">
        <f>ROUNDDOWN(IF(LEN(TBL_RATES[[#This Row],[Override]])&gt;0, TBL_RATES[Override], TBL_RATES[Cal Rate]),0)</f>
        <v>22</v>
      </c>
    </row>
    <row r="238" spans="1:13" hidden="1" x14ac:dyDescent="0.2">
      <c r="A238" s="2" t="s">
        <v>351</v>
      </c>
      <c r="B238" s="24" t="s">
        <v>431</v>
      </c>
      <c r="C238" s="102" t="str">
        <f>TBL_RATES[[#This Row],[Profession]] &amp;" - " &amp; TBL_RATES[[#This Row],[Specialty/1]]</f>
        <v>RN - Oncology</v>
      </c>
      <c r="D238" s="3" t="s">
        <v>2</v>
      </c>
      <c r="E238" s="3" t="s">
        <v>1</v>
      </c>
      <c r="F238" s="2">
        <v>30</v>
      </c>
      <c r="G238" s="2">
        <v>34</v>
      </c>
      <c r="H238" s="2">
        <v>38</v>
      </c>
      <c r="I238" s="2">
        <v>42</v>
      </c>
      <c r="J238" s="2">
        <v>46</v>
      </c>
      <c r="K238" s="21">
        <f>IF((0.8* TBL_RATES[[#This Row],[25%]])&lt;14, TBL_RATES[10%],0.8* TBL_RATES[[#This Row],[25%]])</f>
        <v>27.200000000000003</v>
      </c>
      <c r="L238" s="10">
        <v>22</v>
      </c>
      <c r="M238" s="8">
        <f>ROUNDDOWN(IF(LEN(TBL_RATES[[#This Row],[Override]])&gt;0, TBL_RATES[Override], TBL_RATES[Cal Rate]),0)</f>
        <v>22</v>
      </c>
    </row>
    <row r="239" spans="1:13" hidden="1" x14ac:dyDescent="0.2">
      <c r="A239" s="2" t="s">
        <v>351</v>
      </c>
      <c r="B239" s="24" t="s">
        <v>472</v>
      </c>
      <c r="C239" s="1" t="str">
        <f>TBL_RATES[[#This Row],[Profession]] &amp;" - " &amp; TBL_RATES[[#This Row],[Specialty/1]]</f>
        <v>RN - Patient Care Coordinator</v>
      </c>
      <c r="D239" s="3" t="s">
        <v>2</v>
      </c>
      <c r="E239" s="3" t="s">
        <v>1</v>
      </c>
      <c r="F239" s="2">
        <v>33</v>
      </c>
      <c r="G239" s="2">
        <v>35</v>
      </c>
      <c r="H239" s="2">
        <v>38</v>
      </c>
      <c r="I239" s="2">
        <v>41</v>
      </c>
      <c r="J239" s="2">
        <v>44</v>
      </c>
      <c r="K239" s="21">
        <f>IF((0.8* TBL_RATES[[#This Row],[25%]])&lt;14, TBL_RATES[10%],0.8* TBL_RATES[[#This Row],[25%]])</f>
        <v>28</v>
      </c>
      <c r="L239" s="10">
        <v>22</v>
      </c>
      <c r="M239" s="8">
        <f>ROUNDDOWN(IF(LEN(TBL_RATES[[#This Row],[Override]])&gt;0, TBL_RATES[Override], TBL_RATES[Cal Rate]),0)</f>
        <v>22</v>
      </c>
    </row>
    <row r="240" spans="1:13" hidden="1" x14ac:dyDescent="0.2">
      <c r="A240" s="2" t="s">
        <v>351</v>
      </c>
      <c r="B240" s="24" t="s">
        <v>475</v>
      </c>
      <c r="C240" s="1" t="str">
        <f>TBL_RATES[[#This Row],[Profession]] &amp;" - " &amp; TBL_RATES[[#This Row],[Specialty/1]]</f>
        <v>RN - Pre-Admission Testing</v>
      </c>
      <c r="D240" s="3" t="s">
        <v>2</v>
      </c>
      <c r="E240" s="3" t="s">
        <v>76</v>
      </c>
      <c r="G240" s="2">
        <v>32.93</v>
      </c>
      <c r="H240" s="2">
        <v>38.979999999999997</v>
      </c>
      <c r="I240" s="2">
        <v>41.59</v>
      </c>
      <c r="J240" s="2">
        <v>69.709999999999994</v>
      </c>
      <c r="K240" s="21">
        <f>IF((0.8* TBL_RATES[[#This Row],[25%]])&lt;14, TBL_RATES[10%],0.8* TBL_RATES[[#This Row],[25%]])</f>
        <v>26.344000000000001</v>
      </c>
      <c r="L240" s="10">
        <v>22</v>
      </c>
      <c r="M240" s="8">
        <f>ROUNDDOWN(IF(LEN(TBL_RATES[[#This Row],[Override]])&gt;0, TBL_RATES[Override], TBL_RATES[Cal Rate]),0)</f>
        <v>22</v>
      </c>
    </row>
    <row r="241" spans="1:13" hidden="1" x14ac:dyDescent="0.2">
      <c r="A241" s="2" t="s">
        <v>351</v>
      </c>
      <c r="B241" s="24" t="s">
        <v>432</v>
      </c>
      <c r="C241" s="1" t="str">
        <f>TBL_RATES[[#This Row],[Profession]] &amp;" - " &amp; TBL_RATES[[#This Row],[Specialty/1]]</f>
        <v>RN - Operating Room</v>
      </c>
      <c r="D241" s="3" t="s">
        <v>2</v>
      </c>
      <c r="E241" s="3" t="s">
        <v>1</v>
      </c>
      <c r="F241" s="2">
        <v>31</v>
      </c>
      <c r="G241" s="2">
        <v>35</v>
      </c>
      <c r="H241" s="2">
        <v>39</v>
      </c>
      <c r="I241" s="2">
        <v>43</v>
      </c>
      <c r="J241" s="2">
        <v>46</v>
      </c>
      <c r="K241" s="21">
        <f>IF((0.8* TBL_RATES[[#This Row],[25%]])&lt;14, TBL_RATES[10%],0.8* TBL_RATES[[#This Row],[25%]])</f>
        <v>28</v>
      </c>
      <c r="L241" s="10">
        <v>22</v>
      </c>
      <c r="M241" s="8">
        <f>ROUNDDOWN(IF(LEN(TBL_RATES[[#This Row],[Override]])&gt;0, TBL_RATES[Override], TBL_RATES[Cal Rate]),0)</f>
        <v>22</v>
      </c>
    </row>
    <row r="242" spans="1:13" hidden="1" x14ac:dyDescent="0.2">
      <c r="A242" s="2" t="s">
        <v>351</v>
      </c>
      <c r="B242" s="24" t="s">
        <v>415</v>
      </c>
      <c r="C242" s="1" t="str">
        <f>TBL_RATES[[#This Row],[Profession]] &amp;" - " &amp; TBL_RATES[[#This Row],[Specialty/1]]</f>
        <v>RN - Dialysis</v>
      </c>
      <c r="D242" s="3" t="s">
        <v>2</v>
      </c>
      <c r="E242" s="3" t="s">
        <v>1</v>
      </c>
      <c r="F242" s="2">
        <v>32</v>
      </c>
      <c r="G242" s="2">
        <v>36</v>
      </c>
      <c r="H242" s="2">
        <v>39</v>
      </c>
      <c r="I242" s="2">
        <v>46</v>
      </c>
      <c r="J242" s="2">
        <v>52</v>
      </c>
      <c r="K242" s="21">
        <f>IF((0.8* TBL_RATES[[#This Row],[25%]])&lt;14, TBL_RATES[10%],0.8* TBL_RATES[[#This Row],[25%]])</f>
        <v>28.8</v>
      </c>
      <c r="L242" s="10">
        <v>22</v>
      </c>
      <c r="M242" s="8">
        <f>ROUNDDOWN(IF(LEN(TBL_RATES[[#This Row],[Override]])&gt;0, TBL_RATES[Override], TBL_RATES[Cal Rate]),0)</f>
        <v>22</v>
      </c>
    </row>
    <row r="243" spans="1:13" hidden="1" x14ac:dyDescent="0.2">
      <c r="A243" s="2" t="s">
        <v>351</v>
      </c>
      <c r="B243" s="24" t="s">
        <v>479</v>
      </c>
      <c r="C243" s="1" t="str">
        <f>TBL_RATES[[#This Row],[Profession]] &amp;" - " &amp; TBL_RATES[[#This Row],[Specialty/1]]</f>
        <v>RN - Radiology</v>
      </c>
      <c r="D243" s="3" t="s">
        <v>2</v>
      </c>
      <c r="E243" s="3" t="s">
        <v>76</v>
      </c>
      <c r="G243" s="2">
        <v>30.05</v>
      </c>
      <c r="H243" s="2">
        <v>39.4</v>
      </c>
      <c r="I243" s="2">
        <v>49.52</v>
      </c>
      <c r="J243" s="2">
        <v>55.29</v>
      </c>
      <c r="K243" s="21">
        <f>IF((0.8* TBL_RATES[[#This Row],[25%]])&lt;14, TBL_RATES[10%],0.8* TBL_RATES[[#This Row],[25%]])</f>
        <v>24.040000000000003</v>
      </c>
      <c r="L243" s="10">
        <v>22</v>
      </c>
      <c r="M243" s="8">
        <f>ROUNDDOWN(IF(LEN(TBL_RATES[[#This Row],[Override]])&gt;0, TBL_RATES[Override], TBL_RATES[Cal Rate]),0)</f>
        <v>22</v>
      </c>
    </row>
    <row r="244" spans="1:13" hidden="1" x14ac:dyDescent="0.2">
      <c r="A244" s="2" t="s">
        <v>351</v>
      </c>
      <c r="B244" s="24" t="s">
        <v>413</v>
      </c>
      <c r="C244" s="1" t="str">
        <f>TBL_RATES[[#This Row],[Profession]] &amp;" - " &amp; TBL_RATES[[#This Row],[Specialty/1]]</f>
        <v>RN - Case Manager</v>
      </c>
      <c r="D244" s="3" t="s">
        <v>2</v>
      </c>
      <c r="E244" s="3" t="s">
        <v>1</v>
      </c>
      <c r="F244" s="2">
        <v>33</v>
      </c>
      <c r="G244" s="2">
        <v>36</v>
      </c>
      <c r="H244" s="2">
        <v>40</v>
      </c>
      <c r="I244" s="2">
        <v>43</v>
      </c>
      <c r="J244" s="2">
        <v>47</v>
      </c>
      <c r="K244" s="21">
        <f>IF((0.8* TBL_RATES[[#This Row],[25%]])&lt;14, TBL_RATES[10%],0.8* TBL_RATES[[#This Row],[25%]])</f>
        <v>28.8</v>
      </c>
      <c r="L244" s="10">
        <v>22</v>
      </c>
      <c r="M244" s="8">
        <f>ROUNDDOWN(IF(LEN(TBL_RATES[[#This Row],[Override]])&gt;0, TBL_RATES[Override], TBL_RATES[Cal Rate]),0)</f>
        <v>22</v>
      </c>
    </row>
    <row r="245" spans="1:13" hidden="1" x14ac:dyDescent="0.2">
      <c r="A245" s="2" t="s">
        <v>351</v>
      </c>
      <c r="B245" s="24" t="s">
        <v>436</v>
      </c>
      <c r="C245" s="1" t="str">
        <f>TBL_RATES[[#This Row],[Profession]] &amp;" - " &amp; TBL_RATES[[#This Row],[Specialty/1]]</f>
        <v>RN - Rehab</v>
      </c>
      <c r="D245" s="3" t="s">
        <v>2</v>
      </c>
      <c r="E245" s="3" t="s">
        <v>1</v>
      </c>
      <c r="F245" s="2">
        <v>33</v>
      </c>
      <c r="G245" s="2">
        <v>36</v>
      </c>
      <c r="H245" s="2">
        <v>40</v>
      </c>
      <c r="I245" s="2">
        <v>45</v>
      </c>
      <c r="J245" s="2">
        <v>49</v>
      </c>
      <c r="K245" s="21">
        <f>IF((0.8* TBL_RATES[[#This Row],[25%]])&lt;14, TBL_RATES[10%],0.8* TBL_RATES[[#This Row],[25%]])</f>
        <v>28.8</v>
      </c>
      <c r="L245" s="10">
        <v>22</v>
      </c>
      <c r="M245" s="8">
        <f>ROUNDDOWN(IF(LEN(TBL_RATES[[#This Row],[Override]])&gt;0, TBL_RATES[Override], TBL_RATES[Cal Rate]),0)</f>
        <v>22</v>
      </c>
    </row>
    <row r="246" spans="1:13" hidden="1" x14ac:dyDescent="0.2">
      <c r="A246" s="2" t="s">
        <v>351</v>
      </c>
      <c r="B246" s="24" t="s">
        <v>486</v>
      </c>
      <c r="C246" s="1" t="str">
        <f>TBL_RATES[[#This Row],[Profession]] &amp;" - " &amp; TBL_RATES[[#This Row],[Specialty/1]]</f>
        <v>RN - Utilization Review</v>
      </c>
      <c r="D246" s="3" t="s">
        <v>2</v>
      </c>
      <c r="E246" s="3" t="s">
        <v>1</v>
      </c>
      <c r="F246" s="2">
        <v>32</v>
      </c>
      <c r="G246" s="2">
        <v>36</v>
      </c>
      <c r="H246" s="2">
        <v>40</v>
      </c>
      <c r="I246" s="2">
        <v>44</v>
      </c>
      <c r="J246" s="2">
        <v>48</v>
      </c>
      <c r="K246" s="21">
        <f>IF((0.8* TBL_RATES[[#This Row],[25%]])&lt;14, TBL_RATES[10%],0.8* TBL_RATES[[#This Row],[25%]])</f>
        <v>28.8</v>
      </c>
      <c r="L246" s="10">
        <v>22</v>
      </c>
      <c r="M246" s="8">
        <f>ROUNDDOWN(IF(LEN(TBL_RATES[[#This Row],[Override]])&gt;0, TBL_RATES[Override], TBL_RATES[Cal Rate]),0)</f>
        <v>22</v>
      </c>
    </row>
    <row r="247" spans="1:13" hidden="1" x14ac:dyDescent="0.2">
      <c r="A247" s="2" t="s">
        <v>351</v>
      </c>
      <c r="B247" s="24" t="s">
        <v>478</v>
      </c>
      <c r="C247" s="1" t="str">
        <f>TBL_RATES[[#This Row],[Profession]] &amp;" - " &amp; TBL_RATES[[#This Row],[Specialty/1]]</f>
        <v>RN - Pulmonology</v>
      </c>
      <c r="D247" s="3" t="s">
        <v>2</v>
      </c>
      <c r="E247" s="3" t="s">
        <v>76</v>
      </c>
      <c r="G247" s="2">
        <v>24.04</v>
      </c>
      <c r="H247" s="2">
        <v>40.619999999999997</v>
      </c>
      <c r="I247" s="2">
        <v>48.56</v>
      </c>
      <c r="J247" s="2">
        <v>63.7</v>
      </c>
      <c r="K247" s="21">
        <f>IF((0.8* TBL_RATES[[#This Row],[25%]])&lt;14, TBL_RATES[10%],0.8* TBL_RATES[[#This Row],[25%]])</f>
        <v>19.231999999999999</v>
      </c>
      <c r="L247" s="10">
        <v>20</v>
      </c>
      <c r="M247" s="8">
        <f>ROUNDDOWN(IF(LEN(TBL_RATES[[#This Row],[Override]])&gt;0, TBL_RATES[Override], TBL_RATES[Cal Rate]),0)</f>
        <v>20</v>
      </c>
    </row>
    <row r="248" spans="1:13" hidden="1" x14ac:dyDescent="0.2">
      <c r="A248" s="2" t="s">
        <v>351</v>
      </c>
      <c r="B248" s="24" t="s">
        <v>467</v>
      </c>
      <c r="C248" s="1" t="str">
        <f>TBL_RATES[[#This Row],[Profession]] &amp;" - " &amp; TBL_RATES[[#This Row],[Specialty/1]]</f>
        <v>RN - Occupational</v>
      </c>
      <c r="D248" s="3" t="s">
        <v>2</v>
      </c>
      <c r="E248" s="3" t="s">
        <v>1</v>
      </c>
      <c r="F248" s="2">
        <v>31</v>
      </c>
      <c r="G248" s="2">
        <v>35</v>
      </c>
      <c r="H248" s="2">
        <v>41</v>
      </c>
      <c r="I248" s="2">
        <v>45</v>
      </c>
      <c r="J248" s="2">
        <v>49</v>
      </c>
      <c r="K248" s="21">
        <f>IF((0.8* TBL_RATES[[#This Row],[25%]])&lt;14, TBL_RATES[10%],0.8* TBL_RATES[[#This Row],[25%]])</f>
        <v>28</v>
      </c>
      <c r="L248" s="10">
        <v>22</v>
      </c>
      <c r="M248" s="8">
        <f>ROUNDDOWN(IF(LEN(TBL_RATES[[#This Row],[Override]])&gt;0, TBL_RATES[Override], TBL_RATES[Cal Rate]),0)</f>
        <v>22</v>
      </c>
    </row>
    <row r="249" spans="1:13" hidden="1" x14ac:dyDescent="0.2">
      <c r="A249" s="2" t="s">
        <v>351</v>
      </c>
      <c r="B249" s="24" t="s">
        <v>455</v>
      </c>
      <c r="C249" s="1" t="str">
        <f>TBL_RATES[[#This Row],[Profession]] &amp;" - " &amp; TBL_RATES[[#This Row],[Specialty/1]]</f>
        <v>RN - Float Pool</v>
      </c>
      <c r="D249" s="3" t="s">
        <v>2</v>
      </c>
      <c r="E249" s="3" t="s">
        <v>1</v>
      </c>
      <c r="G249" s="2">
        <v>36</v>
      </c>
      <c r="H249" s="2">
        <v>41</v>
      </c>
      <c r="I249" s="2">
        <v>46</v>
      </c>
      <c r="K249" s="21">
        <f>IF((0.8* TBL_RATES[[#This Row],[25%]])&lt;14, TBL_RATES[10%],0.8* TBL_RATES[[#This Row],[25%]])</f>
        <v>28.8</v>
      </c>
      <c r="L249" s="10">
        <v>22</v>
      </c>
      <c r="M249" s="8">
        <f>ROUNDDOWN(IF(LEN(TBL_RATES[[#This Row],[Override]])&gt;0, TBL_RATES[Override], TBL_RATES[Cal Rate]),0)</f>
        <v>22</v>
      </c>
    </row>
    <row r="250" spans="1:13" hidden="1" x14ac:dyDescent="0.2">
      <c r="A250" s="2" t="s">
        <v>351</v>
      </c>
      <c r="B250" s="24" t="s">
        <v>476</v>
      </c>
      <c r="C250" s="1" t="str">
        <f>TBL_RATES[[#This Row],[Profession]] &amp;" - " &amp; TBL_RATES[[#This Row],[Specialty/1]]</f>
        <v>RN - Progressive Care Unit/Stepdown</v>
      </c>
      <c r="D250" s="3" t="s">
        <v>2</v>
      </c>
      <c r="E250" s="3" t="s">
        <v>1</v>
      </c>
      <c r="G250" s="2">
        <v>36</v>
      </c>
      <c r="H250" s="2">
        <v>41</v>
      </c>
      <c r="I250" s="2">
        <v>46</v>
      </c>
      <c r="K250" s="21">
        <f>IF((0.8* TBL_RATES[[#This Row],[25%]])&lt;14, TBL_RATES[10%],0.8* TBL_RATES[[#This Row],[25%]])</f>
        <v>28.8</v>
      </c>
      <c r="L250" s="10">
        <v>22</v>
      </c>
      <c r="M250" s="8">
        <f>ROUNDDOWN(IF(LEN(TBL_RATES[[#This Row],[Override]])&gt;0, TBL_RATES[Override], TBL_RATES[Cal Rate]),0)</f>
        <v>22</v>
      </c>
    </row>
    <row r="251" spans="1:13" hidden="1" x14ac:dyDescent="0.2">
      <c r="A251" s="2" t="s">
        <v>351</v>
      </c>
      <c r="B251" s="24" t="s">
        <v>458</v>
      </c>
      <c r="C251" s="1" t="str">
        <f>TBL_RATES[[#This Row],[Profession]] &amp;" - " &amp; TBL_RATES[[#This Row],[Specialty/1]]</f>
        <v>RN - Hematology &amp; Oncology</v>
      </c>
      <c r="D251" s="3" t="s">
        <v>2</v>
      </c>
      <c r="E251" s="3" t="s">
        <v>76</v>
      </c>
      <c r="G251" s="2">
        <v>35.340000000000003</v>
      </c>
      <c r="H251" s="2">
        <v>41.99</v>
      </c>
      <c r="J251" s="2">
        <v>63.22</v>
      </c>
      <c r="K251" s="21">
        <f>IF((0.8* TBL_RATES[[#This Row],[25%]])&lt;14, TBL_RATES[10%],0.8* TBL_RATES[[#This Row],[25%]])</f>
        <v>28.272000000000006</v>
      </c>
      <c r="L251" s="10">
        <v>22</v>
      </c>
      <c r="M251" s="8">
        <f>ROUNDDOWN(IF(LEN(TBL_RATES[[#This Row],[Override]])&gt;0, TBL_RATES[Override], TBL_RATES[Cal Rate]),0)</f>
        <v>22</v>
      </c>
    </row>
    <row r="252" spans="1:13" hidden="1" x14ac:dyDescent="0.2">
      <c r="A252" s="2" t="s">
        <v>351</v>
      </c>
      <c r="B252" s="24" t="s">
        <v>450</v>
      </c>
      <c r="C252" s="1" t="str">
        <f>TBL_RATES[[#This Row],[Profession]] &amp;" - " &amp; TBL_RATES[[#This Row],[Specialty/1]]</f>
        <v>RN - Electrophysiology Lab</v>
      </c>
      <c r="D252" s="3" t="s">
        <v>2</v>
      </c>
      <c r="E252" s="3" t="s">
        <v>76</v>
      </c>
      <c r="G252" s="2">
        <v>28.85</v>
      </c>
      <c r="H252" s="2">
        <v>42</v>
      </c>
      <c r="I252" s="2">
        <v>54.09</v>
      </c>
      <c r="J252" s="2">
        <v>62.74</v>
      </c>
      <c r="K252" s="21">
        <f>IF((0.8* TBL_RATES[[#This Row],[25%]])&lt;14, TBL_RATES[10%],0.8* TBL_RATES[[#This Row],[25%]])</f>
        <v>23.080000000000002</v>
      </c>
      <c r="L252" s="10">
        <v>22</v>
      </c>
      <c r="M252" s="8">
        <f>ROUNDDOWN(IF(LEN(TBL_RATES[[#This Row],[Override]])&gt;0, TBL_RATES[Override], TBL_RATES[Cal Rate]),0)</f>
        <v>22</v>
      </c>
    </row>
    <row r="253" spans="1:13" hidden="1" x14ac:dyDescent="0.2">
      <c r="A253" s="2" t="s">
        <v>351</v>
      </c>
      <c r="B253" s="24" t="s">
        <v>454</v>
      </c>
      <c r="C253" s="1" t="str">
        <f>TBL_RATES[[#This Row],[Profession]] &amp;" - " &amp; TBL_RATES[[#This Row],[Specialty/1]]</f>
        <v>RN - Flight</v>
      </c>
      <c r="D253" s="3" t="s">
        <v>2</v>
      </c>
      <c r="E253" s="3" t="s">
        <v>1</v>
      </c>
      <c r="F253" s="2">
        <v>33</v>
      </c>
      <c r="G253" s="2">
        <v>38</v>
      </c>
      <c r="H253" s="2">
        <v>42</v>
      </c>
      <c r="I253" s="2">
        <v>48</v>
      </c>
      <c r="J253" s="2">
        <v>52</v>
      </c>
      <c r="K253" s="21">
        <f>IF((0.8* TBL_RATES[[#This Row],[25%]])&lt;14, TBL_RATES[10%],0.8* TBL_RATES[[#This Row],[25%]])</f>
        <v>30.400000000000002</v>
      </c>
      <c r="L253" s="10">
        <v>22</v>
      </c>
      <c r="M253" s="8">
        <f>ROUNDDOWN(IF(LEN(TBL_RATES[[#This Row],[Override]])&gt;0, TBL_RATES[Override], TBL_RATES[Cal Rate]),0)</f>
        <v>22</v>
      </c>
    </row>
    <row r="254" spans="1:13" hidden="1" x14ac:dyDescent="0.2">
      <c r="A254" s="2" t="s">
        <v>351</v>
      </c>
      <c r="B254" s="24" t="s">
        <v>485</v>
      </c>
      <c r="C254" s="1" t="str">
        <f>TBL_RATES[[#This Row],[Profession]] &amp;" - " &amp; TBL_RATES[[#This Row],[Specialty/1]]</f>
        <v>RN - Urgent Care</v>
      </c>
      <c r="D254" s="3" t="s">
        <v>2</v>
      </c>
      <c r="E254" s="3" t="s">
        <v>76</v>
      </c>
      <c r="G254" s="2">
        <v>34.380000000000003</v>
      </c>
      <c r="H254" s="2">
        <v>42.28</v>
      </c>
      <c r="I254" s="2">
        <v>49.76</v>
      </c>
      <c r="J254" s="2">
        <v>60.1</v>
      </c>
      <c r="K254" s="21">
        <f>IF((0.8* TBL_RATES[[#This Row],[25%]])&lt;14, TBL_RATES[10%],0.8* TBL_RATES[[#This Row],[25%]])</f>
        <v>27.504000000000005</v>
      </c>
      <c r="L254" s="10">
        <v>22</v>
      </c>
      <c r="M254" s="8">
        <f>ROUNDDOWN(IF(LEN(TBL_RATES[[#This Row],[Override]])&gt;0, TBL_RATES[Override], TBL_RATES[Cal Rate]),0)</f>
        <v>22</v>
      </c>
    </row>
    <row r="255" spans="1:13" hidden="1" x14ac:dyDescent="0.2">
      <c r="A255" s="2" t="s">
        <v>351</v>
      </c>
      <c r="B255" s="24" t="s">
        <v>474</v>
      </c>
      <c r="C255" s="1" t="str">
        <f>TBL_RATES[[#This Row],[Profession]] &amp;" - " &amp; TBL_RATES[[#This Row],[Specialty/1]]</f>
        <v>RN - Post-Anesthesia Care Unit</v>
      </c>
      <c r="D255" s="3" t="str">
        <f>HYPERLINK("https://www.salary.com/research/salary/alternate/pacu-nurse-hourly-wages", "Link")</f>
        <v>Link</v>
      </c>
      <c r="E255" s="3" t="s">
        <v>1</v>
      </c>
      <c r="F255" s="2">
        <v>34</v>
      </c>
      <c r="G255" s="2">
        <v>39</v>
      </c>
      <c r="H255" s="2">
        <v>43</v>
      </c>
      <c r="I255" s="2">
        <v>48</v>
      </c>
      <c r="J255" s="2">
        <v>53</v>
      </c>
      <c r="K255" s="21">
        <f>IF((0.8* TBL_RATES[[#This Row],[25%]])&lt;14, TBL_RATES[10%],0.8* TBL_RATES[[#This Row],[25%]])</f>
        <v>31.200000000000003</v>
      </c>
      <c r="L255" s="10">
        <v>22</v>
      </c>
      <c r="M255" s="8">
        <f>ROUNDDOWN(IF(LEN(TBL_RATES[[#This Row],[Override]])&gt;0, TBL_RATES[Override], TBL_RATES[Cal Rate]),0)</f>
        <v>22</v>
      </c>
    </row>
    <row r="256" spans="1:13" ht="15" hidden="1" x14ac:dyDescent="0.25">
      <c r="A256" s="2" t="s">
        <v>351</v>
      </c>
      <c r="B256" s="24" t="s">
        <v>493</v>
      </c>
      <c r="C256" s="1" t="str">
        <f>TBL_RATES[[#This Row],[Profession]] &amp;" - " &amp; TBL_RATES[[#This Row],[Specialty/1]]</f>
        <v>RN - Pre/Post-Op</v>
      </c>
      <c r="D256" s="27" t="s">
        <v>2</v>
      </c>
      <c r="E256" s="3" t="s">
        <v>1</v>
      </c>
      <c r="F256" s="2">
        <v>35</v>
      </c>
      <c r="G256" s="2">
        <v>39</v>
      </c>
      <c r="H256" s="2">
        <v>43</v>
      </c>
      <c r="I256" s="2">
        <v>49</v>
      </c>
      <c r="J256" s="2">
        <v>54</v>
      </c>
      <c r="K256" s="21">
        <f>IF((0.8* TBL_RATES[[#This Row],[25%]])&lt;14, TBL_RATES[10%],0.8* TBL_RATES[[#This Row],[25%]])</f>
        <v>31.200000000000003</v>
      </c>
      <c r="L256" s="10">
        <v>22</v>
      </c>
      <c r="M256" s="8">
        <f>ROUNDDOWN(IF(LEN(TBL_RATES[[#This Row],[Override]])&gt;0, TBL_RATES[Override], TBL_RATES[Cal Rate]),0)</f>
        <v>22</v>
      </c>
    </row>
    <row r="257" spans="1:13" ht="15" hidden="1" x14ac:dyDescent="0.25">
      <c r="A257" s="11" t="s">
        <v>351</v>
      </c>
      <c r="B257" s="29" t="s">
        <v>494</v>
      </c>
      <c r="C257" s="1" t="str">
        <f>TBL_RATES[[#This Row],[Profession]] &amp;" - " &amp; TBL_RATES[[#This Row],[Specialty/1]]</f>
        <v>RN - Pre-Operative</v>
      </c>
      <c r="D257" s="27" t="s">
        <v>2</v>
      </c>
      <c r="E257" s="3" t="s">
        <v>1</v>
      </c>
      <c r="F257" s="2">
        <v>35</v>
      </c>
      <c r="G257" s="2">
        <v>39</v>
      </c>
      <c r="H257" s="2">
        <v>43</v>
      </c>
      <c r="I257" s="2">
        <v>49</v>
      </c>
      <c r="J257" s="2">
        <v>54</v>
      </c>
      <c r="K257" s="21">
        <f>IF((0.8* TBL_RATES[[#This Row],[25%]])&lt;14, TBL_RATES[10%],0.8* TBL_RATES[[#This Row],[25%]])</f>
        <v>31.200000000000003</v>
      </c>
      <c r="L257" s="10">
        <v>22</v>
      </c>
      <c r="M257" s="8">
        <f>ROUNDDOWN(IF(LEN(TBL_RATES[[#This Row],[Override]])&gt;0, TBL_RATES[Override], TBL_RATES[Cal Rate]),0)</f>
        <v>22</v>
      </c>
    </row>
    <row r="258" spans="1:13" hidden="1" x14ac:dyDescent="0.2">
      <c r="A258" s="2" t="s">
        <v>351</v>
      </c>
      <c r="B258" s="24" t="s">
        <v>471</v>
      </c>
      <c r="C258" s="1" t="str">
        <f>TBL_RATES[[#This Row],[Profession]] &amp;" - " &amp; TBL_RATES[[#This Row],[Specialty/1]]</f>
        <v>RN - Pathology</v>
      </c>
      <c r="D258" s="3" t="s">
        <v>2</v>
      </c>
      <c r="E258" s="3" t="s">
        <v>76</v>
      </c>
      <c r="G258" s="2">
        <v>34.619999999999997</v>
      </c>
      <c r="H258" s="2">
        <v>44.91</v>
      </c>
      <c r="I258" s="2">
        <v>51.2</v>
      </c>
      <c r="J258" s="2">
        <v>63.46</v>
      </c>
      <c r="K258" s="21">
        <f>IF((0.8* TBL_RATES[[#This Row],[25%]])&lt;14, TBL_RATES[10%],0.8* TBL_RATES[[#This Row],[25%]])</f>
        <v>27.695999999999998</v>
      </c>
      <c r="L258" s="10">
        <v>22</v>
      </c>
      <c r="M258" s="8">
        <f>ROUNDDOWN(IF(LEN(TBL_RATES[[#This Row],[Override]])&gt;0, TBL_RATES[Override], TBL_RATES[Cal Rate]),0)</f>
        <v>22</v>
      </c>
    </row>
    <row r="259" spans="1:13" hidden="1" x14ac:dyDescent="0.2">
      <c r="A259" s="2" t="s">
        <v>351</v>
      </c>
      <c r="B259" s="24" t="s">
        <v>460</v>
      </c>
      <c r="C259" s="1" t="str">
        <f>TBL_RATES[[#This Row],[Profession]] &amp;" - " &amp; TBL_RATES[[#This Row],[Specialty/1]]</f>
        <v>RN - Infusion</v>
      </c>
      <c r="D259" s="3" t="s">
        <v>2</v>
      </c>
      <c r="E259" s="3" t="s">
        <v>1</v>
      </c>
      <c r="F259" s="2">
        <v>36</v>
      </c>
      <c r="G259" s="2">
        <v>40</v>
      </c>
      <c r="H259" s="2">
        <v>45</v>
      </c>
      <c r="I259" s="2">
        <v>48</v>
      </c>
      <c r="J259" s="2">
        <v>52</v>
      </c>
      <c r="K259" s="21">
        <f>IF((0.8* TBL_RATES[[#This Row],[25%]])&lt;14, TBL_RATES[10%],0.8* TBL_RATES[[#This Row],[25%]])</f>
        <v>32</v>
      </c>
      <c r="L259" s="10">
        <v>22</v>
      </c>
      <c r="M259" s="8">
        <f>ROUNDDOWN(IF(LEN(TBL_RATES[[#This Row],[Override]])&gt;0, TBL_RATES[Override], TBL_RATES[Cal Rate]),0)</f>
        <v>22</v>
      </c>
    </row>
    <row r="260" spans="1:13" hidden="1" x14ac:dyDescent="0.2">
      <c r="A260" s="2" t="s">
        <v>351</v>
      </c>
      <c r="B260" s="24" t="s">
        <v>459</v>
      </c>
      <c r="C260" s="1" t="str">
        <f>TBL_RATES[[#This Row],[Profession]] &amp;" - " &amp; TBL_RATES[[#This Row],[Specialty/1]]</f>
        <v>RN - Infectious Disease</v>
      </c>
      <c r="D260" s="3" t="s">
        <v>2</v>
      </c>
      <c r="E260" s="3" t="s">
        <v>1</v>
      </c>
      <c r="F260" s="2">
        <v>38</v>
      </c>
      <c r="G260" s="2">
        <v>41</v>
      </c>
      <c r="H260" s="2">
        <v>45</v>
      </c>
      <c r="I260" s="2">
        <v>50</v>
      </c>
      <c r="J260" s="2">
        <v>53</v>
      </c>
      <c r="K260" s="21">
        <f>IF((0.8* TBL_RATES[[#This Row],[25%]])&lt;14, TBL_RATES[10%],0.8* TBL_RATES[[#This Row],[25%]])</f>
        <v>32.800000000000004</v>
      </c>
      <c r="L260" s="10">
        <v>22</v>
      </c>
      <c r="M260" s="8">
        <f>ROUNDDOWN(IF(LEN(TBL_RATES[[#This Row],[Override]])&gt;0, TBL_RATES[Override], TBL_RATES[Cal Rate]),0)</f>
        <v>22</v>
      </c>
    </row>
    <row r="261" spans="1:13" hidden="1" x14ac:dyDescent="0.2">
      <c r="A261" s="2" t="s">
        <v>351</v>
      </c>
      <c r="B261" s="24" t="s">
        <v>444</v>
      </c>
      <c r="C261" s="1" t="str">
        <f>TBL_RATES[[#This Row],[Profession]] &amp;" - " &amp; TBL_RATES[[#This Row],[Specialty/1]]</f>
        <v>RN - Bone Marrow Transplant</v>
      </c>
      <c r="D261" s="3" t="s">
        <v>2</v>
      </c>
      <c r="E261" s="3" t="s">
        <v>76</v>
      </c>
      <c r="G261" s="2">
        <v>34.130000000000003</v>
      </c>
      <c r="H261" s="2">
        <v>45.15</v>
      </c>
      <c r="I261" s="2">
        <v>56.97</v>
      </c>
      <c r="J261" s="2">
        <v>67.790000000000006</v>
      </c>
      <c r="K261" s="21">
        <f>IF((0.8* TBL_RATES[[#This Row],[25%]])&lt;14, TBL_RATES[10%],0.8* TBL_RATES[[#This Row],[25%]])</f>
        <v>27.304000000000002</v>
      </c>
      <c r="L261" s="10">
        <v>22</v>
      </c>
      <c r="M261" s="8">
        <f>ROUNDDOWN(IF(LEN(TBL_RATES[[#This Row],[Override]])&gt;0, TBL_RATES[Override], TBL_RATES[Cal Rate]),0)</f>
        <v>22</v>
      </c>
    </row>
    <row r="262" spans="1:13" hidden="1" x14ac:dyDescent="0.2">
      <c r="A262" s="2" t="s">
        <v>351</v>
      </c>
      <c r="B262" s="24" t="s">
        <v>428</v>
      </c>
      <c r="C262" s="1" t="str">
        <f>TBL_RATES[[#This Row],[Profession]] &amp;" - " &amp; TBL_RATES[[#This Row],[Specialty/1]]</f>
        <v>RN - Nurse Manager</v>
      </c>
      <c r="D262" s="3" t="s">
        <v>2</v>
      </c>
      <c r="E262" s="3" t="s">
        <v>1</v>
      </c>
      <c r="G262" s="2">
        <v>41</v>
      </c>
      <c r="H262" s="2">
        <v>46</v>
      </c>
      <c r="I262" s="2">
        <v>53</v>
      </c>
      <c r="K262" s="22">
        <f>IF((0.8* TBL_RATES[[#This Row],[25%]])&lt;14, TBL_RATES[10%],0.8* TBL_RATES[[#This Row],[25%]])</f>
        <v>32.800000000000004</v>
      </c>
      <c r="L262" s="10">
        <v>22</v>
      </c>
      <c r="M262" s="14">
        <f>ROUNDDOWN(IF(LEN(TBL_RATES[[#This Row],[Override]])&gt;0, TBL_RATES[Override], TBL_RATES[Cal Rate]),0)</f>
        <v>22</v>
      </c>
    </row>
    <row r="263" spans="1:13" hidden="1" x14ac:dyDescent="0.2">
      <c r="A263" s="2" t="s">
        <v>351</v>
      </c>
      <c r="B263" s="24" t="s">
        <v>410</v>
      </c>
      <c r="C263" s="1" t="str">
        <f>TBL_RATES[[#This Row],[Profession]] &amp;" - " &amp; TBL_RATES[[#This Row],[Specialty/1]]</f>
        <v>RN - Administration</v>
      </c>
      <c r="D263" s="3" t="s">
        <v>2</v>
      </c>
      <c r="E263" s="3" t="s">
        <v>1</v>
      </c>
      <c r="F263" s="2">
        <v>38</v>
      </c>
      <c r="G263" s="2">
        <v>42</v>
      </c>
      <c r="H263" s="2">
        <v>46</v>
      </c>
      <c r="I263" s="2">
        <v>51</v>
      </c>
      <c r="J263" s="2">
        <v>55</v>
      </c>
      <c r="K263" s="22">
        <f>IF((0.8* TBL_RATES[[#This Row],[25%]])&lt;14, TBL_RATES[10%],0.8* TBL_RATES[[#This Row],[25%]])</f>
        <v>33.6</v>
      </c>
      <c r="L263" s="10">
        <v>22</v>
      </c>
      <c r="M263" s="14">
        <f>ROUNDDOWN(IF(LEN(TBL_RATES[[#This Row],[Override]])&gt;0, TBL_RATES[Override], TBL_RATES[Cal Rate]),0)</f>
        <v>22</v>
      </c>
    </row>
    <row r="264" spans="1:13" hidden="1" x14ac:dyDescent="0.2">
      <c r="A264" s="2" t="s">
        <v>351</v>
      </c>
      <c r="B264" s="24" t="s">
        <v>469</v>
      </c>
      <c r="C264" s="1" t="str">
        <f>TBL_RATES[[#This Row],[Profession]] &amp;" - " &amp; TBL_RATES[[#This Row],[Specialty/1]]</f>
        <v>RN - Orthopedics</v>
      </c>
      <c r="D264" s="3" t="s">
        <v>2</v>
      </c>
      <c r="E264" s="3" t="s">
        <v>76</v>
      </c>
      <c r="G264" s="2">
        <v>33.409999999999997</v>
      </c>
      <c r="H264" s="2">
        <v>46.28</v>
      </c>
      <c r="I264" s="2">
        <v>57.93</v>
      </c>
      <c r="J264" s="2">
        <v>66.83</v>
      </c>
      <c r="K264" s="21">
        <f>IF((0.8* TBL_RATES[[#This Row],[25%]])&lt;14, TBL_RATES[10%],0.8* TBL_RATES[[#This Row],[25%]])</f>
        <v>26.727999999999998</v>
      </c>
      <c r="L264" s="10">
        <v>22</v>
      </c>
      <c r="M264" s="8">
        <f>ROUNDDOWN(IF(LEN(TBL_RATES[[#This Row],[Override]])&gt;0, TBL_RATES[Override], TBL_RATES[Cal Rate]),0)</f>
        <v>22</v>
      </c>
    </row>
    <row r="265" spans="1:13" hidden="1" x14ac:dyDescent="0.2">
      <c r="A265" s="2" t="s">
        <v>351</v>
      </c>
      <c r="B265" s="24" t="s">
        <v>480</v>
      </c>
      <c r="C265" s="1" t="str">
        <f>TBL_RATES[[#This Row],[Profession]] &amp;" - " &amp; TBL_RATES[[#This Row],[Specialty/1]]</f>
        <v>RN - Rheumatology</v>
      </c>
      <c r="D265" s="3" t="s">
        <v>2</v>
      </c>
      <c r="E265" s="3" t="s">
        <v>76</v>
      </c>
      <c r="G265" s="2">
        <v>24.76</v>
      </c>
      <c r="H265" s="2">
        <v>47.47</v>
      </c>
      <c r="J265" s="2">
        <v>91.35</v>
      </c>
      <c r="K265" s="22">
        <f>IF((0.8* TBL_RATES[[#This Row],[25%]])&lt;14, TBL_RATES[10%],0.8* TBL_RATES[[#This Row],[25%]])</f>
        <v>19.808000000000003</v>
      </c>
      <c r="L265" s="10">
        <v>20</v>
      </c>
      <c r="M265" s="8">
        <f>ROUNDDOWN(IF(LEN(TBL_RATES[[#This Row],[Override]])&gt;0, TBL_RATES[Override], TBL_RATES[Cal Rate]),0)</f>
        <v>20</v>
      </c>
    </row>
    <row r="266" spans="1:13" hidden="1" x14ac:dyDescent="0.2">
      <c r="A266" s="2" t="s">
        <v>351</v>
      </c>
      <c r="B266" s="24" t="s">
        <v>484</v>
      </c>
      <c r="C266" s="1" t="str">
        <f>TBL_RATES[[#This Row],[Profession]] &amp;" - " &amp; TBL_RATES[[#This Row],[Specialty/1]]</f>
        <v>RN - Travel Nurse</v>
      </c>
      <c r="D266" s="3" t="s">
        <v>2</v>
      </c>
      <c r="E266" s="3" t="s">
        <v>76</v>
      </c>
      <c r="G266" s="2">
        <v>40.869999999999997</v>
      </c>
      <c r="H266" s="2">
        <v>47.69</v>
      </c>
      <c r="I266" s="2">
        <v>52.88</v>
      </c>
      <c r="J266" s="2">
        <v>61.75</v>
      </c>
      <c r="K266" s="21">
        <f>IF((0.8* TBL_RATES[[#This Row],[25%]])&lt;14, TBL_RATES[10%],0.8* TBL_RATES[[#This Row],[25%]])</f>
        <v>32.695999999999998</v>
      </c>
      <c r="L266" s="10">
        <v>22</v>
      </c>
      <c r="M266" s="8">
        <f>ROUNDDOWN(IF(LEN(TBL_RATES[[#This Row],[Override]])&gt;0, TBL_RATES[Override], TBL_RATES[Cal Rate]),0)</f>
        <v>22</v>
      </c>
    </row>
    <row r="267" spans="1:13" hidden="1" x14ac:dyDescent="0.2">
      <c r="A267" s="2" t="s">
        <v>351</v>
      </c>
      <c r="B267" s="24" t="s">
        <v>487</v>
      </c>
      <c r="C267" s="1" t="str">
        <f>TBL_RATES[[#This Row],[Profession]] &amp;" - " &amp; TBL_RATES[[#This Row],[Specialty/1]]</f>
        <v>RN - Wound Care</v>
      </c>
      <c r="D267" s="3" t="s">
        <v>2</v>
      </c>
      <c r="E267" s="3" t="s">
        <v>1</v>
      </c>
      <c r="F267" s="2">
        <v>35</v>
      </c>
      <c r="G267" s="2">
        <v>41</v>
      </c>
      <c r="H267" s="2">
        <v>48</v>
      </c>
      <c r="I267" s="2">
        <v>57</v>
      </c>
      <c r="J267" s="2">
        <v>65</v>
      </c>
      <c r="K267" s="21">
        <f>IF((0.8* TBL_RATES[[#This Row],[25%]])&lt;14, TBL_RATES[10%],0.8* TBL_RATES[[#This Row],[25%]])</f>
        <v>32.800000000000004</v>
      </c>
      <c r="L267" s="10">
        <v>22</v>
      </c>
      <c r="M267" s="8">
        <f>ROUNDDOWN(IF(LEN(TBL_RATES[[#This Row],[Override]])&gt;0, TBL_RATES[Override], TBL_RATES[Cal Rate]),0)</f>
        <v>22</v>
      </c>
    </row>
    <row r="268" spans="1:13" hidden="1" x14ac:dyDescent="0.2">
      <c r="A268" s="2" t="s">
        <v>351</v>
      </c>
      <c r="B268" s="24" t="s">
        <v>426</v>
      </c>
      <c r="C268" s="102" t="str">
        <f>TBL_RATES[[#This Row],[Profession]] &amp;" - " &amp; TBL_RATES[[#This Row],[Specialty/1]]</f>
        <v>RN - Medical Surgical</v>
      </c>
      <c r="D268" s="3" t="s">
        <v>2</v>
      </c>
      <c r="E268" s="3" t="s">
        <v>1</v>
      </c>
      <c r="F268" s="2">
        <v>39</v>
      </c>
      <c r="G268" s="2">
        <v>43</v>
      </c>
      <c r="H268" s="2">
        <v>48</v>
      </c>
      <c r="I268" s="2">
        <v>53</v>
      </c>
      <c r="J268" s="2">
        <v>58</v>
      </c>
      <c r="K268" s="21">
        <f>IF((0.8* TBL_RATES[[#This Row],[25%]])&lt;14, TBL_RATES[10%],0.8* TBL_RATES[[#This Row],[25%]])</f>
        <v>34.4</v>
      </c>
      <c r="L268" s="10">
        <v>22</v>
      </c>
      <c r="M268" s="8">
        <f>ROUNDDOWN(IF(LEN(TBL_RATES[[#This Row],[Override]])&gt;0, TBL_RATES[Override], TBL_RATES[Cal Rate]),0)</f>
        <v>22</v>
      </c>
    </row>
    <row r="269" spans="1:13" hidden="1" x14ac:dyDescent="0.2">
      <c r="A269" s="2" t="s">
        <v>351</v>
      </c>
      <c r="B269" s="24" t="s">
        <v>453</v>
      </c>
      <c r="C269" s="1" t="str">
        <f>TBL_RATES[[#This Row],[Profession]] &amp;" - " &amp; TBL_RATES[[#This Row],[Specialty/1]]</f>
        <v>RN - First Assistant</v>
      </c>
      <c r="D269" s="3" t="s">
        <v>2</v>
      </c>
      <c r="E269" s="3" t="s">
        <v>1</v>
      </c>
      <c r="F269" s="2">
        <v>39</v>
      </c>
      <c r="G269" s="2">
        <v>44</v>
      </c>
      <c r="H269" s="2">
        <v>48</v>
      </c>
      <c r="I269" s="2">
        <v>54</v>
      </c>
      <c r="J269" s="2">
        <v>59</v>
      </c>
      <c r="K269" s="21">
        <f>IF((0.8* TBL_RATES[[#This Row],[25%]])&lt;14, TBL_RATES[10%],0.8* TBL_RATES[[#This Row],[25%]])</f>
        <v>35.200000000000003</v>
      </c>
      <c r="L269" s="10">
        <v>22</v>
      </c>
      <c r="M269" s="8">
        <f>ROUNDDOWN(IF(LEN(TBL_RATES[[#This Row],[Override]])&gt;0, TBL_RATES[Override], TBL_RATES[Cal Rate]),0)</f>
        <v>22</v>
      </c>
    </row>
    <row r="270" spans="1:13" hidden="1" x14ac:dyDescent="0.2">
      <c r="A270" s="2" t="s">
        <v>351</v>
      </c>
      <c r="B270" s="24" t="s">
        <v>482</v>
      </c>
      <c r="C270" s="1" t="str">
        <f>TBL_RATES[[#This Row],[Profession]] &amp;" - " &amp; TBL_RATES[[#This Row],[Specialty/1]]</f>
        <v>RN - Sports Medicine</v>
      </c>
      <c r="D270" s="3" t="s">
        <v>2</v>
      </c>
      <c r="E270" s="3" t="s">
        <v>76</v>
      </c>
      <c r="G270" s="2">
        <v>30.05</v>
      </c>
      <c r="H270" s="2">
        <v>48.12</v>
      </c>
      <c r="I270" s="2">
        <v>57.21</v>
      </c>
      <c r="J270" s="2">
        <v>80.05</v>
      </c>
      <c r="K270" s="21">
        <f>IF((0.8* TBL_RATES[[#This Row],[25%]])&lt;14, TBL_RATES[10%],0.8* TBL_RATES[[#This Row],[25%]])</f>
        <v>24.040000000000003</v>
      </c>
      <c r="L270" s="10">
        <v>22</v>
      </c>
      <c r="M270" s="8">
        <f>ROUNDDOWN(IF(LEN(TBL_RATES[[#This Row],[Override]])&gt;0, TBL_RATES[Override], TBL_RATES[Cal Rate]),0)</f>
        <v>22</v>
      </c>
    </row>
    <row r="271" spans="1:13" hidden="1" x14ac:dyDescent="0.2">
      <c r="A271" s="2" t="s">
        <v>351</v>
      </c>
      <c r="B271" s="24" t="s">
        <v>473</v>
      </c>
      <c r="C271" s="1" t="str">
        <f>TBL_RATES[[#This Row],[Profession]] &amp;" - " &amp; TBL_RATES[[#This Row],[Specialty/1]]</f>
        <v>RN - Pediatric Emergency Room</v>
      </c>
      <c r="D271" s="3" t="s">
        <v>2</v>
      </c>
      <c r="E271" s="3" t="s">
        <v>76</v>
      </c>
      <c r="G271" s="2">
        <v>37.5</v>
      </c>
      <c r="H271" s="2">
        <v>48.53</v>
      </c>
      <c r="I271" s="2">
        <v>55.53</v>
      </c>
      <c r="J271" s="2">
        <v>75.959999999999994</v>
      </c>
      <c r="K271" s="21">
        <f>IF((0.8* TBL_RATES[[#This Row],[25%]])&lt;14, TBL_RATES[10%],0.8* TBL_RATES[[#This Row],[25%]])</f>
        <v>30</v>
      </c>
      <c r="L271" s="10">
        <v>22</v>
      </c>
      <c r="M271" s="8">
        <f>ROUNDDOWN(IF(LEN(TBL_RATES[[#This Row],[Override]])&gt;0, TBL_RATES[Override], TBL_RATES[Cal Rate]),0)</f>
        <v>22</v>
      </c>
    </row>
    <row r="272" spans="1:13" hidden="1" x14ac:dyDescent="0.2">
      <c r="A272" s="2" t="s">
        <v>351</v>
      </c>
      <c r="B272" s="24" t="s">
        <v>465</v>
      </c>
      <c r="C272" s="1" t="str">
        <f>TBL_RATES[[#This Row],[Profession]] &amp;" - " &amp; TBL_RATES[[#This Row],[Specialty/1]]</f>
        <v>RN - Nephrology</v>
      </c>
      <c r="D272" s="3" t="s">
        <v>2</v>
      </c>
      <c r="E272" s="3" t="s">
        <v>76</v>
      </c>
      <c r="G272" s="2">
        <v>44.95</v>
      </c>
      <c r="H272" s="2">
        <v>48.72</v>
      </c>
      <c r="I272" s="2">
        <v>55.53</v>
      </c>
      <c r="J272" s="2">
        <v>61.54</v>
      </c>
      <c r="K272" s="21">
        <f>IF((0.8* TBL_RATES[[#This Row],[25%]])&lt;14, TBL_RATES[10%],0.8* TBL_RATES[[#This Row],[25%]])</f>
        <v>35.96</v>
      </c>
      <c r="L272" s="10">
        <v>22</v>
      </c>
      <c r="M272" s="8">
        <f>ROUNDDOWN(IF(LEN(TBL_RATES[[#This Row],[Override]])&gt;0, TBL_RATES[Override], TBL_RATES[Cal Rate]),0)</f>
        <v>22</v>
      </c>
    </row>
    <row r="273" spans="1:13" hidden="1" x14ac:dyDescent="0.2">
      <c r="A273" s="2" t="s">
        <v>351</v>
      </c>
      <c r="B273" s="24" t="s">
        <v>464</v>
      </c>
      <c r="C273" s="1" t="str">
        <f>TBL_RATES[[#This Row],[Profession]] &amp;" - " &amp; TBL_RATES[[#This Row],[Specialty/1]]</f>
        <v>RN - Neonatal Intensive Care Unit</v>
      </c>
      <c r="D273" s="3" t="s">
        <v>2</v>
      </c>
      <c r="E273" s="3" t="s">
        <v>76</v>
      </c>
      <c r="G273" s="2">
        <v>39.9</v>
      </c>
      <c r="H273" s="2">
        <v>48.91</v>
      </c>
      <c r="I273" s="2">
        <v>55.29</v>
      </c>
      <c r="J273" s="2">
        <v>60.1</v>
      </c>
      <c r="K273" s="21">
        <f>IF((0.8* TBL_RATES[[#This Row],[25%]])&lt;14, TBL_RATES[10%],0.8* TBL_RATES[[#This Row],[25%]])</f>
        <v>31.92</v>
      </c>
      <c r="L273" s="10">
        <v>22</v>
      </c>
      <c r="M273" s="8">
        <f>ROUNDDOWN(IF(LEN(TBL_RATES[[#This Row],[Override]])&gt;0, TBL_RATES[Override], TBL_RATES[Cal Rate]),0)</f>
        <v>22</v>
      </c>
    </row>
    <row r="274" spans="1:13" hidden="1" x14ac:dyDescent="0.2">
      <c r="A274" s="2" t="s">
        <v>351</v>
      </c>
      <c r="B274" s="24" t="s">
        <v>418</v>
      </c>
      <c r="C274" s="1" t="str">
        <f>TBL_RATES[[#This Row],[Profession]] &amp;" - " &amp; TBL_RATES[[#This Row],[Specialty/1]]</f>
        <v>RN - Gastroenterology</v>
      </c>
      <c r="D274" s="3" t="s">
        <v>2</v>
      </c>
      <c r="E274" s="3" t="s">
        <v>76</v>
      </c>
      <c r="G274" s="2">
        <v>38.46</v>
      </c>
      <c r="H274" s="2">
        <v>51.26</v>
      </c>
      <c r="I274" s="2">
        <v>57.69</v>
      </c>
      <c r="J274" s="2">
        <v>75.239999999999995</v>
      </c>
      <c r="K274" s="21">
        <f>IF((0.8* TBL_RATES[[#This Row],[25%]])&lt;14, TBL_RATES[10%],0.8* TBL_RATES[[#This Row],[25%]])</f>
        <v>30.768000000000001</v>
      </c>
      <c r="L274" s="10">
        <v>22</v>
      </c>
      <c r="M274" s="8">
        <f>ROUNDDOWN(IF(LEN(TBL_RATES[[#This Row],[Override]])&gt;0, TBL_RATES[Override], TBL_RATES[Cal Rate]),0)</f>
        <v>22</v>
      </c>
    </row>
    <row r="275" spans="1:13" hidden="1" x14ac:dyDescent="0.2">
      <c r="A275" s="2" t="s">
        <v>351</v>
      </c>
      <c r="B275" s="24" t="s">
        <v>462</v>
      </c>
      <c r="C275" s="1" t="str">
        <f>TBL_RATES[[#This Row],[Profession]] &amp;" - " &amp; TBL_RATES[[#This Row],[Specialty/1]]</f>
        <v>RN - Interventional Radiology</v>
      </c>
      <c r="D275" s="3" t="s">
        <v>2</v>
      </c>
      <c r="E275" s="3" t="s">
        <v>76</v>
      </c>
      <c r="G275" s="2">
        <v>44.71</v>
      </c>
      <c r="H275" s="2">
        <v>52.1</v>
      </c>
      <c r="I275" s="2">
        <v>57.93</v>
      </c>
      <c r="J275" s="2">
        <v>71.39</v>
      </c>
      <c r="K275" s="21">
        <f>IF((0.8* TBL_RATES[[#This Row],[25%]])&lt;14, TBL_RATES[10%],0.8* TBL_RATES[[#This Row],[25%]])</f>
        <v>35.768000000000001</v>
      </c>
      <c r="L275" s="10">
        <v>22</v>
      </c>
      <c r="M275" s="8">
        <f>ROUNDDOWN(IF(LEN(TBL_RATES[[#This Row],[Override]])&gt;0, TBL_RATES[Override], TBL_RATES[Cal Rate]),0)</f>
        <v>22</v>
      </c>
    </row>
    <row r="276" spans="1:13" hidden="1" x14ac:dyDescent="0.2">
      <c r="A276" s="2" t="s">
        <v>351</v>
      </c>
      <c r="B276" s="24" t="s">
        <v>438</v>
      </c>
      <c r="C276" s="1" t="str">
        <f>TBL_RATES[[#This Row],[Profession]] &amp;" - " &amp; TBL_RATES[[#This Row],[Specialty/1]]</f>
        <v>RN - Telemetry</v>
      </c>
      <c r="D276" s="3" t="s">
        <v>2</v>
      </c>
      <c r="E276" s="3" t="s">
        <v>76</v>
      </c>
      <c r="G276" s="2">
        <v>44.23</v>
      </c>
      <c r="H276" s="2">
        <v>52.43</v>
      </c>
      <c r="J276" s="2">
        <v>68.989999999999995</v>
      </c>
      <c r="K276" s="21">
        <f>IF((0.8* TBL_RATES[[#This Row],[25%]])&lt;14, TBL_RATES[10%],0.8* TBL_RATES[[#This Row],[25%]])</f>
        <v>35.384</v>
      </c>
      <c r="L276" s="10">
        <v>22</v>
      </c>
      <c r="M276" s="8">
        <f>ROUNDDOWN(IF(LEN(TBL_RATES[[#This Row],[Override]])&gt;0, TBL_RATES[Override], TBL_RATES[Cal Rate]),0)</f>
        <v>22</v>
      </c>
    </row>
    <row r="277" spans="1:13" hidden="1" x14ac:dyDescent="0.2">
      <c r="A277" s="2" t="s">
        <v>351</v>
      </c>
      <c r="B277" s="24" t="s">
        <v>441</v>
      </c>
      <c r="C277" s="1" t="str">
        <f>TBL_RATES[[#This Row],[Profession]] &amp;" - " &amp; TBL_RATES[[#This Row],[Specialty/1]]</f>
        <v>RN - Acute Care</v>
      </c>
      <c r="D277" s="3" t="s">
        <v>2</v>
      </c>
      <c r="E277" s="3" t="s">
        <v>1</v>
      </c>
      <c r="F277" s="2">
        <v>49</v>
      </c>
      <c r="G277" s="2">
        <v>51</v>
      </c>
      <c r="H277" s="2">
        <v>55</v>
      </c>
      <c r="I277" s="2">
        <v>60</v>
      </c>
      <c r="J277" s="2">
        <v>64</v>
      </c>
      <c r="K277" s="21">
        <f>IF((0.8* TBL_RATES[[#This Row],[25%]])&lt;14, TBL_RATES[10%],0.8* TBL_RATES[[#This Row],[25%]])</f>
        <v>40.800000000000004</v>
      </c>
      <c r="L277" s="10">
        <v>40</v>
      </c>
      <c r="M277" s="8">
        <f>ROUNDDOWN(IF(LEN(TBL_RATES[[#This Row],[Override]])&gt;0, TBL_RATES[Override], TBL_RATES[Cal Rate]),0)</f>
        <v>40</v>
      </c>
    </row>
    <row r="278" spans="1:13" hidden="1" x14ac:dyDescent="0.2">
      <c r="A278" s="2" t="s">
        <v>351</v>
      </c>
      <c r="B278" s="24" t="s">
        <v>466</v>
      </c>
      <c r="C278" s="1" t="str">
        <f>TBL_RATES[[#This Row],[Profession]] &amp;" - " &amp; TBL_RATES[[#This Row],[Specialty/1]]</f>
        <v>RN - Neurology</v>
      </c>
      <c r="D278" s="3" t="s">
        <v>2</v>
      </c>
      <c r="E278" s="3" t="s">
        <v>1</v>
      </c>
      <c r="F278" s="2">
        <v>45</v>
      </c>
      <c r="G278" s="2">
        <v>50</v>
      </c>
      <c r="H278" s="2">
        <v>56</v>
      </c>
      <c r="I278" s="2">
        <v>61</v>
      </c>
      <c r="J278" s="2">
        <v>65</v>
      </c>
      <c r="K278" s="21">
        <f>IF((0.8* TBL_RATES[[#This Row],[25%]])&lt;14, TBL_RATES[10%],0.8* TBL_RATES[[#This Row],[25%]])</f>
        <v>40</v>
      </c>
      <c r="L278" s="10">
        <v>30</v>
      </c>
      <c r="M278" s="8">
        <f>ROUNDDOWN(IF(LEN(TBL_RATES[[#This Row],[Override]])&gt;0, TBL_RATES[Override], TBL_RATES[Cal Rate]),0)</f>
        <v>30</v>
      </c>
    </row>
    <row r="279" spans="1:13" hidden="1" x14ac:dyDescent="0.2">
      <c r="A279" s="2" t="s">
        <v>351</v>
      </c>
      <c r="B279" s="24" t="s">
        <v>461</v>
      </c>
      <c r="C279" s="1" t="str">
        <f>TBL_RATES[[#This Row],[Profession]] &amp;" - " &amp; TBL_RATES[[#This Row],[Specialty/1]]</f>
        <v>RN - Internal Medicine</v>
      </c>
      <c r="D279" s="3" t="s">
        <v>2</v>
      </c>
      <c r="E279" s="3" t="s">
        <v>76</v>
      </c>
      <c r="G279" s="2">
        <v>45.19</v>
      </c>
      <c r="H279" s="2">
        <v>56.29</v>
      </c>
      <c r="I279" s="2">
        <v>61.54</v>
      </c>
      <c r="J279" s="2">
        <v>75</v>
      </c>
      <c r="K279" s="21">
        <f>IF((0.8* TBL_RATES[[#This Row],[25%]])&lt;14, TBL_RATES[10%],0.8* TBL_RATES[[#This Row],[25%]])</f>
        <v>36.152000000000001</v>
      </c>
      <c r="L279" s="10">
        <v>22</v>
      </c>
      <c r="M279" s="8">
        <f>ROUNDDOWN(IF(LEN(TBL_RATES[[#This Row],[Override]])&gt;0, TBL_RATES[Override], TBL_RATES[Cal Rate]),0)</f>
        <v>22</v>
      </c>
    </row>
    <row r="280" spans="1:13" hidden="1" x14ac:dyDescent="0.2">
      <c r="A280" s="2" t="s">
        <v>351</v>
      </c>
      <c r="B280" s="24" t="s">
        <v>470</v>
      </c>
      <c r="C280" s="1" t="str">
        <f>TBL_RATES[[#This Row],[Profession]] &amp;" - " &amp; TBL_RATES[[#This Row],[Specialty/1]]</f>
        <v>RN - Pain Management</v>
      </c>
      <c r="D280" s="3" t="s">
        <v>2</v>
      </c>
      <c r="E280" s="3" t="s">
        <v>1</v>
      </c>
      <c r="G280" s="2">
        <v>57</v>
      </c>
      <c r="H280" s="2">
        <v>62</v>
      </c>
      <c r="I280" s="2">
        <v>67</v>
      </c>
      <c r="K280" s="21">
        <f>IF((0.8* TBL_RATES[[#This Row],[25%]])&lt;14, TBL_RATES[10%],0.8* TBL_RATES[[#This Row],[25%]])</f>
        <v>45.6</v>
      </c>
      <c r="L280" s="10">
        <v>40</v>
      </c>
      <c r="M280" s="8">
        <v>30</v>
      </c>
    </row>
    <row r="281" spans="1:13" hidden="1" x14ac:dyDescent="0.2">
      <c r="A281" s="2" t="s">
        <v>351</v>
      </c>
      <c r="B281" s="24" t="s">
        <v>449</v>
      </c>
      <c r="C281" s="1" t="str">
        <f>TBL_RATES[[#This Row],[Profession]] &amp;" - " &amp; TBL_RATES[[#This Row],[Specialty/1]]</f>
        <v>RN - Director of Nursing</v>
      </c>
      <c r="D281" s="3" t="s">
        <v>2</v>
      </c>
      <c r="E281" s="3" t="s">
        <v>1</v>
      </c>
      <c r="F281" s="2">
        <v>56</v>
      </c>
      <c r="G281" s="2">
        <v>65</v>
      </c>
      <c r="H281" s="2">
        <v>74</v>
      </c>
      <c r="I281" s="2">
        <v>85</v>
      </c>
      <c r="J281" s="2">
        <v>96</v>
      </c>
      <c r="K281" s="22">
        <f>IF((0.8* TBL_RATES[[#This Row],[25%]])&lt;14, TBL_RATES[10%],0.8* TBL_RATES[[#This Row],[25%]])</f>
        <v>52</v>
      </c>
      <c r="L281" s="10">
        <v>40</v>
      </c>
      <c r="M281" s="14">
        <f>ROUNDDOWN(IF(LEN(TBL_RATES[[#This Row],[Override]])&gt;0, TBL_RATES[Override], TBL_RATES[Cal Rate]),0)</f>
        <v>40</v>
      </c>
    </row>
    <row r="282" spans="1:13" hidden="1" x14ac:dyDescent="0.2">
      <c r="A282" s="2" t="s">
        <v>351</v>
      </c>
      <c r="B282" s="24" t="s">
        <v>411</v>
      </c>
      <c r="C282" s="1" t="str">
        <f>TBL_RATES[[#This Row],[Profession]] &amp;" - " &amp; TBL_RATES[[#This Row],[Specialty/1]]</f>
        <v>RN - Anesthesiology</v>
      </c>
      <c r="D282" s="3" t="s">
        <v>2</v>
      </c>
      <c r="E282" s="3" t="s">
        <v>1</v>
      </c>
      <c r="F282" s="2">
        <v>78</v>
      </c>
      <c r="G282" s="2">
        <v>85</v>
      </c>
      <c r="H282" s="2">
        <v>92</v>
      </c>
      <c r="I282" s="2">
        <v>100</v>
      </c>
      <c r="J282" s="2">
        <v>108</v>
      </c>
      <c r="K282" s="22">
        <f>IF((0.8* TBL_RATES[[#This Row],[25%]])&lt;14, TBL_RATES[10%],0.8* TBL_RATES[[#This Row],[25%]])</f>
        <v>68</v>
      </c>
      <c r="L282" s="10">
        <v>60</v>
      </c>
      <c r="M282" s="14">
        <v>40</v>
      </c>
    </row>
  </sheetData>
  <conditionalFormatting sqref="B2:B282">
    <cfRule type="expression" dxfId="6" priority="15">
      <formula>ISNA(#REF!)</formula>
    </cfRule>
  </conditionalFormatting>
  <conditionalFormatting sqref="C1:C1048576">
    <cfRule type="duplicateValues" dxfId="5" priority="2"/>
  </conditionalFormatting>
  <hyperlinks>
    <hyperlink ref="D258" r:id="rId1" location=":~:text=While%20ZipRecruiter%20is%20seeing%20hourly,percentile)%20across%20the%20United%20States." xr:uid="{A2C671BA-0086-4A66-ADA7-3C875A9F5B5F}"/>
    <hyperlink ref="D254" r:id="rId2" xr:uid="{10F3B940-8EDC-4AB0-BF4E-B9C7BEA5CA89}"/>
    <hyperlink ref="D266" r:id="rId3" xr:uid="{1C94D1D2-88C4-4DE6-AD00-7522F9427000}"/>
    <hyperlink ref="D276" r:id="rId4" xr:uid="{869F3536-DB63-4836-A742-72A48CC06692}"/>
    <hyperlink ref="D270" r:id="rId5" xr:uid="{E78EEF0B-D1DF-4725-A2CD-D976E4F4827E}"/>
    <hyperlink ref="D265" r:id="rId6" xr:uid="{49806637-3DED-4022-A95F-EF41D308D96F}"/>
    <hyperlink ref="D243" r:id="rId7" xr:uid="{35048146-082D-491F-8E00-2A1AEBDAFB0A}"/>
    <hyperlink ref="D247" r:id="rId8" xr:uid="{154926F8-2DD8-4620-AD2C-803E4CBB23FC}"/>
    <hyperlink ref="D240" r:id="rId9" xr:uid="{5C084167-7D11-4B7E-8E98-6E15E6816878}"/>
    <hyperlink ref="D271" r:id="rId10" xr:uid="{43FCACE6-F6E4-44D9-A5D2-7D427986EF7E}"/>
    <hyperlink ref="D264" r:id="rId11" xr:uid="{3C527C2F-2B6B-4BCC-B83F-C5D4D54DCC9D}"/>
    <hyperlink ref="D211" r:id="rId12" xr:uid="{04E4179A-6F3A-4812-A258-0BFCF3FEC10C}"/>
    <hyperlink ref="D272" r:id="rId13" xr:uid="{852E485D-905D-4734-A5BC-52C5169DC5AB}"/>
    <hyperlink ref="D273" r:id="rId14" xr:uid="{BEEA7525-498E-4C27-96E7-DB7C7A45BAF9}"/>
    <hyperlink ref="D275" r:id="rId15" xr:uid="{FB5660BF-FA7A-4ED6-9548-4F606EEB2FCF}"/>
    <hyperlink ref="D279" r:id="rId16" xr:uid="{CF631550-BFC9-4DA9-817E-A318B871EF97}"/>
    <hyperlink ref="D251" r:id="rId17" xr:uid="{C6DF491F-FFE7-4CE3-8F30-574FD641CDB7}"/>
    <hyperlink ref="D274" r:id="rId18" xr:uid="{4B121F1F-AAD1-45DC-B718-FF27EF72517E}"/>
    <hyperlink ref="D215" r:id="rId19" xr:uid="{01C20137-232C-4243-ABE9-9E2A6254D2A9}"/>
    <hyperlink ref="D252" r:id="rId20" xr:uid="{499ECF39-0FFD-49D5-B3C0-6CB4C2462C6D}"/>
    <hyperlink ref="D261" r:id="rId21" xr:uid="{228B06C1-3497-4480-B7AC-4A1BF6B4F4EA}"/>
    <hyperlink ref="D207" r:id="rId22" xr:uid="{25268085-4724-4A51-8B27-B43947112D4C}"/>
    <hyperlink ref="D230" r:id="rId23" xr:uid="{49D376EF-38BD-4EAC-AE82-13D75914B7F5}"/>
    <hyperlink ref="D262" r:id="rId24" xr:uid="{756D1C93-37DB-4A61-AE07-D4B58921A312}"/>
    <hyperlink ref="D212" r:id="rId25" xr:uid="{4CE6AE37-4911-4E1F-BDBC-AB9F3FAA925F}"/>
    <hyperlink ref="D249" r:id="rId26" xr:uid="{6DBA1940-F4D8-4191-90E5-B34BF3D80C9B}"/>
    <hyperlink ref="D226" r:id="rId27" xr:uid="{CAEB82B0-9A33-468F-BBD8-A42BFAF4038C}"/>
    <hyperlink ref="D223" r:id="rId28" xr:uid="{DDD49A91-164A-48D3-BC11-B9EC2963E4A1}"/>
    <hyperlink ref="D208" r:id="rId29" xr:uid="{933478EE-A88A-42F2-9BB4-A000F7C5D5B1}"/>
    <hyperlink ref="D267" r:id="rId30" xr:uid="{7D19B2B9-7907-4066-B09B-1C1369B599F9}"/>
    <hyperlink ref="D246" r:id="rId31" xr:uid="{BAFD569D-F563-4D18-B1B0-9F200D922D5E}"/>
    <hyperlink ref="D234" r:id="rId32" xr:uid="{477217C0-015C-4F2E-B9A8-06547AB692EF}"/>
    <hyperlink ref="D231" r:id="rId33" xr:uid="{C6B26859-EC9B-4C40-ABF6-910E4CADB39C}"/>
    <hyperlink ref="D214" r:id="rId34" xr:uid="{D366CE7C-CD12-4D46-A138-7DA260CD4154}"/>
    <hyperlink ref="D210" r:id="rId35" xr:uid="{407FC7B6-53AB-4188-BFE1-1DCF436BEC9E}"/>
    <hyperlink ref="D213" r:id="rId36" xr:uid="{57BF9A55-6884-4B9C-AE47-8371708737D3}"/>
    <hyperlink ref="D233" r:id="rId37" xr:uid="{0CA6E2FA-8E18-4482-B6A9-790ED8C68ADD}"/>
    <hyperlink ref="D250" r:id="rId38" xr:uid="{D562BC1E-0CA3-46EA-81FC-4BF9F57FCFC2}"/>
    <hyperlink ref="D222" r:id="rId39" xr:uid="{D02ED440-1209-4B98-BE1B-522CB53951E8}"/>
    <hyperlink ref="D220" r:id="rId40" xr:uid="{4AC41358-7AED-4170-9CFD-021C3EA2463E}"/>
    <hyperlink ref="D239" r:id="rId41" xr:uid="{236F62D2-8E0B-44EB-883F-30419F47845E}"/>
    <hyperlink ref="D280" r:id="rId42" xr:uid="{F93E0CAA-1F4B-4CFC-8EC4-52784BB49B88}"/>
    <hyperlink ref="D241" r:id="rId43" xr:uid="{7662D10A-943B-4D2B-8E99-BC2BCD76DCCD}"/>
    <hyperlink ref="D248" r:id="rId44" xr:uid="{9C68EE41-582C-440C-B0C8-6DFA84DA5E05}"/>
    <hyperlink ref="D229" r:id="rId45" xr:uid="{33C910B0-E861-4BD9-852F-19FC86543BDB}"/>
    <hyperlink ref="D278" r:id="rId46" xr:uid="{186E738B-AA2F-4170-8342-3EE80CAA6C0F}"/>
    <hyperlink ref="D228" r:id="rId47" xr:uid="{C738E3D0-165B-42B0-B9B8-98D19DA9FB51}"/>
    <hyperlink ref="D217" r:id="rId48" xr:uid="{B599B088-F734-4917-A066-87DECC2C50E0}"/>
    <hyperlink ref="D268" r:id="rId49" xr:uid="{294A81D1-3A9D-4595-85A9-247B7FA38B34}"/>
    <hyperlink ref="D225" r:id="rId50" xr:uid="{23C0E8E4-BB84-42A1-9649-CB9E43616942}"/>
    <hyperlink ref="D227" r:id="rId51" xr:uid="{9ECEE818-762F-47CA-9AC6-1D5B9E6E60A0}"/>
    <hyperlink ref="D259" r:id="rId52" xr:uid="{267BB3AA-220A-4D9D-BC6C-35D367EB43FC}"/>
    <hyperlink ref="D260" r:id="rId53" xr:uid="{D68844C2-3009-4A2C-B28C-8E7206E07270}"/>
    <hyperlink ref="D238" r:id="rId54" xr:uid="{4C34A310-06CB-46CD-914A-6F8F7841B626}"/>
    <hyperlink ref="D219" r:id="rId55" xr:uid="{F813FC0A-98D8-40C6-8E44-BF1AD7F252C9}"/>
    <hyperlink ref="D253" r:id="rId56" xr:uid="{BD58B649-6E8D-42C7-94A3-42AC2FF2159D}"/>
    <hyperlink ref="D269" r:id="rId57" xr:uid="{D98F902E-42F1-4E1B-98C8-33A3E35F335B}"/>
    <hyperlink ref="D224" r:id="rId58" xr:uid="{69C39F1D-7129-4133-B0BE-1DE2FA99EC92}"/>
    <hyperlink ref="D235" r:id="rId59" xr:uid="{D3913557-ED50-46A3-8940-61043430C795}"/>
    <hyperlink ref="D281" r:id="rId60" xr:uid="{9861DF02-47A3-465E-8BFA-3AB237405CE2}"/>
    <hyperlink ref="D242" r:id="rId61" xr:uid="{7E2BCAF4-9EDD-49C5-9012-8ED9BFB2F14D}"/>
    <hyperlink ref="D209" r:id="rId62" xr:uid="{82F34AB5-5524-4CD8-8D12-F48682BE26D6}"/>
    <hyperlink ref="D244" r:id="rId63" xr:uid="{BDF88C97-62B8-4219-AE95-6E1D57B9D988}"/>
    <hyperlink ref="D221" r:id="rId64" xr:uid="{E20CF69F-0B9E-4D5F-9643-CCDCBC00327F}"/>
    <hyperlink ref="D216" r:id="rId65" xr:uid="{305E3638-9B27-4A4E-852B-37BA5CE989B0}"/>
    <hyperlink ref="D282" r:id="rId66" xr:uid="{95ED0AF6-6BF1-4150-866A-5BE099B1E568}"/>
    <hyperlink ref="D263" r:id="rId67" xr:uid="{9973450A-9CF1-4036-92B9-834AE31A7FA2}"/>
    <hyperlink ref="D218" r:id="rId68" xr:uid="{827B13E0-A06B-4218-97DA-22F89A83100D}"/>
    <hyperlink ref="D277" r:id="rId69" xr:uid="{A4C8B49E-2728-44AF-98B4-06A16E6FBF5B}"/>
    <hyperlink ref="D232" r:id="rId70" xr:uid="{ED4FED99-C993-445B-8D28-6DAC031021AC}"/>
    <hyperlink ref="D236" r:id="rId71" xr:uid="{0493344D-EAA9-430D-B046-6F87D014C897}"/>
    <hyperlink ref="D245" r:id="rId72" xr:uid="{DE29D5DE-26EE-47C7-846B-9E50900C4F20}"/>
    <hyperlink ref="D56" r:id="rId73" xr:uid="{D73D2D34-95B7-4798-B91A-D189AB6B6D65}"/>
    <hyperlink ref="D63" r:id="rId74" xr:uid="{1FB34379-9326-43F4-86E5-0187F1D9E0E6}"/>
    <hyperlink ref="D17" r:id="rId75" xr:uid="{875F0EDD-29B1-4DF0-8F99-30F3E7D9C5B8}"/>
    <hyperlink ref="D70" r:id="rId76" xr:uid="{3445D524-2983-485D-A3F8-CAF022475C98}"/>
    <hyperlink ref="D49" r:id="rId77" xr:uid="{94D4EE13-AF83-4DFA-B277-B2C0F7B8F5E8}"/>
    <hyperlink ref="D31" r:id="rId78" xr:uid="{F43927AC-85C8-4D4B-BC9A-C25E8BCAB314}"/>
    <hyperlink ref="D25" r:id="rId79" xr:uid="{33501331-1F81-4534-9C03-8581B8F7FC9A}"/>
    <hyperlink ref="D83" r:id="rId80" xr:uid="{473531FF-98A1-49A4-9D9C-4A163C476E1E}"/>
    <hyperlink ref="D39" r:id="rId81" xr:uid="{9B7889FF-E5B2-4109-A1A6-D001B18EF508}"/>
    <hyperlink ref="D9" r:id="rId82" xr:uid="{0252A018-3048-4070-BDCD-64C70BC8CE90}"/>
    <hyperlink ref="D57" r:id="rId83" xr:uid="{59D386ED-5E1C-4827-B677-1BCD37BA7922}"/>
    <hyperlink ref="D78" r:id="rId84" xr:uid="{4BCDB570-DBA2-4F85-8813-26B644E87C5F}"/>
    <hyperlink ref="D85" r:id="rId85" xr:uid="{C5ABABDB-53D4-49F8-BAD9-599CC6DBB0B2}"/>
    <hyperlink ref="D75" r:id="rId86" xr:uid="{36DA4FF9-A038-4119-A57A-DD9996DBC699}"/>
    <hyperlink ref="D97" r:id="rId87" xr:uid="{B76B14DF-29B9-41D2-9C58-DFD13793CB83}"/>
    <hyperlink ref="D95" r:id="rId88" xr:uid="{1823FB33-16ED-4876-8BF0-47030F0C9B64}"/>
    <hyperlink ref="D26" r:id="rId89" xr:uid="{86B6534D-2F75-4A4C-96E8-729A1735F752}"/>
    <hyperlink ref="D44" r:id="rId90" xr:uid="{E04EDA8A-8D84-47F2-BD50-ECA1790BBDAB}"/>
    <hyperlink ref="D20" r:id="rId91" xr:uid="{9AEEF7A3-F0EC-4855-89D6-1C631500D521}"/>
    <hyperlink ref="D69" r:id="rId92" xr:uid="{E9B7C94E-D9E8-478F-9DC1-FBEC13650E5F}"/>
    <hyperlink ref="D59" r:id="rId93" xr:uid="{E91EE3DB-E54C-433D-80E2-93ACAD9E7F0B}"/>
    <hyperlink ref="D60" r:id="rId94" xr:uid="{BFD44BC4-57A7-488A-B439-A98F00BBCEE2}"/>
    <hyperlink ref="D80" r:id="rId95" xr:uid="{3081E303-F8E0-45D7-A8E9-610F1BF21599}"/>
    <hyperlink ref="D71" r:id="rId96" xr:uid="{7AC95773-EC8A-4883-8278-2420970D0D12}"/>
    <hyperlink ref="D27" r:id="rId97" location=":~:text=Hourly%20Wage%20for%20Health%20Physicist%20Salary%20in%20the%20United%20States&amp;text=The%20average%20hourly%20wage%20for,falls%20between%20%2436%20and%20%2443." xr:uid="{6E21F680-D9D5-460C-93B1-4710E3F9E266}"/>
    <hyperlink ref="D7" r:id="rId98" xr:uid="{108F44D5-8908-408E-92CC-DD1BD624F5DB}"/>
    <hyperlink ref="D88" r:id="rId99" xr:uid="{36706853-FBCF-44FE-AA53-FD77F2559827}"/>
    <hyperlink ref="D72" r:id="rId100" xr:uid="{B71724B2-0503-426B-9F3B-0772D8B43080}"/>
    <hyperlink ref="D89" r:id="rId101" xr:uid="{4A77097F-778A-489A-8EB2-13233B3805BE}"/>
    <hyperlink ref="D73" r:id="rId102" xr:uid="{7C7C83F2-E64A-446D-BC34-72C2A49D7E6F}"/>
    <hyperlink ref="D54" r:id="rId103" xr:uid="{51DC7E3C-8446-4DAE-9815-33EDD52C4B71}"/>
    <hyperlink ref="D21" r:id="rId104" xr:uid="{7DF1691F-13BB-40C1-8698-6584733AFFD0}"/>
    <hyperlink ref="D15" r:id="rId105" xr:uid="{06C7BE78-03E8-4777-B90C-F672AAF1B1C5}"/>
    <hyperlink ref="D46" r:id="rId106" xr:uid="{08E2F996-8C61-4C0C-80B5-CAB7F2A30C20}"/>
    <hyperlink ref="D74" r:id="rId107" xr:uid="{3664E808-1309-47DB-91F2-71F8D7E7643F}"/>
    <hyperlink ref="D65" r:id="rId108" xr:uid="{5E28791B-2EDF-4C7A-9892-96B837BFE589}"/>
    <hyperlink ref="D8" r:id="rId109" xr:uid="{38ADA980-EB8F-45E6-A5EC-C335844E3712}"/>
    <hyperlink ref="D40" r:id="rId110" xr:uid="{7F6FEB49-8A17-407A-AA36-D53EA02995D7}"/>
    <hyperlink ref="D6" r:id="rId111" xr:uid="{212B2EE3-827E-4F64-86EE-CB7DB5488459}"/>
    <hyperlink ref="D4" r:id="rId112" xr:uid="{EF525470-AF19-4D2A-9610-45339ADE18A2}"/>
    <hyperlink ref="D3" r:id="rId113" xr:uid="{D75C0AF5-B892-4DA9-ADBE-9BA2DBEEB74A}"/>
    <hyperlink ref="D93" r:id="rId114" xr:uid="{E0EDA410-D94C-47C9-AC94-4B06DD59A865}"/>
    <hyperlink ref="D16" r:id="rId115" xr:uid="{33FBE9C6-25D9-4C93-A7C6-7494836E34F1}"/>
    <hyperlink ref="D47" r:id="rId116" xr:uid="{49587407-5862-41C5-8460-013264DBFE99}"/>
    <hyperlink ref="D58" r:id="rId117" xr:uid="{0AB88E41-CD75-400C-9528-5E043F555587}"/>
    <hyperlink ref="D50" r:id="rId118" xr:uid="{C7A59B32-3A5C-4B9A-BE7F-996029AC485B}"/>
    <hyperlink ref="D19" r:id="rId119" xr:uid="{DA0A4016-85FD-4229-B1EA-61DCBA7A3B79}"/>
    <hyperlink ref="D12" r:id="rId120" xr:uid="{D3043879-A96B-4426-8D44-AAD1B626ECE8}"/>
    <hyperlink ref="D48" r:id="rId121" xr:uid="{E7B9810C-2BC2-4825-8C2E-71D417EC75D7}"/>
    <hyperlink ref="D51" r:id="rId122" xr:uid="{E61B112E-105B-45FD-AA73-F4BB8E6C7798}"/>
    <hyperlink ref="D76" r:id="rId123" xr:uid="{9A98D027-925E-4EC0-A7B3-3D753762B31E}"/>
    <hyperlink ref="D37" r:id="rId124" xr:uid="{D0EAE2F4-6C9E-46E0-8332-47B1DE988259}"/>
    <hyperlink ref="D53" r:id="rId125" xr:uid="{ED919AE6-E1DA-4A8E-9E73-488BB2D22938}"/>
    <hyperlink ref="D42" r:id="rId126" xr:uid="{A860FDC0-C450-4B83-A525-7FAD3E550BAE}"/>
    <hyperlink ref="D32" r:id="rId127" xr:uid="{1FEBA988-3CEA-4768-82C3-97F664C72199}"/>
    <hyperlink ref="D18" r:id="rId128" xr:uid="{8A7879CD-FCB3-43C8-A975-989C6A57C180}"/>
    <hyperlink ref="D14" r:id="rId129" xr:uid="{676C2C9D-187F-40B4-B138-F9B142E92D16}"/>
    <hyperlink ref="D94" r:id="rId130" xr:uid="{6F1E7690-14A8-409D-975B-B6D1E11523E8}"/>
    <hyperlink ref="D10" r:id="rId131" xr:uid="{68B9E096-E323-4645-8E8D-CE4DAE0979C9}"/>
    <hyperlink ref="D77" r:id="rId132" xr:uid="{E5447F94-9267-473A-A21E-9AD6BC67BF31}"/>
    <hyperlink ref="D66" r:id="rId133" xr:uid="{214A09CF-CD6C-46E2-9DB3-801CFD88AD46}"/>
    <hyperlink ref="D24" r:id="rId134" xr:uid="{2D6B9408-E4D4-4582-A83A-E75DD79B92B4}"/>
    <hyperlink ref="D36" r:id="rId135" xr:uid="{CEB8A1AB-55E2-45CB-BF9E-D725CB37217A}"/>
    <hyperlink ref="D13" r:id="rId136" xr:uid="{AF24296F-B9DD-4D96-B2B6-2702FA40E8F7}"/>
    <hyperlink ref="D23" r:id="rId137" xr:uid="{60E367E8-DB0D-47EF-9763-062F05A8799E}"/>
    <hyperlink ref="D22" r:id="rId138" xr:uid="{18136608-605F-47BF-914D-7E646F667A68}"/>
    <hyperlink ref="D35" r:id="rId139" xr:uid="{3727D38C-0B66-45EC-90B5-FBE42B7E2C7C}"/>
    <hyperlink ref="D45" r:id="rId140" xr:uid="{93A057A5-1465-4776-8373-2B3FCB3E3332}"/>
    <hyperlink ref="D92" r:id="rId141" location=":~:text=How%20much%20does%20a%20Pharmacy,falls%20between%20%2436%2C486%20and%20%2445%2C516." xr:uid="{E5D9AA7F-3596-46C8-BDC4-E07D16E0CE23}"/>
    <hyperlink ref="D29" r:id="rId142" xr:uid="{A518C1F4-08A4-4573-9AB7-55CCC7E4610F}"/>
    <hyperlink ref="D41" r:id="rId143" xr:uid="{620A0686-C6E5-4C0A-B2C8-FFCBF732EB14}"/>
    <hyperlink ref="D5" r:id="rId144" xr:uid="{E15ED4FD-71BD-40D3-8BC7-60829E2E2237}"/>
    <hyperlink ref="D38" r:id="rId145" xr:uid="{5762C401-E847-4B64-82B5-DDB9E7418E3E}"/>
    <hyperlink ref="D79" r:id="rId146" xr:uid="{0B531541-BA92-4DA3-BC7A-3E51ED216301}"/>
    <hyperlink ref="D67" r:id="rId147" xr:uid="{210EA170-9AFC-498B-A853-6EF5021C77FF}"/>
    <hyperlink ref="D68" r:id="rId148" xr:uid="{75413391-23A0-4A49-BAF8-6295B4B7493B}"/>
    <hyperlink ref="D84" r:id="rId149" xr:uid="{9438F86A-7F87-4213-8D03-CF7701F8284A}"/>
    <hyperlink ref="D82" r:id="rId150" xr:uid="{C61E099C-ACC9-45D8-9C41-863B2755E999}"/>
    <hyperlink ref="D86" r:id="rId151" xr:uid="{1FB18E26-4AC5-4AC2-B074-3D149B1C759B}"/>
    <hyperlink ref="D96" r:id="rId152" xr:uid="{8E232AFB-1B36-4BCA-AD4F-31726E680E2D}"/>
    <hyperlink ref="D43" r:id="rId153" xr:uid="{A00D859F-3DE5-41D0-8E11-B6C411BF163D}"/>
    <hyperlink ref="D87" r:id="rId154" xr:uid="{E1843135-84B4-44E7-A8D0-6EE8C1842590}"/>
    <hyperlink ref="D98" r:id="rId155" xr:uid="{4FDF5C82-638E-44DF-A703-B15035F29A49}"/>
    <hyperlink ref="D30" r:id="rId156" xr:uid="{F691F9B8-988F-441A-A593-6ABC3140A840}"/>
    <hyperlink ref="D11" r:id="rId157" xr:uid="{BAB3DC56-834A-462F-A512-8B5B2353DA70}"/>
    <hyperlink ref="D33" r:id="rId158" xr:uid="{A89DE7FA-2E89-4DE9-966B-484C0992E4FA}"/>
    <hyperlink ref="D34" r:id="rId159" xr:uid="{9144D384-3396-4193-8E39-C8D3598EB3B8}"/>
    <hyperlink ref="D2" r:id="rId160" xr:uid="{48C9F9E8-E52D-433F-A1A4-1E403E6864B8}"/>
    <hyperlink ref="D28" r:id="rId161" xr:uid="{CBDC31FD-E066-4AC2-A60C-67B98EBE82B9}"/>
    <hyperlink ref="D55" r:id="rId162" xr:uid="{DB73BD96-1E17-4303-8E71-E826534BE023}"/>
    <hyperlink ref="D52" r:id="rId163" xr:uid="{C175CA92-1FD4-4AEE-966A-38EE6F68ECAA}"/>
    <hyperlink ref="D90" r:id="rId164" xr:uid="{10FC5016-6F5E-4D0B-8454-C8C9856BCE73}"/>
    <hyperlink ref="D64" r:id="rId165" xr:uid="{0DEA69F0-4570-4AA8-A5B5-BF4D86E4D56B}"/>
    <hyperlink ref="D91" r:id="rId166" location=":~:text=How%20much%20does%20a%20Pharmacy,falls%20between%20%2436%2C486%20and%20%2445%2C516." xr:uid="{2DCA74E7-B3C8-42C9-A898-FFFA1E7182BC}"/>
    <hyperlink ref="D61" r:id="rId167" xr:uid="{E6250B82-85B5-4EAF-A056-9F765878F07A}"/>
    <hyperlink ref="D62" r:id="rId168" xr:uid="{CCA88679-F589-4CBE-B5E9-920377296110}"/>
    <hyperlink ref="D237" r:id="rId169" xr:uid="{A93CDBB1-FCF7-459D-9263-EF57F2ACF285}"/>
    <hyperlink ref="D256" r:id="rId170" xr:uid="{F977585F-43CA-408A-AB29-74038E10BAB4}"/>
    <hyperlink ref="D257" r:id="rId171" xr:uid="{9033966E-6C67-4606-A878-70DB9E190027}"/>
    <hyperlink ref="D81" r:id="rId172" xr:uid="{A05C3544-D240-4594-AD7C-A2D2A85F4716}"/>
  </hyperlinks>
  <pageMargins left="0.7" right="0.7" top="0.75" bottom="0.75" header="0.3" footer="0.3"/>
  <pageSetup orientation="portrait" r:id="rId173"/>
  <headerFooter>
    <oddFooter>&amp;L&amp;1#&amp;"Calibri"&amp;8&amp;K000000Classified as Highly Confidential</oddFooter>
  </headerFooter>
  <tableParts count="1">
    <tablePart r:id="rId17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0B06-E009-4680-9EC4-6399B23EAEA5}">
  <sheetPr codeName="Sheet2"/>
  <dimension ref="A1:M182"/>
  <sheetViews>
    <sheetView workbookViewId="0">
      <selection activeCell="F36" sqref="F36"/>
    </sheetView>
  </sheetViews>
  <sheetFormatPr defaultColWidth="19.85546875" defaultRowHeight="12.75" x14ac:dyDescent="0.2"/>
  <cols>
    <col min="1" max="1" width="19.85546875" style="1"/>
    <col min="2" max="2" width="34.140625" style="1" customWidth="1"/>
    <col min="3" max="16384" width="19.85546875" style="1"/>
  </cols>
  <sheetData>
    <row r="1" spans="1:13" x14ac:dyDescent="0.2">
      <c r="A1" s="1" t="s">
        <v>348</v>
      </c>
      <c r="B1" s="1" t="s">
        <v>163</v>
      </c>
      <c r="C1" s="1" t="s">
        <v>217</v>
      </c>
      <c r="E1" s="1" t="s">
        <v>349</v>
      </c>
      <c r="G1" s="1" t="s">
        <v>351</v>
      </c>
      <c r="I1" s="1" t="s">
        <v>492</v>
      </c>
      <c r="K1" s="1" t="s">
        <v>352</v>
      </c>
      <c r="M1" s="1" t="s">
        <v>488</v>
      </c>
    </row>
    <row r="2" spans="1:13" x14ac:dyDescent="0.2">
      <c r="A2" s="1" t="s">
        <v>349</v>
      </c>
      <c r="B2" s="1" t="s">
        <v>75</v>
      </c>
      <c r="C2" s="1" t="str">
        <f>INDEX(TBL_RATES[],MATCH(B2,TBL_RATES[Specialty],0),2)</f>
        <v>Acupuncturist</v>
      </c>
      <c r="D2" s="46"/>
      <c r="E2" s="24" t="s">
        <v>354</v>
      </c>
      <c r="G2" s="24" t="s">
        <v>440</v>
      </c>
      <c r="I2" s="1" t="s">
        <v>440</v>
      </c>
      <c r="K2" s="25" t="s">
        <v>410</v>
      </c>
      <c r="M2" s="1" t="s">
        <v>419</v>
      </c>
    </row>
    <row r="3" spans="1:13" x14ac:dyDescent="0.2">
      <c r="A3" s="1" t="s">
        <v>349</v>
      </c>
      <c r="B3" s="1" t="s">
        <v>74</v>
      </c>
      <c r="C3" s="1" t="str">
        <f>INDEX(TBL_RATES[],MATCH(B3,TBL_RATES[Specialty],0),2)</f>
        <v>Anesthesia Technician/Technologist</v>
      </c>
      <c r="E3" s="24" t="s">
        <v>60</v>
      </c>
      <c r="G3" s="24" t="s">
        <v>441</v>
      </c>
      <c r="I3" s="1" t="s">
        <v>441</v>
      </c>
      <c r="K3" s="25" t="s">
        <v>411</v>
      </c>
    </row>
    <row r="4" spans="1:13" x14ac:dyDescent="0.2">
      <c r="A4" s="1" t="s">
        <v>349</v>
      </c>
      <c r="B4" s="1" t="s">
        <v>73</v>
      </c>
      <c r="C4" s="1" t="str">
        <f>INDEX(TBL_RATES[],MATCH(B4,TBL_RATES[Specialty],0),2)</f>
        <v>Athletic Trainer</v>
      </c>
      <c r="E4" s="24" t="s">
        <v>355</v>
      </c>
      <c r="G4" s="24" t="s">
        <v>442</v>
      </c>
      <c r="I4" s="1" t="s">
        <v>442</v>
      </c>
      <c r="K4" s="25" t="s">
        <v>412</v>
      </c>
    </row>
    <row r="5" spans="1:13" x14ac:dyDescent="0.2">
      <c r="A5" s="1" t="s">
        <v>349</v>
      </c>
      <c r="B5" s="1" t="s">
        <v>72</v>
      </c>
      <c r="C5" s="1" t="str">
        <f>INDEX(TBL_RATES[],MATCH(B5,TBL_RATES[Specialty],0),2)</f>
        <v>Audiologist</v>
      </c>
      <c r="E5" s="24" t="s">
        <v>356</v>
      </c>
      <c r="G5" s="24" t="s">
        <v>410</v>
      </c>
      <c r="I5" s="1" t="s">
        <v>410</v>
      </c>
      <c r="K5" s="25" t="s">
        <v>413</v>
      </c>
    </row>
    <row r="6" spans="1:13" x14ac:dyDescent="0.2">
      <c r="A6" s="1" t="s">
        <v>349</v>
      </c>
      <c r="B6" s="1" t="s">
        <v>203</v>
      </c>
      <c r="C6" s="1" t="str">
        <f>INDEX(TBL_RATES[],MATCH(B6,TBL_RATES[Specialty],0),2)</f>
        <v>Biomedical Technician</v>
      </c>
      <c r="E6" s="24" t="s">
        <v>357</v>
      </c>
      <c r="G6" s="24" t="s">
        <v>443</v>
      </c>
      <c r="I6" s="1" t="s">
        <v>443</v>
      </c>
      <c r="K6" s="25" t="s">
        <v>414</v>
      </c>
    </row>
    <row r="7" spans="1:13" x14ac:dyDescent="0.2">
      <c r="A7" s="1" t="s">
        <v>349</v>
      </c>
      <c r="B7" s="1" t="s">
        <v>71</v>
      </c>
      <c r="C7" s="1" t="str">
        <f>INDEX(TBL_RATES[],MATCH(B7,TBL_RATES[Specialty],0),2)</f>
        <v>Cardiovascular Technician/Technologist</v>
      </c>
      <c r="E7" s="1" t="s">
        <v>495</v>
      </c>
      <c r="G7" s="24" t="s">
        <v>411</v>
      </c>
      <c r="I7" s="1" t="s">
        <v>411</v>
      </c>
      <c r="K7" s="25" t="s">
        <v>415</v>
      </c>
    </row>
    <row r="8" spans="1:13" x14ac:dyDescent="0.2">
      <c r="A8" s="1" t="s">
        <v>349</v>
      </c>
      <c r="B8" s="1" t="s">
        <v>70</v>
      </c>
      <c r="C8" s="1" t="str">
        <f>INDEX(TBL_RATES[],MATCH(B8,TBL_RATES[Specialty],0),2)</f>
        <v>Clinical Laboratory Assistant/Technician</v>
      </c>
      <c r="E8" s="24" t="s">
        <v>358</v>
      </c>
      <c r="G8" s="24" t="s">
        <v>444</v>
      </c>
      <c r="I8" s="1" t="s">
        <v>444</v>
      </c>
      <c r="K8" s="25" t="s">
        <v>416</v>
      </c>
    </row>
    <row r="9" spans="1:13" x14ac:dyDescent="0.2">
      <c r="A9" s="1" t="s">
        <v>349</v>
      </c>
      <c r="B9" s="1" t="s">
        <v>166</v>
      </c>
      <c r="C9" s="1" t="str">
        <f>INDEX(TBL_RATES[],MATCH(B9,TBL_RATES[Specialty],0),2)</f>
        <v>Counselor/Therapy</v>
      </c>
      <c r="E9" s="24" t="s">
        <v>359</v>
      </c>
      <c r="G9" s="24" t="s">
        <v>445</v>
      </c>
      <c r="I9" s="1" t="s">
        <v>445</v>
      </c>
      <c r="K9" s="25" t="s">
        <v>417</v>
      </c>
    </row>
    <row r="10" spans="1:13" x14ac:dyDescent="0.2">
      <c r="A10" s="1" t="s">
        <v>349</v>
      </c>
      <c r="B10" s="1" t="s">
        <v>68</v>
      </c>
      <c r="C10" s="1" t="str">
        <f>INDEX(TBL_RATES[],MATCH(B10,TBL_RATES[Specialty],0),2)</f>
        <v>CT Technologist</v>
      </c>
      <c r="E10" s="24" t="s">
        <v>19</v>
      </c>
      <c r="G10" s="24" t="s">
        <v>412</v>
      </c>
      <c r="I10" s="1" t="s">
        <v>412</v>
      </c>
      <c r="K10" s="25" t="s">
        <v>418</v>
      </c>
    </row>
    <row r="11" spans="1:13" x14ac:dyDescent="0.2">
      <c r="A11" s="1" t="s">
        <v>349</v>
      </c>
      <c r="B11" s="1" t="s">
        <v>67</v>
      </c>
      <c r="C11" s="1" t="str">
        <f>INDEX(TBL_RATES[],MATCH(B11,TBL_RATES[Specialty],0),2)</f>
        <v>Cytotechnologist</v>
      </c>
      <c r="E11" s="24" t="s">
        <v>514</v>
      </c>
      <c r="G11" s="24" t="s">
        <v>413</v>
      </c>
      <c r="I11" s="1" t="s">
        <v>413</v>
      </c>
      <c r="K11" s="25" t="s">
        <v>419</v>
      </c>
    </row>
    <row r="12" spans="1:13" x14ac:dyDescent="0.2">
      <c r="A12" s="1" t="s">
        <v>349</v>
      </c>
      <c r="B12" s="1" t="s">
        <v>202</v>
      </c>
      <c r="C12" s="1" t="str">
        <f>INDEX(TBL_RATES[],MATCH(B12,TBL_RATES[Specialty],0),2)</f>
        <v>Dialysis Technician</v>
      </c>
      <c r="E12" s="1" t="s">
        <v>496</v>
      </c>
      <c r="G12" s="24" t="s">
        <v>446</v>
      </c>
      <c r="I12" s="1" t="s">
        <v>446</v>
      </c>
      <c r="K12" s="25" t="s">
        <v>420</v>
      </c>
    </row>
    <row r="13" spans="1:13" x14ac:dyDescent="0.2">
      <c r="A13" s="1" t="s">
        <v>349</v>
      </c>
      <c r="B13" s="1" t="s">
        <v>66</v>
      </c>
      <c r="C13" s="1" t="str">
        <f>INDEX(TBL_RATES[],MATCH(B13,TBL_RATES[Specialty],0),2)</f>
        <v>Dietetic Technician</v>
      </c>
      <c r="E13" s="24" t="s">
        <v>360</v>
      </c>
      <c r="G13" s="24" t="s">
        <v>447</v>
      </c>
      <c r="I13" s="1" t="s">
        <v>447</v>
      </c>
      <c r="K13" s="25" t="s">
        <v>421</v>
      </c>
    </row>
    <row r="14" spans="1:13" x14ac:dyDescent="0.2">
      <c r="A14" s="1" t="s">
        <v>349</v>
      </c>
      <c r="B14" s="1" t="s">
        <v>65</v>
      </c>
      <c r="C14" s="1" t="str">
        <f>INDEX(TBL_RATES[],MATCH(B14,TBL_RATES[Specialty],0),2)</f>
        <v>Dietitian</v>
      </c>
      <c r="E14" s="24" t="s">
        <v>361</v>
      </c>
      <c r="G14" s="24" t="s">
        <v>448</v>
      </c>
      <c r="I14" s="1" t="s">
        <v>448</v>
      </c>
      <c r="K14" s="25" t="s">
        <v>422</v>
      </c>
    </row>
    <row r="15" spans="1:13" x14ac:dyDescent="0.2">
      <c r="A15" s="1" t="s">
        <v>349</v>
      </c>
      <c r="B15" s="1" t="s">
        <v>64</v>
      </c>
      <c r="C15" s="1" t="str">
        <f>INDEX(TBL_RATES[],MATCH(B15,TBL_RATES[Specialty],0),2)</f>
        <v>Dosimetrist</v>
      </c>
      <c r="E15" s="1" t="s">
        <v>497</v>
      </c>
      <c r="G15" s="24" t="s">
        <v>415</v>
      </c>
      <c r="I15" s="1" t="s">
        <v>415</v>
      </c>
      <c r="K15" s="25" t="s">
        <v>423</v>
      </c>
    </row>
    <row r="16" spans="1:13" x14ac:dyDescent="0.2">
      <c r="A16" s="1" t="s">
        <v>349</v>
      </c>
      <c r="B16" s="1" t="s">
        <v>63</v>
      </c>
      <c r="C16" s="1" t="str">
        <f>INDEX(TBL_RATES[],MATCH(B16,TBL_RATES[Specialty],0),2)</f>
        <v>Emergency Medical Technician/Technologist</v>
      </c>
      <c r="E16" s="24" t="s">
        <v>362</v>
      </c>
      <c r="G16" s="24" t="s">
        <v>449</v>
      </c>
      <c r="I16" s="1" t="s">
        <v>449</v>
      </c>
      <c r="K16" s="25" t="s">
        <v>424</v>
      </c>
    </row>
    <row r="17" spans="1:11" x14ac:dyDescent="0.2">
      <c r="A17" s="1" t="s">
        <v>349</v>
      </c>
      <c r="B17" s="1" t="s">
        <v>197</v>
      </c>
      <c r="C17" s="1" t="str">
        <f>INDEX(TBL_RATES[],MATCH(B17,TBL_RATES[Specialty],0),2)</f>
        <v>Endoscopy Technician</v>
      </c>
      <c r="E17" s="24" t="s">
        <v>363</v>
      </c>
      <c r="G17" s="24" t="s">
        <v>450</v>
      </c>
      <c r="I17" s="1" t="s">
        <v>450</v>
      </c>
      <c r="K17" s="25" t="s">
        <v>425</v>
      </c>
    </row>
    <row r="18" spans="1:11" x14ac:dyDescent="0.2">
      <c r="A18" s="1" t="s">
        <v>349</v>
      </c>
      <c r="B18" s="1" t="s">
        <v>58</v>
      </c>
      <c r="C18" s="1" t="str">
        <f>INDEX(TBL_RATES[],MATCH(B18,TBL_RATES[Specialty],0),2)</f>
        <v>General Patient Care</v>
      </c>
      <c r="E18" s="24" t="s">
        <v>364</v>
      </c>
      <c r="G18" s="24" t="s">
        <v>451</v>
      </c>
      <c r="I18" s="1" t="s">
        <v>451</v>
      </c>
      <c r="K18" s="25" t="s">
        <v>426</v>
      </c>
    </row>
    <row r="19" spans="1:11" x14ac:dyDescent="0.2">
      <c r="A19" s="1" t="s">
        <v>349</v>
      </c>
      <c r="B19" s="1" t="s">
        <v>55</v>
      </c>
      <c r="C19" s="1" t="str">
        <f>INDEX(TBL_RATES[],MATCH(B19,TBL_RATES[Specialty],0),2)</f>
        <v>Genetic Counselor</v>
      </c>
      <c r="E19" s="24" t="s">
        <v>39</v>
      </c>
      <c r="G19" s="24" t="s">
        <v>452</v>
      </c>
      <c r="I19" s="1" t="s">
        <v>452</v>
      </c>
      <c r="K19" s="25" t="s">
        <v>427</v>
      </c>
    </row>
    <row r="20" spans="1:11" x14ac:dyDescent="0.2">
      <c r="A20" s="1" t="s">
        <v>349</v>
      </c>
      <c r="B20" s="1" t="s">
        <v>54</v>
      </c>
      <c r="C20" s="1" t="str">
        <f>INDEX(TBL_RATES[],MATCH(B20,TBL_RATES[Specialty],0),2)</f>
        <v>Health Education Specialist</v>
      </c>
      <c r="E20" s="24" t="s">
        <v>365</v>
      </c>
      <c r="G20" s="24" t="s">
        <v>453</v>
      </c>
      <c r="I20" s="1" t="s">
        <v>453</v>
      </c>
      <c r="K20" s="25" t="s">
        <v>428</v>
      </c>
    </row>
    <row r="21" spans="1:11" x14ac:dyDescent="0.2">
      <c r="A21" s="1" t="s">
        <v>349</v>
      </c>
      <c r="B21" s="1" t="s">
        <v>204</v>
      </c>
      <c r="C21" s="1" t="str">
        <f>INDEX(TBL_RATES[],MATCH(B21,TBL_RATES[Specialty],0),2)</f>
        <v>Hemodialysis Technician</v>
      </c>
      <c r="E21" s="24" t="s">
        <v>62</v>
      </c>
      <c r="G21" s="24" t="s">
        <v>454</v>
      </c>
      <c r="I21" s="1" t="s">
        <v>454</v>
      </c>
      <c r="K21" s="25" t="s">
        <v>429</v>
      </c>
    </row>
    <row r="22" spans="1:11" x14ac:dyDescent="0.2">
      <c r="A22" s="1" t="s">
        <v>349</v>
      </c>
      <c r="B22" s="1" t="s">
        <v>53</v>
      </c>
      <c r="C22" s="1" t="str">
        <f>INDEX(TBL_RATES[],MATCH(B22,TBL_RATES[Specialty],0),2)</f>
        <v>Histology Technician/Technologist</v>
      </c>
      <c r="E22" s="24" t="s">
        <v>61</v>
      </c>
      <c r="G22" s="24" t="s">
        <v>455</v>
      </c>
      <c r="I22" s="1" t="s">
        <v>455</v>
      </c>
      <c r="K22" s="25" t="s">
        <v>430</v>
      </c>
    </row>
    <row r="23" spans="1:11" x14ac:dyDescent="0.2">
      <c r="A23" s="1" t="s">
        <v>349</v>
      </c>
      <c r="B23" s="1" t="s">
        <v>216</v>
      </c>
      <c r="C23" s="1" t="str">
        <f>INDEX(TBL_RATES[],MATCH(B23,TBL_RATES[Specialty],0),2)</f>
        <v>Home Care Aide</v>
      </c>
      <c r="E23" s="1" t="s">
        <v>498</v>
      </c>
      <c r="G23" s="24" t="s">
        <v>456</v>
      </c>
      <c r="I23" s="1" t="s">
        <v>456</v>
      </c>
      <c r="K23" s="25" t="s">
        <v>431</v>
      </c>
    </row>
    <row r="24" spans="1:11" x14ac:dyDescent="0.2">
      <c r="A24" s="1" t="s">
        <v>349</v>
      </c>
      <c r="B24" s="1" t="s">
        <v>199</v>
      </c>
      <c r="C24" s="1" t="str">
        <f>INDEX(TBL_RATES[],MATCH(B24,TBL_RATES[Specialty],0),2)</f>
        <v>Interventional Radiology Technologist</v>
      </c>
      <c r="E24" s="24" t="s">
        <v>23</v>
      </c>
      <c r="G24" s="24" t="s">
        <v>418</v>
      </c>
      <c r="I24" s="1" t="s">
        <v>418</v>
      </c>
      <c r="K24" s="25" t="s">
        <v>432</v>
      </c>
    </row>
    <row r="25" spans="1:11" x14ac:dyDescent="0.2">
      <c r="A25" s="1" t="s">
        <v>349</v>
      </c>
      <c r="B25" s="1" t="s">
        <v>213</v>
      </c>
      <c r="C25" s="1" t="str">
        <f>INDEX(TBL_RATES[],MATCH(B25,TBL_RATES[Specialty],0),2)</f>
        <v>Laboratory Manager</v>
      </c>
      <c r="E25" s="24" t="s">
        <v>50</v>
      </c>
      <c r="G25" s="24" t="s">
        <v>419</v>
      </c>
      <c r="I25" s="1" t="s">
        <v>419</v>
      </c>
      <c r="K25" s="25" t="s">
        <v>84</v>
      </c>
    </row>
    <row r="26" spans="1:11" x14ac:dyDescent="0.2">
      <c r="A26" s="1" t="s">
        <v>349</v>
      </c>
      <c r="B26" s="1" t="s">
        <v>52</v>
      </c>
      <c r="C26" s="1" t="str">
        <f>INDEX(TBL_RATES[],MATCH(B26,TBL_RATES[Specialty],0),2)</f>
        <v>Lactation Consultant</v>
      </c>
      <c r="E26" s="24" t="s">
        <v>366</v>
      </c>
      <c r="G26" s="24" t="s">
        <v>457</v>
      </c>
      <c r="I26" s="1" t="s">
        <v>457</v>
      </c>
      <c r="K26" s="25" t="s">
        <v>433</v>
      </c>
    </row>
    <row r="27" spans="1:11" x14ac:dyDescent="0.2">
      <c r="A27" s="1" t="s">
        <v>349</v>
      </c>
      <c r="B27" s="1" t="s">
        <v>205</v>
      </c>
      <c r="C27" s="1" t="str">
        <f>INDEX(TBL_RATES[],MATCH(B27,TBL_RATES[Specialty],0),2)</f>
        <v>Mammography Technologist</v>
      </c>
      <c r="E27" s="24" t="s">
        <v>367</v>
      </c>
      <c r="G27" s="24" t="s">
        <v>458</v>
      </c>
      <c r="I27" s="1" t="s">
        <v>458</v>
      </c>
      <c r="K27" s="25" t="s">
        <v>434</v>
      </c>
    </row>
    <row r="28" spans="1:11" x14ac:dyDescent="0.2">
      <c r="A28" s="1" t="s">
        <v>349</v>
      </c>
      <c r="B28" s="1" t="s">
        <v>51</v>
      </c>
      <c r="C28" s="1" t="str">
        <f>INDEX(TBL_RATES[],MATCH(B28,TBL_RATES[Specialty],0),2)</f>
        <v>Marriage &amp; Family Therapist</v>
      </c>
      <c r="E28" s="24" t="s">
        <v>368</v>
      </c>
      <c r="G28" s="24" t="s">
        <v>420</v>
      </c>
      <c r="I28" s="1" t="s">
        <v>420</v>
      </c>
      <c r="K28" s="25" t="s">
        <v>435</v>
      </c>
    </row>
    <row r="29" spans="1:11" x14ac:dyDescent="0.2">
      <c r="A29" s="1" t="s">
        <v>349</v>
      </c>
      <c r="B29" s="1" t="s">
        <v>49</v>
      </c>
      <c r="C29" s="1" t="str">
        <f>INDEX(TBL_RATES[],MATCH(B29,TBL_RATES[Specialty],0),2)</f>
        <v>Massage Therapist</v>
      </c>
      <c r="E29" s="24" t="s">
        <v>369</v>
      </c>
      <c r="G29" s="24" t="s">
        <v>421</v>
      </c>
      <c r="I29" s="1" t="s">
        <v>421</v>
      </c>
      <c r="K29" s="25" t="s">
        <v>436</v>
      </c>
    </row>
    <row r="30" spans="1:11" x14ac:dyDescent="0.2">
      <c r="A30" s="1" t="s">
        <v>349</v>
      </c>
      <c r="B30" s="1" t="s">
        <v>48</v>
      </c>
      <c r="C30" s="1" t="str">
        <f>INDEX(TBL_RATES[],MATCH(B30,TBL_RATES[Specialty],0),2)</f>
        <v>Medical Assistant</v>
      </c>
      <c r="E30" s="24" t="s">
        <v>370</v>
      </c>
      <c r="G30" s="24" t="s">
        <v>423</v>
      </c>
      <c r="I30" s="1" t="s">
        <v>423</v>
      </c>
      <c r="K30" s="25" t="s">
        <v>437</v>
      </c>
    </row>
    <row r="31" spans="1:11" x14ac:dyDescent="0.2">
      <c r="A31" s="1" t="s">
        <v>349</v>
      </c>
      <c r="B31" s="1" t="s">
        <v>47</v>
      </c>
      <c r="C31" s="1" t="str">
        <f>INDEX(TBL_RATES[],MATCH(B31,TBL_RATES[Specialty],0),2)</f>
        <v>Medical Interpreter</v>
      </c>
      <c r="E31" s="1" t="s">
        <v>499</v>
      </c>
      <c r="G31" s="24" t="s">
        <v>459</v>
      </c>
      <c r="I31" s="1" t="s">
        <v>459</v>
      </c>
      <c r="K31" s="25" t="s">
        <v>438</v>
      </c>
    </row>
    <row r="32" spans="1:11" x14ac:dyDescent="0.2">
      <c r="A32" s="1" t="s">
        <v>349</v>
      </c>
      <c r="B32" s="1" t="s">
        <v>210</v>
      </c>
      <c r="C32" s="1" t="str">
        <f>INDEX(TBL_RATES[],MATCH(B32,TBL_RATES[Specialty],0),2)</f>
        <v>Medical Laboratory Scientist</v>
      </c>
      <c r="E32" s="24" t="s">
        <v>371</v>
      </c>
      <c r="G32" s="24" t="s">
        <v>460</v>
      </c>
      <c r="I32" s="1" t="s">
        <v>460</v>
      </c>
      <c r="K32" s="25" t="s">
        <v>439</v>
      </c>
    </row>
    <row r="33" spans="1:9" x14ac:dyDescent="0.2">
      <c r="A33" s="1" t="s">
        <v>349</v>
      </c>
      <c r="B33" s="1" t="s">
        <v>46</v>
      </c>
      <c r="C33" s="1" t="str">
        <f>INDEX(TBL_RATES[],MATCH(B33,TBL_RATES[Specialty],0),2)</f>
        <v>Medical Physicist</v>
      </c>
      <c r="E33" s="1" t="s">
        <v>500</v>
      </c>
      <c r="G33" s="24" t="s">
        <v>461</v>
      </c>
      <c r="I33" s="1" t="s">
        <v>461</v>
      </c>
    </row>
    <row r="34" spans="1:9" x14ac:dyDescent="0.2">
      <c r="A34" s="1" t="s">
        <v>349</v>
      </c>
      <c r="B34" s="1" t="s">
        <v>207</v>
      </c>
      <c r="C34" s="1" t="str">
        <f>INDEX(TBL_RATES[],MATCH(B34,TBL_RATES[Specialty],0),2)</f>
        <v>Medical Radiation Physicist</v>
      </c>
      <c r="E34" s="1" t="s">
        <v>501</v>
      </c>
      <c r="G34" s="24" t="s">
        <v>462</v>
      </c>
      <c r="I34" s="1" t="s">
        <v>462</v>
      </c>
    </row>
    <row r="35" spans="1:9" x14ac:dyDescent="0.2">
      <c r="A35" s="1" t="s">
        <v>349</v>
      </c>
      <c r="B35" s="1" t="s">
        <v>45</v>
      </c>
      <c r="C35" s="1" t="str">
        <f>INDEX(TBL_RATES[],MATCH(B35,TBL_RATES[Specialty],0),2)</f>
        <v>Medical Technician/Technologist</v>
      </c>
      <c r="E35" s="24" t="s">
        <v>69</v>
      </c>
      <c r="G35" s="24" t="s">
        <v>424</v>
      </c>
      <c r="I35" s="1" t="s">
        <v>424</v>
      </c>
    </row>
    <row r="36" spans="1:9" x14ac:dyDescent="0.2">
      <c r="A36" s="1" t="s">
        <v>349</v>
      </c>
      <c r="B36" s="1" t="s">
        <v>43</v>
      </c>
      <c r="C36" s="1" t="str">
        <f>INDEX(TBL_RATES[],MATCH(B36,TBL_RATES[Specialty],0),2)</f>
        <v>Mental Health Counselor</v>
      </c>
      <c r="E36" s="1" t="s">
        <v>502</v>
      </c>
      <c r="G36" s="24" t="s">
        <v>425</v>
      </c>
      <c r="I36" s="1" t="s">
        <v>425</v>
      </c>
    </row>
    <row r="37" spans="1:9" x14ac:dyDescent="0.2">
      <c r="A37" s="1" t="s">
        <v>349</v>
      </c>
      <c r="B37" s="1" t="s">
        <v>42</v>
      </c>
      <c r="C37" s="1" t="str">
        <f>INDEX(TBL_RATES[],MATCH(B37,TBL_RATES[Specialty],0),2)</f>
        <v>Mental Health Technician</v>
      </c>
      <c r="E37" s="24" t="s">
        <v>515</v>
      </c>
      <c r="G37" s="24" t="s">
        <v>426</v>
      </c>
      <c r="I37" s="1" t="s">
        <v>426</v>
      </c>
    </row>
    <row r="38" spans="1:9" x14ac:dyDescent="0.2">
      <c r="A38" s="1" t="s">
        <v>349</v>
      </c>
      <c r="B38" s="1" t="s">
        <v>201</v>
      </c>
      <c r="C38" s="1" t="str">
        <f>INDEX(TBL_RATES[],MATCH(B38,TBL_RATES[Specialty],0),2)</f>
        <v>MRI Technologist</v>
      </c>
      <c r="E38" s="24" t="s">
        <v>372</v>
      </c>
      <c r="G38" s="24" t="s">
        <v>463</v>
      </c>
      <c r="I38" s="1" t="s">
        <v>463</v>
      </c>
    </row>
    <row r="39" spans="1:9" x14ac:dyDescent="0.2">
      <c r="A39" s="1" t="s">
        <v>349</v>
      </c>
      <c r="B39" s="1" t="s">
        <v>41</v>
      </c>
      <c r="C39" s="1" t="str">
        <f>INDEX(TBL_RATES[],MATCH(B39,TBL_RATES[Specialty],0),2)</f>
        <v>Music Therapist</v>
      </c>
      <c r="E39" s="24" t="s">
        <v>513</v>
      </c>
      <c r="G39" s="24" t="s">
        <v>427</v>
      </c>
      <c r="I39" s="1" t="s">
        <v>427</v>
      </c>
    </row>
    <row r="40" spans="1:9" x14ac:dyDescent="0.2">
      <c r="A40" s="1" t="s">
        <v>349</v>
      </c>
      <c r="B40" s="1" t="s">
        <v>40</v>
      </c>
      <c r="C40" s="1" t="str">
        <f>INDEX(TBL_RATES[],MATCH(B40,TBL_RATES[Specialty],0),2)</f>
        <v>Neurodiagnostic Technologist</v>
      </c>
      <c r="E40" s="24" t="s">
        <v>9</v>
      </c>
      <c r="G40" s="24" t="s">
        <v>464</v>
      </c>
      <c r="I40" s="1" t="s">
        <v>464</v>
      </c>
    </row>
    <row r="41" spans="1:9" x14ac:dyDescent="0.2">
      <c r="A41" s="1" t="s">
        <v>349</v>
      </c>
      <c r="B41" s="1" t="s">
        <v>38</v>
      </c>
      <c r="C41" s="1" t="str">
        <f>INDEX(TBL_RATES[],MATCH(B41,TBL_RATES[Specialty],0),2)</f>
        <v>Nuclear Medicine Technologist</v>
      </c>
      <c r="E41" s="1" t="s">
        <v>503</v>
      </c>
      <c r="G41" s="24" t="s">
        <v>465</v>
      </c>
      <c r="I41" s="1" t="s">
        <v>465</v>
      </c>
    </row>
    <row r="42" spans="1:9" x14ac:dyDescent="0.2">
      <c r="A42" s="1" t="s">
        <v>349</v>
      </c>
      <c r="B42" s="1" t="s">
        <v>200</v>
      </c>
      <c r="C42" s="1" t="str">
        <f>INDEX(TBL_RATES[],MATCH(B42,TBL_RATES[Specialty],0),2)</f>
        <v>Nutritionist</v>
      </c>
      <c r="E42" s="24" t="s">
        <v>373</v>
      </c>
      <c r="G42" s="24" t="s">
        <v>466</v>
      </c>
      <c r="I42" s="1" t="s">
        <v>466</v>
      </c>
    </row>
    <row r="43" spans="1:9" x14ac:dyDescent="0.2">
      <c r="A43" s="1" t="s">
        <v>349</v>
      </c>
      <c r="B43" s="1" t="s">
        <v>37</v>
      </c>
      <c r="C43" s="1" t="str">
        <f>INDEX(TBL_RATES[],MATCH(B43,TBL_RATES[Specialty],0),2)</f>
        <v>Occupational Therapist</v>
      </c>
      <c r="E43" s="24" t="s">
        <v>374</v>
      </c>
      <c r="G43" s="24" t="s">
        <v>428</v>
      </c>
      <c r="I43" s="1" t="s">
        <v>428</v>
      </c>
    </row>
    <row r="44" spans="1:9" x14ac:dyDescent="0.2">
      <c r="A44" s="1" t="s">
        <v>349</v>
      </c>
      <c r="B44" s="1" t="s">
        <v>36</v>
      </c>
      <c r="C44" s="1" t="str">
        <f>INDEX(TBL_RATES[],MATCH(B44,TBL_RATES[Specialty],0),2)</f>
        <v>Occupational Therapy Assistant</v>
      </c>
      <c r="E44" s="24" t="s">
        <v>375</v>
      </c>
      <c r="G44" s="24" t="s">
        <v>429</v>
      </c>
      <c r="I44" s="1" t="s">
        <v>429</v>
      </c>
    </row>
    <row r="45" spans="1:9" x14ac:dyDescent="0.2">
      <c r="A45" s="1" t="s">
        <v>349</v>
      </c>
      <c r="B45" s="1" t="s">
        <v>206</v>
      </c>
      <c r="C45" s="1" t="str">
        <f>INDEX(TBL_RATES[],MATCH(B45,TBL_RATES[Specialty],0),2)</f>
        <v>Operating Room Technician</v>
      </c>
      <c r="E45" s="24" t="s">
        <v>376</v>
      </c>
      <c r="G45" s="24" t="s">
        <v>430</v>
      </c>
      <c r="I45" s="1" t="s">
        <v>430</v>
      </c>
    </row>
    <row r="46" spans="1:9" x14ac:dyDescent="0.2">
      <c r="A46" s="1" t="s">
        <v>349</v>
      </c>
      <c r="B46" s="1" t="s">
        <v>35</v>
      </c>
      <c r="C46" s="1" t="str">
        <f>INDEX(TBL_RATES[],MATCH(B46,TBL_RATES[Specialty],0),2)</f>
        <v>Ophthalmic Technician</v>
      </c>
      <c r="E46" s="1" t="s">
        <v>504</v>
      </c>
      <c r="G46" s="24" t="s">
        <v>467</v>
      </c>
      <c r="I46" s="1" t="s">
        <v>467</v>
      </c>
    </row>
    <row r="47" spans="1:9" x14ac:dyDescent="0.2">
      <c r="A47" s="1" t="s">
        <v>349</v>
      </c>
      <c r="B47" s="1" t="s">
        <v>34</v>
      </c>
      <c r="C47" s="1" t="str">
        <f>INDEX(TBL_RATES[],MATCH(B47,TBL_RATES[Specialty],0),2)</f>
        <v>Optician</v>
      </c>
      <c r="E47" s="24" t="s">
        <v>377</v>
      </c>
      <c r="G47" s="24" t="s">
        <v>431</v>
      </c>
      <c r="I47" s="1" t="s">
        <v>431</v>
      </c>
    </row>
    <row r="48" spans="1:9" x14ac:dyDescent="0.2">
      <c r="A48" s="1" t="s">
        <v>349</v>
      </c>
      <c r="B48" s="1" t="s">
        <v>33</v>
      </c>
      <c r="C48" s="1" t="str">
        <f>INDEX(TBL_RATES[],MATCH(B48,TBL_RATES[Specialty],0),2)</f>
        <v>Optometrist</v>
      </c>
      <c r="E48" s="1" t="s">
        <v>505</v>
      </c>
      <c r="G48" s="24" t="s">
        <v>432</v>
      </c>
      <c r="I48" s="1" t="s">
        <v>432</v>
      </c>
    </row>
    <row r="49" spans="1:9" x14ac:dyDescent="0.2">
      <c r="A49" s="1" t="s">
        <v>349</v>
      </c>
      <c r="B49" s="1" t="s">
        <v>165</v>
      </c>
      <c r="C49" s="1" t="str">
        <f>INDEX(TBL_RATES[],MATCH(B49,TBL_RATES[Specialty],0),2)</f>
        <v>Paramedic</v>
      </c>
      <c r="E49" s="24" t="s">
        <v>378</v>
      </c>
      <c r="G49" s="24" t="s">
        <v>468</v>
      </c>
      <c r="I49" s="1" t="s">
        <v>468</v>
      </c>
    </row>
    <row r="50" spans="1:9" x14ac:dyDescent="0.2">
      <c r="A50" s="1" t="s">
        <v>349</v>
      </c>
      <c r="B50" s="1" t="s">
        <v>32</v>
      </c>
      <c r="C50" s="1" t="str">
        <f>INDEX(TBL_RATES[],MATCH(B50,TBL_RATES[Specialty],0),2)</f>
        <v>Pathologist Assistant</v>
      </c>
      <c r="E50" s="24" t="s">
        <v>44</v>
      </c>
      <c r="G50" s="24" t="s">
        <v>469</v>
      </c>
      <c r="I50" s="1" t="s">
        <v>469</v>
      </c>
    </row>
    <row r="51" spans="1:9" x14ac:dyDescent="0.2">
      <c r="A51" s="1" t="s">
        <v>349</v>
      </c>
      <c r="B51" s="1" t="s">
        <v>208</v>
      </c>
      <c r="C51" s="1" t="str">
        <f>INDEX(TBL_RATES[],MATCH(B51,TBL_RATES[Specialty],0),2)</f>
        <v>Patient Care Technician</v>
      </c>
      <c r="E51" s="24" t="s">
        <v>379</v>
      </c>
      <c r="G51" s="24" t="s">
        <v>470</v>
      </c>
      <c r="I51" s="1" t="s">
        <v>470</v>
      </c>
    </row>
    <row r="52" spans="1:9" x14ac:dyDescent="0.2">
      <c r="A52" s="1" t="s">
        <v>349</v>
      </c>
      <c r="B52" s="1" t="s">
        <v>31</v>
      </c>
      <c r="C52" s="1" t="str">
        <f>INDEX(TBL_RATES[],MATCH(B52,TBL_RATES[Specialty],0),2)</f>
        <v>Perfusionist</v>
      </c>
      <c r="E52" s="24" t="s">
        <v>380</v>
      </c>
      <c r="G52" s="24" t="s">
        <v>471</v>
      </c>
      <c r="I52" s="1" t="s">
        <v>471</v>
      </c>
    </row>
    <row r="53" spans="1:9" x14ac:dyDescent="0.2">
      <c r="A53" s="1" t="s">
        <v>349</v>
      </c>
      <c r="B53" s="1" t="s">
        <v>29</v>
      </c>
      <c r="C53" s="1" t="str">
        <f>INDEX(TBL_RATES[],MATCH(B53,TBL_RATES[Specialty],0),2)</f>
        <v>Pharmacist</v>
      </c>
      <c r="E53" s="1" t="s">
        <v>506</v>
      </c>
      <c r="G53" s="24" t="s">
        <v>472</v>
      </c>
      <c r="I53" s="1" t="s">
        <v>472</v>
      </c>
    </row>
    <row r="54" spans="1:9" x14ac:dyDescent="0.2">
      <c r="A54" s="1" t="s">
        <v>349</v>
      </c>
      <c r="B54" s="1" t="s">
        <v>215</v>
      </c>
      <c r="C54" s="1" t="str">
        <f>INDEX(TBL_RATES[],MATCH(B54,TBL_RATES[Specialty],0),2)</f>
        <v>Pharmacy Aide</v>
      </c>
      <c r="E54" s="24" t="s">
        <v>381</v>
      </c>
      <c r="G54" s="24" t="s">
        <v>473</v>
      </c>
      <c r="I54" s="1" t="s">
        <v>473</v>
      </c>
    </row>
    <row r="55" spans="1:9" x14ac:dyDescent="0.2">
      <c r="A55" s="1" t="s">
        <v>349</v>
      </c>
      <c r="B55" s="1" t="s">
        <v>28</v>
      </c>
      <c r="C55" s="1" t="str">
        <f>INDEX(TBL_RATES[],MATCH(B55,TBL_RATES[Specialty],0),2)</f>
        <v>Pharmacy Technician</v>
      </c>
      <c r="E55" s="24" t="s">
        <v>382</v>
      </c>
      <c r="G55" s="24" t="s">
        <v>433</v>
      </c>
      <c r="I55" s="1" t="s">
        <v>433</v>
      </c>
    </row>
    <row r="56" spans="1:9" x14ac:dyDescent="0.2">
      <c r="A56" s="1" t="s">
        <v>349</v>
      </c>
      <c r="B56" s="1" t="s">
        <v>27</v>
      </c>
      <c r="C56" s="1" t="str">
        <f>INDEX(TBL_RATES[],MATCH(B56,TBL_RATES[Specialty],0),2)</f>
        <v>Phlebotomist</v>
      </c>
      <c r="E56" s="24" t="s">
        <v>383</v>
      </c>
      <c r="G56" s="24" t="s">
        <v>434</v>
      </c>
      <c r="I56" s="1" t="s">
        <v>434</v>
      </c>
    </row>
    <row r="57" spans="1:9" x14ac:dyDescent="0.2">
      <c r="A57" s="1" t="s">
        <v>349</v>
      </c>
      <c r="B57" s="1" t="s">
        <v>26</v>
      </c>
      <c r="C57" s="1" t="str">
        <f>INDEX(TBL_RATES[],MATCH(B57,TBL_RATES[Specialty],0),2)</f>
        <v>Physical Therapist</v>
      </c>
      <c r="E57" s="1" t="s">
        <v>507</v>
      </c>
      <c r="G57" s="24" t="s">
        <v>474</v>
      </c>
      <c r="I57" s="1" t="s">
        <v>474</v>
      </c>
    </row>
    <row r="58" spans="1:9" x14ac:dyDescent="0.2">
      <c r="A58" s="1" t="s">
        <v>349</v>
      </c>
      <c r="B58" s="1" t="s">
        <v>25</v>
      </c>
      <c r="C58" s="1" t="str">
        <f>INDEX(TBL_RATES[],MATCH(B58,TBL_RATES[Specialty],0),2)</f>
        <v>Physical Therapy Assistant</v>
      </c>
      <c r="E58" s="24" t="s">
        <v>384</v>
      </c>
      <c r="G58" s="24" t="s">
        <v>493</v>
      </c>
      <c r="I58" s="1" t="s">
        <v>493</v>
      </c>
    </row>
    <row r="59" spans="1:9" x14ac:dyDescent="0.2">
      <c r="A59" s="1" t="s">
        <v>349</v>
      </c>
      <c r="B59" s="1" t="s">
        <v>24</v>
      </c>
      <c r="C59" s="1" t="str">
        <f>INDEX(TBL_RATES[],MATCH(B59,TBL_RATES[Specialty],0),2)</f>
        <v>Physiologist</v>
      </c>
      <c r="E59" s="24" t="s">
        <v>385</v>
      </c>
      <c r="G59" s="24" t="s">
        <v>475</v>
      </c>
      <c r="I59" s="1" t="s">
        <v>475</v>
      </c>
    </row>
    <row r="60" spans="1:9" x14ac:dyDescent="0.2">
      <c r="A60" s="1" t="s">
        <v>349</v>
      </c>
      <c r="B60" s="1" t="s">
        <v>22</v>
      </c>
      <c r="C60" s="1" t="str">
        <f>INDEX(TBL_RATES[],MATCH(B60,TBL_RATES[Specialty],0),2)</f>
        <v>Polysomnographic Technologist</v>
      </c>
      <c r="E60" s="1" t="s">
        <v>508</v>
      </c>
      <c r="G60" s="29" t="s">
        <v>494</v>
      </c>
      <c r="I60" s="1" t="s">
        <v>494</v>
      </c>
    </row>
    <row r="61" spans="1:9" x14ac:dyDescent="0.2">
      <c r="A61" s="1" t="s">
        <v>349</v>
      </c>
      <c r="B61" s="1" t="s">
        <v>21</v>
      </c>
      <c r="C61" s="1" t="str">
        <f>INDEX(TBL_RATES[],MATCH(B61,TBL_RATES[Specialty],0),2)</f>
        <v>Psychologist</v>
      </c>
      <c r="E61" s="24" t="s">
        <v>386</v>
      </c>
      <c r="G61" s="24" t="s">
        <v>476</v>
      </c>
      <c r="I61" s="1" t="s">
        <v>476</v>
      </c>
    </row>
    <row r="62" spans="1:9" x14ac:dyDescent="0.2">
      <c r="A62" s="1" t="s">
        <v>349</v>
      </c>
      <c r="B62" s="1" t="s">
        <v>17</v>
      </c>
      <c r="C62" s="1" t="str">
        <f>INDEX(TBL_RATES[],MATCH(B62,TBL_RATES[Specialty],0),2)</f>
        <v>Radiation Therapist</v>
      </c>
      <c r="E62" s="24" t="s">
        <v>387</v>
      </c>
      <c r="G62" s="24" t="s">
        <v>435</v>
      </c>
      <c r="I62" s="1" t="s">
        <v>435</v>
      </c>
    </row>
    <row r="63" spans="1:9" x14ac:dyDescent="0.2">
      <c r="A63" s="1" t="s">
        <v>349</v>
      </c>
      <c r="B63" s="1" t="s">
        <v>16</v>
      </c>
      <c r="C63" s="1" t="str">
        <f>INDEX(TBL_RATES[],MATCH(B63,TBL_RATES[Specialty],0),2)</f>
        <v>Radiologic Technologist</v>
      </c>
      <c r="E63" s="24" t="s">
        <v>388</v>
      </c>
      <c r="G63" s="24" t="s">
        <v>477</v>
      </c>
      <c r="I63" s="1" t="s">
        <v>477</v>
      </c>
    </row>
    <row r="64" spans="1:9" x14ac:dyDescent="0.2">
      <c r="A64" s="1" t="s">
        <v>349</v>
      </c>
      <c r="B64" s="1" t="s">
        <v>15</v>
      </c>
      <c r="C64" s="1" t="str">
        <f>INDEX(TBL_RATES[],MATCH(B64,TBL_RATES[Specialty],0),2)</f>
        <v>Recreational Therapist</v>
      </c>
      <c r="E64" s="24" t="s">
        <v>30</v>
      </c>
      <c r="G64" s="24" t="s">
        <v>478</v>
      </c>
      <c r="I64" s="1" t="s">
        <v>478</v>
      </c>
    </row>
    <row r="65" spans="1:9" x14ac:dyDescent="0.2">
      <c r="A65" s="1" t="s">
        <v>349</v>
      </c>
      <c r="B65" s="1" t="s">
        <v>13</v>
      </c>
      <c r="C65" s="1" t="str">
        <f>INDEX(TBL_RATES[],MATCH(B65,TBL_RATES[Specialty],0),2)</f>
        <v>Respiratory Therapist</v>
      </c>
      <c r="E65" s="24" t="s">
        <v>59</v>
      </c>
      <c r="G65" s="24" t="s">
        <v>479</v>
      </c>
      <c r="I65" s="1" t="s">
        <v>479</v>
      </c>
    </row>
    <row r="66" spans="1:9" x14ac:dyDescent="0.2">
      <c r="A66" s="1" t="s">
        <v>349</v>
      </c>
      <c r="B66" s="1" t="s">
        <v>198</v>
      </c>
      <c r="C66" s="1" t="str">
        <f>INDEX(TBL_RATES[],MATCH(B66,TBL_RATES[Specialty],0),2)</f>
        <v>Sleep Technologist</v>
      </c>
      <c r="E66" s="24" t="s">
        <v>389</v>
      </c>
      <c r="G66" s="24" t="s">
        <v>436</v>
      </c>
      <c r="I66" s="1" t="s">
        <v>436</v>
      </c>
    </row>
    <row r="67" spans="1:9" x14ac:dyDescent="0.2">
      <c r="A67" s="1" t="s">
        <v>349</v>
      </c>
      <c r="B67" s="1" t="s">
        <v>12</v>
      </c>
      <c r="C67" s="1" t="str">
        <f>INDEX(TBL_RATES[],MATCH(B67,TBL_RATES[Specialty],0),2)</f>
        <v>Social Worker</v>
      </c>
      <c r="E67" s="24" t="s">
        <v>57</v>
      </c>
      <c r="G67" s="24" t="s">
        <v>480</v>
      </c>
      <c r="I67" s="1" t="s">
        <v>480</v>
      </c>
    </row>
    <row r="68" spans="1:9" x14ac:dyDescent="0.2">
      <c r="A68" s="1" t="s">
        <v>349</v>
      </c>
      <c r="B68" s="1" t="s">
        <v>8</v>
      </c>
      <c r="C68" s="1" t="str">
        <f>INDEX(TBL_RATES[],MATCH(B68,TBL_RATES[Specialty],0),2)</f>
        <v>Sonographer</v>
      </c>
      <c r="E68" s="24" t="s">
        <v>56</v>
      </c>
      <c r="G68" s="24" t="s">
        <v>437</v>
      </c>
      <c r="I68" s="1" t="s">
        <v>437</v>
      </c>
    </row>
    <row r="69" spans="1:9" x14ac:dyDescent="0.2">
      <c r="A69" s="1" t="s">
        <v>349</v>
      </c>
      <c r="B69" s="1" t="s">
        <v>7</v>
      </c>
      <c r="C69" s="1" t="str">
        <f>INDEX(TBL_RATES[],MATCH(B69,TBL_RATES[Specialty],0),2)</f>
        <v>Speech-Language Pathology</v>
      </c>
      <c r="E69" s="1" t="s">
        <v>509</v>
      </c>
      <c r="G69" s="24" t="s">
        <v>481</v>
      </c>
      <c r="I69" s="1" t="s">
        <v>481</v>
      </c>
    </row>
    <row r="70" spans="1:9" x14ac:dyDescent="0.2">
      <c r="A70" s="1" t="s">
        <v>349</v>
      </c>
      <c r="B70" s="1" t="s">
        <v>6</v>
      </c>
      <c r="C70" s="1" t="str">
        <f>INDEX(TBL_RATES[],MATCH(B70,TBL_RATES[Specialty],0),2)</f>
        <v>Sterile Processing Technician</v>
      </c>
      <c r="E70" s="24" t="s">
        <v>390</v>
      </c>
      <c r="G70" s="24" t="s">
        <v>482</v>
      </c>
      <c r="I70" s="1" t="s">
        <v>482</v>
      </c>
    </row>
    <row r="71" spans="1:9" x14ac:dyDescent="0.2">
      <c r="A71" s="1" t="s">
        <v>349</v>
      </c>
      <c r="B71" s="1" t="s">
        <v>5</v>
      </c>
      <c r="C71" s="1" t="str">
        <f>INDEX(TBL_RATES[],MATCH(B71,TBL_RATES[Specialty],0),2)</f>
        <v>Surgical Assistant</v>
      </c>
      <c r="E71" s="24" t="s">
        <v>391</v>
      </c>
      <c r="G71" s="24" t="s">
        <v>483</v>
      </c>
      <c r="I71" s="1" t="s">
        <v>483</v>
      </c>
    </row>
    <row r="72" spans="1:9" x14ac:dyDescent="0.2">
      <c r="A72" s="1" t="s">
        <v>349</v>
      </c>
      <c r="B72" s="1" t="s">
        <v>4</v>
      </c>
      <c r="C72" s="1" t="str">
        <f>INDEX(TBL_RATES[],MATCH(B72,TBL_RATES[Specialty],0),2)</f>
        <v>Surgical Technician</v>
      </c>
      <c r="E72" s="1" t="s">
        <v>510</v>
      </c>
      <c r="G72" s="24" t="s">
        <v>438</v>
      </c>
      <c r="I72" s="1" t="s">
        <v>438</v>
      </c>
    </row>
    <row r="73" spans="1:9" x14ac:dyDescent="0.2">
      <c r="A73" s="1" t="s">
        <v>349</v>
      </c>
      <c r="B73" s="1" t="s">
        <v>3</v>
      </c>
      <c r="C73" s="1" t="str">
        <f>INDEX(TBL_RATES[],MATCH(B73,TBL_RATES[Specialty],0),2)</f>
        <v>Surgical Technician/Technologist</v>
      </c>
      <c r="E73" s="24" t="s">
        <v>392</v>
      </c>
      <c r="G73" s="24" t="s">
        <v>484</v>
      </c>
      <c r="I73" s="1" t="s">
        <v>484</v>
      </c>
    </row>
    <row r="74" spans="1:9" x14ac:dyDescent="0.2">
      <c r="A74" s="1" t="s">
        <v>349</v>
      </c>
      <c r="B74" s="1" t="s">
        <v>209</v>
      </c>
      <c r="C74" s="1" t="str">
        <f>INDEX(TBL_RATES[],MATCH(B74,TBL_RATES[Specialty],0),2)</f>
        <v>Telemetry Technician</v>
      </c>
      <c r="E74" s="24" t="s">
        <v>393</v>
      </c>
      <c r="G74" s="24" t="s">
        <v>439</v>
      </c>
      <c r="I74" s="1" t="s">
        <v>439</v>
      </c>
    </row>
    <row r="75" spans="1:9" x14ac:dyDescent="0.2">
      <c r="A75" s="1" t="s">
        <v>491</v>
      </c>
      <c r="B75" s="1" t="s">
        <v>182</v>
      </c>
      <c r="C75" s="1" t="str">
        <f>INDEX(TBL_RATES[],MATCH(B75,TBL_RATES[Specialty],0),2)</f>
        <v>Administration</v>
      </c>
      <c r="E75" s="24" t="s">
        <v>394</v>
      </c>
      <c r="G75" s="24" t="s">
        <v>485</v>
      </c>
      <c r="I75" s="1" t="s">
        <v>485</v>
      </c>
    </row>
    <row r="76" spans="1:9" x14ac:dyDescent="0.2">
      <c r="A76" s="1" t="s">
        <v>491</v>
      </c>
      <c r="B76" s="1" t="s">
        <v>195</v>
      </c>
      <c r="C76" s="1" t="str">
        <f>INDEX(TBL_RATES[],MATCH(B76,TBL_RATES[Specialty],0),2)</f>
        <v>Anesthesiology</v>
      </c>
      <c r="E76" s="24" t="s">
        <v>395</v>
      </c>
      <c r="G76" s="24" t="s">
        <v>486</v>
      </c>
      <c r="I76" s="1" t="s">
        <v>486</v>
      </c>
    </row>
    <row r="77" spans="1:9" x14ac:dyDescent="0.2">
      <c r="A77" s="1" t="s">
        <v>491</v>
      </c>
      <c r="B77" s="1" t="s">
        <v>187</v>
      </c>
      <c r="C77" s="1" t="str">
        <f>INDEX(TBL_RATES[],MATCH(B77,TBL_RATES[Specialty],0),2)</f>
        <v>Cardiac Cath Lab</v>
      </c>
      <c r="E77" s="24" t="s">
        <v>396</v>
      </c>
      <c r="G77" s="24" t="s">
        <v>487</v>
      </c>
      <c r="I77" s="1" t="s">
        <v>487</v>
      </c>
    </row>
    <row r="78" spans="1:9" x14ac:dyDescent="0.2">
      <c r="A78" s="1" t="s">
        <v>491</v>
      </c>
      <c r="B78" s="1" t="s">
        <v>168</v>
      </c>
      <c r="C78" s="1" t="str">
        <f>INDEX(TBL_RATES[],MATCH(B78,TBL_RATES[Specialty],0),2)</f>
        <v>Case Manager</v>
      </c>
      <c r="E78" s="24" t="s">
        <v>397</v>
      </c>
    </row>
    <row r="79" spans="1:9" x14ac:dyDescent="0.2">
      <c r="A79" s="1" t="s">
        <v>491</v>
      </c>
      <c r="B79" s="1" t="s">
        <v>196</v>
      </c>
      <c r="C79" s="1" t="str">
        <f>INDEX(TBL_RATES[],MATCH(B79,TBL_RATES[Specialty],0),2)</f>
        <v>Correctional</v>
      </c>
      <c r="E79" s="24" t="s">
        <v>398</v>
      </c>
    </row>
    <row r="80" spans="1:9" x14ac:dyDescent="0.2">
      <c r="A80" s="1" t="s">
        <v>491</v>
      </c>
      <c r="B80" s="1" t="s">
        <v>173</v>
      </c>
      <c r="C80" s="1" t="str">
        <f>INDEX(TBL_RATES[],MATCH(B80,TBL_RATES[Specialty],0),2)</f>
        <v>Dialysis</v>
      </c>
      <c r="E80" s="24" t="s">
        <v>20</v>
      </c>
    </row>
    <row r="81" spans="1:5" x14ac:dyDescent="0.2">
      <c r="A81" s="1" t="s">
        <v>491</v>
      </c>
      <c r="B81" s="1" t="s">
        <v>184</v>
      </c>
      <c r="C81" s="1" t="str">
        <f>INDEX(TBL_RATES[],MATCH(B81,TBL_RATES[Specialty],0),2)</f>
        <v>Emergency Room</v>
      </c>
      <c r="E81" s="24" t="s">
        <v>18</v>
      </c>
    </row>
    <row r="82" spans="1:5" x14ac:dyDescent="0.2">
      <c r="A82" s="1" t="s">
        <v>491</v>
      </c>
      <c r="B82" s="1" t="s">
        <v>169</v>
      </c>
      <c r="C82" s="1" t="str">
        <f>INDEX(TBL_RATES[],MATCH(B82,TBL_RATES[Specialty],0),2)</f>
        <v>Family Medicine/Primary Care</v>
      </c>
      <c r="E82" s="24" t="s">
        <v>489</v>
      </c>
    </row>
    <row r="83" spans="1:5" x14ac:dyDescent="0.2">
      <c r="A83" s="1" t="s">
        <v>491</v>
      </c>
      <c r="B83" s="1" t="s">
        <v>170</v>
      </c>
      <c r="C83" s="1" t="str">
        <f>INDEX(TBL_RATES[],MATCH(B83,TBL_RATES[Specialty],0),2)</f>
        <v>Gastroenterology</v>
      </c>
      <c r="E83" s="24" t="s">
        <v>399</v>
      </c>
    </row>
    <row r="84" spans="1:5" x14ac:dyDescent="0.2">
      <c r="A84" s="1" t="s">
        <v>491</v>
      </c>
      <c r="B84" s="1" t="s">
        <v>171</v>
      </c>
      <c r="C84" s="1" t="str">
        <f>INDEX(TBL_RATES[],MATCH(B84,TBL_RATES[Specialty],0),2)</f>
        <v>General</v>
      </c>
      <c r="E84" s="24" t="s">
        <v>400</v>
      </c>
    </row>
    <row r="85" spans="1:5" x14ac:dyDescent="0.2">
      <c r="A85" s="1" t="s">
        <v>491</v>
      </c>
      <c r="B85" s="1" t="s">
        <v>190</v>
      </c>
      <c r="C85" s="1" t="str">
        <f>INDEX(TBL_RATES[],MATCH(B85,TBL_RATES[Specialty],0),2)</f>
        <v>Home Health</v>
      </c>
      <c r="E85" s="24" t="s">
        <v>14</v>
      </c>
    </row>
    <row r="86" spans="1:5" x14ac:dyDescent="0.2">
      <c r="A86" s="1" t="s">
        <v>491</v>
      </c>
      <c r="B86" s="1" t="s">
        <v>188</v>
      </c>
      <c r="C86" s="1" t="str">
        <f>INDEX(TBL_RATES[],MATCH(B86,TBL_RATES[Specialty],0),2)</f>
        <v>Hospice/Palliative Medicine</v>
      </c>
      <c r="E86" s="24" t="s">
        <v>401</v>
      </c>
    </row>
    <row r="87" spans="1:5" x14ac:dyDescent="0.2">
      <c r="A87" s="1" t="s">
        <v>491</v>
      </c>
      <c r="B87" s="1" t="s">
        <v>176</v>
      </c>
      <c r="C87" s="1" t="str">
        <f>INDEX(TBL_RATES[],MATCH(B87,TBL_RATES[Specialty],0),2)</f>
        <v>Hyperbaric</v>
      </c>
      <c r="E87" s="24" t="s">
        <v>402</v>
      </c>
    </row>
    <row r="88" spans="1:5" x14ac:dyDescent="0.2">
      <c r="A88" s="1" t="s">
        <v>491</v>
      </c>
      <c r="B88" s="1" t="s">
        <v>174</v>
      </c>
      <c r="C88" s="1" t="str">
        <f>INDEX(TBL_RATES[],MATCH(B88,TBL_RATES[Specialty],0),2)</f>
        <v>ICU</v>
      </c>
      <c r="E88" s="1" t="s">
        <v>511</v>
      </c>
    </row>
    <row r="89" spans="1:5" x14ac:dyDescent="0.2">
      <c r="A89" s="1" t="s">
        <v>491</v>
      </c>
      <c r="B89" s="1" t="s">
        <v>189</v>
      </c>
      <c r="C89" s="1" t="str">
        <f>INDEX(TBL_RATES[],MATCH(B89,TBL_RATES[Specialty],0),2)</f>
        <v>Labor &amp; Delivery</v>
      </c>
      <c r="E89" s="24" t="s">
        <v>403</v>
      </c>
    </row>
    <row r="90" spans="1:5" x14ac:dyDescent="0.2">
      <c r="A90" s="1" t="s">
        <v>491</v>
      </c>
      <c r="B90" s="1" t="s">
        <v>191</v>
      </c>
      <c r="C90" s="1" t="str">
        <f>INDEX(TBL_RATES[],MATCH(B90,TBL_RATES[Specialty],0),2)</f>
        <v>Long Term Care</v>
      </c>
      <c r="E90" s="24" t="s">
        <v>11</v>
      </c>
    </row>
    <row r="91" spans="1:5" x14ac:dyDescent="0.2">
      <c r="A91" s="1" t="s">
        <v>491</v>
      </c>
      <c r="B91" s="1" t="s">
        <v>178</v>
      </c>
      <c r="C91" s="1" t="str">
        <f>INDEX(TBL_RATES[],MATCH(B91,TBL_RATES[Specialty],0),2)</f>
        <v>Medical Surgical</v>
      </c>
      <c r="E91" s="24" t="s">
        <v>10</v>
      </c>
    </row>
    <row r="92" spans="1:5" x14ac:dyDescent="0.2">
      <c r="A92" s="1" t="s">
        <v>491</v>
      </c>
      <c r="B92" s="1" t="s">
        <v>183</v>
      </c>
      <c r="C92" s="1" t="str">
        <f>INDEX(TBL_RATES[],MATCH(B92,TBL_RATES[Specialty],0),2)</f>
        <v>Mother Baby</v>
      </c>
      <c r="E92" s="24" t="s">
        <v>404</v>
      </c>
    </row>
    <row r="93" spans="1:5" x14ac:dyDescent="0.2">
      <c r="A93" s="1" t="s">
        <v>491</v>
      </c>
      <c r="B93" s="1" t="s">
        <v>192</v>
      </c>
      <c r="C93" s="1" t="str">
        <f>INDEX(TBL_RATES[],MATCH(B93,TBL_RATES[Specialty],0),2)</f>
        <v>Nurse Manager</v>
      </c>
      <c r="E93" s="24" t="s">
        <v>405</v>
      </c>
    </row>
    <row r="94" spans="1:5" x14ac:dyDescent="0.2">
      <c r="A94" s="1" t="s">
        <v>491</v>
      </c>
      <c r="B94" s="1" t="s">
        <v>194</v>
      </c>
      <c r="C94" s="1" t="str">
        <f>INDEX(TBL_RATES[],MATCH(B94,TBL_RATES[Specialty],0),2)</f>
        <v>Nursery</v>
      </c>
      <c r="E94" s="24" t="s">
        <v>406</v>
      </c>
    </row>
    <row r="95" spans="1:5" x14ac:dyDescent="0.2">
      <c r="A95" s="1" t="s">
        <v>491</v>
      </c>
      <c r="B95" s="1" t="s">
        <v>172</v>
      </c>
      <c r="C95" s="1" t="str">
        <f>INDEX(TBL_RATES[],MATCH(B95,TBL_RATES[Specialty],0),2)</f>
        <v>Obstetrics &amp; Gynecology</v>
      </c>
      <c r="E95" s="24" t="s">
        <v>407</v>
      </c>
    </row>
    <row r="96" spans="1:5" x14ac:dyDescent="0.2">
      <c r="A96" s="1" t="s">
        <v>491</v>
      </c>
      <c r="B96" s="1" t="s">
        <v>185</v>
      </c>
      <c r="C96" s="1" t="str">
        <f>INDEX(TBL_RATES[],MATCH(B96,TBL_RATES[Specialty],0),2)</f>
        <v>Oncology</v>
      </c>
      <c r="E96" s="24" t="s">
        <v>408</v>
      </c>
    </row>
    <row r="97" spans="1:5" x14ac:dyDescent="0.2">
      <c r="A97" s="1" t="s">
        <v>491</v>
      </c>
      <c r="B97" s="1" t="s">
        <v>167</v>
      </c>
      <c r="C97" s="1" t="str">
        <f>INDEX(TBL_RATES[],MATCH(B97,TBL_RATES[Specialty],0),2)</f>
        <v>Operating Room</v>
      </c>
      <c r="E97" s="24" t="s">
        <v>409</v>
      </c>
    </row>
    <row r="98" spans="1:5" x14ac:dyDescent="0.2">
      <c r="A98" s="1" t="s">
        <v>491</v>
      </c>
      <c r="B98" s="1" t="s">
        <v>193</v>
      </c>
      <c r="C98" s="1" t="str">
        <f>INDEX(TBL_RATES[],MATCH(B98,TBL_RATES[Specialty],0),2)</f>
        <v>PACU</v>
      </c>
      <c r="E98" s="1" t="s">
        <v>512</v>
      </c>
    </row>
    <row r="99" spans="1:5" x14ac:dyDescent="0.2">
      <c r="A99" s="1" t="s">
        <v>491</v>
      </c>
      <c r="B99" s="1" t="s">
        <v>181</v>
      </c>
      <c r="C99" s="1" t="str">
        <f>INDEX(TBL_RATES[],MATCH(B99,TBL_RATES[Specialty],0),2)</f>
        <v>Pediatrics</v>
      </c>
    </row>
    <row r="100" spans="1:5" x14ac:dyDescent="0.2">
      <c r="A100" s="1" t="s">
        <v>491</v>
      </c>
      <c r="B100" s="1" t="s">
        <v>186</v>
      </c>
      <c r="C100" s="1" t="str">
        <f>INDEX(TBL_RATES[],MATCH(B100,TBL_RATES[Specialty],0),2)</f>
        <v>PICU</v>
      </c>
    </row>
    <row r="101" spans="1:5" x14ac:dyDescent="0.2">
      <c r="A101" s="1" t="s">
        <v>491</v>
      </c>
      <c r="B101" s="1" t="s">
        <v>214</v>
      </c>
      <c r="C101" s="1" t="str">
        <f>INDEX(TBL_RATES[],MATCH(B101,TBL_RATES[Specialty],0),2)</f>
        <v>Psychiatry</v>
      </c>
    </row>
    <row r="102" spans="1:5" x14ac:dyDescent="0.2">
      <c r="A102" s="1" t="s">
        <v>491</v>
      </c>
      <c r="B102" s="1" t="s">
        <v>179</v>
      </c>
      <c r="C102" s="1" t="str">
        <f>INDEX(TBL_RATES[],MATCH(B102,TBL_RATES[Specialty],0),2)</f>
        <v>Rehab</v>
      </c>
    </row>
    <row r="103" spans="1:5" x14ac:dyDescent="0.2">
      <c r="A103" s="1" t="s">
        <v>491</v>
      </c>
      <c r="B103" s="1" t="s">
        <v>175</v>
      </c>
      <c r="C103" s="1" t="str">
        <f>INDEX(TBL_RATES[],MATCH(B103,TBL_RATES[Specialty],0),2)</f>
        <v>School</v>
      </c>
    </row>
    <row r="104" spans="1:5" x14ac:dyDescent="0.2">
      <c r="A104" s="1" t="s">
        <v>491</v>
      </c>
      <c r="B104" s="1" t="s">
        <v>180</v>
      </c>
      <c r="C104" s="1" t="str">
        <f>INDEX(TBL_RATES[],MATCH(B104,TBL_RATES[Specialty],0),2)</f>
        <v>Telemetry</v>
      </c>
    </row>
    <row r="105" spans="1:5" x14ac:dyDescent="0.2">
      <c r="A105" s="1" t="s">
        <v>491</v>
      </c>
      <c r="B105" s="1" t="s">
        <v>177</v>
      </c>
      <c r="C105" s="1" t="str">
        <f>INDEX(TBL_RATES[],MATCH(B105,TBL_RATES[Specialty],0),2)</f>
        <v>Triage</v>
      </c>
    </row>
    <row r="106" spans="1:5" x14ac:dyDescent="0.2">
      <c r="A106" s="1" t="s">
        <v>488</v>
      </c>
      <c r="B106" s="1" t="s">
        <v>516</v>
      </c>
      <c r="C106" s="1" t="str">
        <f>INDEX(TBL_RATES[],MATCH(B106,TBL_RATES[Specialty],0),2)</f>
        <v>General</v>
      </c>
    </row>
    <row r="107" spans="1:5" x14ac:dyDescent="0.2">
      <c r="A107" s="1" t="s">
        <v>351</v>
      </c>
      <c r="B107" s="1" t="s">
        <v>107</v>
      </c>
      <c r="C107" s="1" t="str">
        <f>INDEX(TBL_RATES[],MATCH(B107,TBL_RATES[Specialty],0),2)</f>
        <v>Academic</v>
      </c>
    </row>
    <row r="108" spans="1:5" x14ac:dyDescent="0.2">
      <c r="A108" s="1" t="s">
        <v>351</v>
      </c>
      <c r="B108" s="1" t="s">
        <v>147</v>
      </c>
      <c r="C108" s="1" t="str">
        <f>INDEX(TBL_RATES[],MATCH(B108,TBL_RATES[Specialty],0),2)</f>
        <v>Acute Care</v>
      </c>
    </row>
    <row r="109" spans="1:5" x14ac:dyDescent="0.2">
      <c r="A109" s="1" t="s">
        <v>351</v>
      </c>
      <c r="B109" s="1" t="s">
        <v>118</v>
      </c>
      <c r="C109" s="1" t="str">
        <f>INDEX(TBL_RATES[],MATCH(B109,TBL_RATES[Specialty],0),2)</f>
        <v>Addiction Medicine</v>
      </c>
    </row>
    <row r="110" spans="1:5" x14ac:dyDescent="0.2">
      <c r="A110" s="1" t="s">
        <v>351</v>
      </c>
      <c r="B110" s="1" t="s">
        <v>143</v>
      </c>
      <c r="C110" s="1" t="str">
        <f>INDEX(TBL_RATES[],MATCH(B110,TBL_RATES[Specialty],0),2)</f>
        <v>Administration</v>
      </c>
    </row>
    <row r="111" spans="1:5" x14ac:dyDescent="0.2">
      <c r="A111" s="1" t="s">
        <v>351</v>
      </c>
      <c r="B111" s="1" t="s">
        <v>106</v>
      </c>
      <c r="C111" s="1" t="str">
        <f>INDEX(TBL_RATES[],MATCH(B111,TBL_RATES[Specialty],0),2)</f>
        <v>Allergy &amp; Immunology</v>
      </c>
    </row>
    <row r="112" spans="1:5" x14ac:dyDescent="0.2">
      <c r="A112" s="1" t="s">
        <v>351</v>
      </c>
      <c r="B112" s="1" t="s">
        <v>151</v>
      </c>
      <c r="C112" s="1" t="str">
        <f>INDEX(TBL_RATES[],MATCH(B112,TBL_RATES[Specialty],0),2)</f>
        <v>Anesthesiology</v>
      </c>
    </row>
    <row r="113" spans="1:3" x14ac:dyDescent="0.2">
      <c r="A113" s="1" t="s">
        <v>351</v>
      </c>
      <c r="B113" s="1" t="s">
        <v>105</v>
      </c>
      <c r="C113" s="1" t="str">
        <f>INDEX(TBL_RATES[],MATCH(B113,TBL_RATES[Specialty],0),2)</f>
        <v>Bone Marrow Transplant</v>
      </c>
    </row>
    <row r="114" spans="1:3" x14ac:dyDescent="0.2">
      <c r="A114" s="1" t="s">
        <v>351</v>
      </c>
      <c r="B114" s="1" t="s">
        <v>112</v>
      </c>
      <c r="C114" s="1" t="str">
        <f>INDEX(TBL_RATES[],MATCH(B114,TBL_RATES[Specialty],0),2)</f>
        <v>Cardiac Care</v>
      </c>
    </row>
    <row r="115" spans="1:3" x14ac:dyDescent="0.2">
      <c r="A115" s="1" t="s">
        <v>351</v>
      </c>
      <c r="B115" s="1" t="s">
        <v>117</v>
      </c>
      <c r="C115" s="1" t="str">
        <f>INDEX(TBL_RATES[],MATCH(B115,TBL_RATES[Specialty],0),2)</f>
        <v>Cardiac Cath Lab</v>
      </c>
    </row>
    <row r="116" spans="1:3" x14ac:dyDescent="0.2">
      <c r="A116" s="1" t="s">
        <v>351</v>
      </c>
      <c r="B116" s="1" t="s">
        <v>136</v>
      </c>
      <c r="C116" s="1" t="str">
        <f>INDEX(TBL_RATES[],MATCH(B116,TBL_RATES[Specialty],0),2)</f>
        <v>Case Manager</v>
      </c>
    </row>
    <row r="117" spans="1:3" x14ac:dyDescent="0.2">
      <c r="A117" s="1" t="s">
        <v>351</v>
      </c>
      <c r="B117" s="1" t="s">
        <v>104</v>
      </c>
      <c r="C117" s="1" t="str">
        <f>INDEX(TBL_RATES[],MATCH(B117,TBL_RATES[Specialty],0),2)</f>
        <v>Clinical Information Specialist</v>
      </c>
    </row>
    <row r="118" spans="1:3" x14ac:dyDescent="0.2">
      <c r="A118" s="1" t="s">
        <v>351</v>
      </c>
      <c r="B118" s="1" t="s">
        <v>103</v>
      </c>
      <c r="C118" s="1" t="str">
        <f>INDEX(TBL_RATES[],MATCH(B118,TBL_RATES[Specialty],0),2)</f>
        <v>Clinical Research Coordinator</v>
      </c>
    </row>
    <row r="119" spans="1:3" x14ac:dyDescent="0.2">
      <c r="A119" s="1" t="s">
        <v>351</v>
      </c>
      <c r="B119" s="1" t="s">
        <v>108</v>
      </c>
      <c r="C119" s="1" t="str">
        <f>INDEX(TBL_RATES[],MATCH(B119,TBL_RATES[Specialty],0),2)</f>
        <v>Correctional Medicine</v>
      </c>
    </row>
    <row r="120" spans="1:3" x14ac:dyDescent="0.2">
      <c r="A120" s="1" t="s">
        <v>351</v>
      </c>
      <c r="B120" s="1" t="s">
        <v>133</v>
      </c>
      <c r="C120" s="1" t="str">
        <f>INDEX(TBL_RATES[],MATCH(B120,TBL_RATES[Specialty],0),2)</f>
        <v>Dialysis</v>
      </c>
    </row>
    <row r="121" spans="1:3" x14ac:dyDescent="0.2">
      <c r="A121" s="1" t="s">
        <v>351</v>
      </c>
      <c r="B121" s="1" t="s">
        <v>150</v>
      </c>
      <c r="C121" s="1" t="str">
        <f>INDEX(TBL_RATES[],MATCH(B121,TBL_RATES[Specialty],0),2)</f>
        <v>Director of Nursing</v>
      </c>
    </row>
    <row r="122" spans="1:3" x14ac:dyDescent="0.2">
      <c r="A122" s="1" t="s">
        <v>351</v>
      </c>
      <c r="B122" s="1" t="s">
        <v>102</v>
      </c>
      <c r="C122" s="1" t="str">
        <f>INDEX(TBL_RATES[],MATCH(B122,TBL_RATES[Specialty],0),2)</f>
        <v>Electrophysiology Lab</v>
      </c>
    </row>
    <row r="123" spans="1:3" x14ac:dyDescent="0.2">
      <c r="A123" s="1" t="s">
        <v>351</v>
      </c>
      <c r="B123" s="1" t="s">
        <v>131</v>
      </c>
      <c r="C123" s="1" t="str">
        <f>INDEX(TBL_RATES[],MATCH(B123,TBL_RATES[Specialty],0),2)</f>
        <v>Emergency &amp; Trauma</v>
      </c>
    </row>
    <row r="124" spans="1:3" x14ac:dyDescent="0.2">
      <c r="A124" s="1" t="s">
        <v>351</v>
      </c>
      <c r="B124" s="1" t="s">
        <v>123</v>
      </c>
      <c r="C124" s="1" t="str">
        <f>INDEX(TBL_RATES[],MATCH(B124,TBL_RATES[Specialty],0),2)</f>
        <v>Family Practice/Primary Care</v>
      </c>
    </row>
    <row r="125" spans="1:3" x14ac:dyDescent="0.2">
      <c r="A125" s="1" t="s">
        <v>351</v>
      </c>
      <c r="B125" s="1" t="s">
        <v>146</v>
      </c>
      <c r="C125" s="1" t="str">
        <f>INDEX(TBL_RATES[],MATCH(B125,TBL_RATES[Specialty],0),2)</f>
        <v>First Assistant</v>
      </c>
    </row>
    <row r="126" spans="1:3" x14ac:dyDescent="0.2">
      <c r="A126" s="1" t="s">
        <v>351</v>
      </c>
      <c r="B126" s="1" t="s">
        <v>139</v>
      </c>
      <c r="C126" s="1" t="str">
        <f>INDEX(TBL_RATES[],MATCH(B126,TBL_RATES[Specialty],0),2)</f>
        <v>Flight</v>
      </c>
    </row>
    <row r="127" spans="1:3" x14ac:dyDescent="0.2">
      <c r="A127" s="1" t="s">
        <v>351</v>
      </c>
      <c r="B127" s="1" t="s">
        <v>101</v>
      </c>
      <c r="C127" s="1" t="str">
        <f>INDEX(TBL_RATES[],MATCH(B127,TBL_RATES[Specialty],0),2)</f>
        <v>Float Pool</v>
      </c>
    </row>
    <row r="128" spans="1:3" x14ac:dyDescent="0.2">
      <c r="A128" s="1" t="s">
        <v>351</v>
      </c>
      <c r="B128" s="1" t="s">
        <v>100</v>
      </c>
      <c r="C128" s="1" t="str">
        <f>INDEX(TBL_RATES[],MATCH(B128,TBL_RATES[Specialty],0),2)</f>
        <v>Forensic Nurse Examiner</v>
      </c>
    </row>
    <row r="129" spans="1:3" x14ac:dyDescent="0.2">
      <c r="A129" s="1" t="s">
        <v>351</v>
      </c>
      <c r="B129" s="1" t="s">
        <v>99</v>
      </c>
      <c r="C129" s="1" t="str">
        <f>INDEX(TBL_RATES[],MATCH(B129,TBL_RATES[Specialty],0),2)</f>
        <v>Gastroenterology</v>
      </c>
    </row>
    <row r="130" spans="1:3" x14ac:dyDescent="0.2">
      <c r="A130" s="1" t="s">
        <v>351</v>
      </c>
      <c r="B130" s="1" t="s">
        <v>98</v>
      </c>
      <c r="C130" s="1" t="str">
        <f>INDEX(TBL_RATES[],MATCH(B130,TBL_RATES[Specialty],0),2)</f>
        <v>General</v>
      </c>
    </row>
    <row r="131" spans="1:3" x14ac:dyDescent="0.2">
      <c r="A131" s="1" t="s">
        <v>351</v>
      </c>
      <c r="B131" s="1" t="s">
        <v>116</v>
      </c>
      <c r="C131" s="1" t="str">
        <f>INDEX(TBL_RATES[],MATCH(B131,TBL_RATES[Specialty],0),2)</f>
        <v>Geriatrics</v>
      </c>
    </row>
    <row r="132" spans="1:3" x14ac:dyDescent="0.2">
      <c r="A132" s="1" t="s">
        <v>351</v>
      </c>
      <c r="B132" s="1" t="s">
        <v>97</v>
      </c>
      <c r="C132" s="1" t="str">
        <f>INDEX(TBL_RATES[],MATCH(B132,TBL_RATES[Specialty],0),2)</f>
        <v>Hematology &amp; Oncology</v>
      </c>
    </row>
    <row r="133" spans="1:3" x14ac:dyDescent="0.2">
      <c r="A133" s="1" t="s">
        <v>351</v>
      </c>
      <c r="B133" s="1" t="s">
        <v>130</v>
      </c>
      <c r="C133" s="1" t="str">
        <f>INDEX(TBL_RATES[],MATCH(B133,TBL_RATES[Specialty],0),2)</f>
        <v>Home Health</v>
      </c>
    </row>
    <row r="134" spans="1:3" x14ac:dyDescent="0.2">
      <c r="A134" s="1" t="s">
        <v>351</v>
      </c>
      <c r="B134" s="1" t="s">
        <v>96</v>
      </c>
      <c r="C134" s="1" t="str">
        <f>INDEX(TBL_RATES[],MATCH(B134,TBL_RATES[Specialty],0),2)</f>
        <v>Hospice/Palliative Medicine</v>
      </c>
    </row>
    <row r="135" spans="1:3" x14ac:dyDescent="0.2">
      <c r="A135" s="1" t="s">
        <v>351</v>
      </c>
      <c r="B135" s="1" t="s">
        <v>127</v>
      </c>
      <c r="C135" s="1" t="str">
        <f>INDEX(TBL_RATES[],MATCH(B135,TBL_RATES[Specialty],0),2)</f>
        <v>ICU</v>
      </c>
    </row>
    <row r="136" spans="1:3" x14ac:dyDescent="0.2">
      <c r="A136" s="1" t="s">
        <v>351</v>
      </c>
      <c r="B136" s="1" t="s">
        <v>142</v>
      </c>
      <c r="C136" s="1" t="str">
        <f>INDEX(TBL_RATES[],MATCH(B136,TBL_RATES[Specialty],0),2)</f>
        <v>Infectious Disease</v>
      </c>
    </row>
    <row r="137" spans="1:3" x14ac:dyDescent="0.2">
      <c r="A137" s="1" t="s">
        <v>351</v>
      </c>
      <c r="B137" s="1" t="s">
        <v>141</v>
      </c>
      <c r="C137" s="1" t="str">
        <f>INDEX(TBL_RATES[],MATCH(B137,TBL_RATES[Specialty],0),2)</f>
        <v>Infusion</v>
      </c>
    </row>
    <row r="138" spans="1:3" x14ac:dyDescent="0.2">
      <c r="A138" s="1" t="s">
        <v>351</v>
      </c>
      <c r="B138" s="1" t="s">
        <v>95</v>
      </c>
      <c r="C138" s="1" t="str">
        <f>INDEX(TBL_RATES[],MATCH(B138,TBL_RATES[Specialty],0),2)</f>
        <v>Internal Medicine</v>
      </c>
    </row>
    <row r="139" spans="1:3" x14ac:dyDescent="0.2">
      <c r="A139" s="1" t="s">
        <v>351</v>
      </c>
      <c r="B139" s="1" t="s">
        <v>94</v>
      </c>
      <c r="C139" s="1" t="str">
        <f>INDEX(TBL_RATES[],MATCH(B139,TBL_RATES[Specialty],0),2)</f>
        <v>Interventional Radiology</v>
      </c>
    </row>
    <row r="140" spans="1:3" x14ac:dyDescent="0.2">
      <c r="A140" s="1" t="s">
        <v>351</v>
      </c>
      <c r="B140" s="1" t="s">
        <v>122</v>
      </c>
      <c r="C140" s="1" t="str">
        <f>INDEX(TBL_RATES[],MATCH(B140,TBL_RATES[Specialty],0),2)</f>
        <v>Labor &amp; Delivery</v>
      </c>
    </row>
    <row r="141" spans="1:3" x14ac:dyDescent="0.2">
      <c r="A141" s="1" t="s">
        <v>351</v>
      </c>
      <c r="B141" s="1" t="s">
        <v>121</v>
      </c>
      <c r="C141" s="1" t="str">
        <f>INDEX(TBL_RATES[],MATCH(B141,TBL_RATES[Specialty],0),2)</f>
        <v>Long Term Care</v>
      </c>
    </row>
    <row r="142" spans="1:3" x14ac:dyDescent="0.2">
      <c r="A142" s="1" t="s">
        <v>351</v>
      </c>
      <c r="B142" s="1" t="s">
        <v>145</v>
      </c>
      <c r="C142" s="1" t="str">
        <f>INDEX(TBL_RATES[],MATCH(B142,TBL_RATES[Specialty],0),2)</f>
        <v>Medical Surgical</v>
      </c>
    </row>
    <row r="143" spans="1:3" x14ac:dyDescent="0.2">
      <c r="A143" s="1" t="s">
        <v>351</v>
      </c>
      <c r="B143" s="1" t="s">
        <v>115</v>
      </c>
      <c r="C143" s="1" t="str">
        <f>INDEX(TBL_RATES[],MATCH(B143,TBL_RATES[Specialty],0),2)</f>
        <v>Medical Surgical/Telemetry</v>
      </c>
    </row>
    <row r="144" spans="1:3" x14ac:dyDescent="0.2">
      <c r="A144" s="1" t="s">
        <v>351</v>
      </c>
      <c r="B144" s="1" t="s">
        <v>120</v>
      </c>
      <c r="C144" s="1" t="str">
        <f>INDEX(TBL_RATES[],MATCH(B144,TBL_RATES[Specialty],0),2)</f>
        <v>Mother Baby</v>
      </c>
    </row>
    <row r="145" spans="1:3" x14ac:dyDescent="0.2">
      <c r="A145" s="1" t="s">
        <v>351</v>
      </c>
      <c r="B145" s="1" t="s">
        <v>93</v>
      </c>
      <c r="C145" s="1" t="str">
        <f>INDEX(TBL_RATES[],MATCH(B145,TBL_RATES[Specialty],0),2)</f>
        <v>Neonatal Intensive Care Unit</v>
      </c>
    </row>
    <row r="146" spans="1:3" x14ac:dyDescent="0.2">
      <c r="A146" s="1" t="s">
        <v>351</v>
      </c>
      <c r="B146" s="1" t="s">
        <v>92</v>
      </c>
      <c r="C146" s="1" t="str">
        <f>INDEX(TBL_RATES[],MATCH(B146,TBL_RATES[Specialty],0),2)</f>
        <v>Nephrology</v>
      </c>
    </row>
    <row r="147" spans="1:3" x14ac:dyDescent="0.2">
      <c r="A147" s="1" t="s">
        <v>351</v>
      </c>
      <c r="B147" s="1" t="s">
        <v>148</v>
      </c>
      <c r="C147" s="1" t="str">
        <f>INDEX(TBL_RATES[],MATCH(B147,TBL_RATES[Specialty],0),2)</f>
        <v>Neurology</v>
      </c>
    </row>
    <row r="148" spans="1:3" x14ac:dyDescent="0.2">
      <c r="A148" s="1" t="s">
        <v>351</v>
      </c>
      <c r="B148" s="1" t="s">
        <v>91</v>
      </c>
      <c r="C148" s="1" t="str">
        <f>INDEX(TBL_RATES[],MATCH(B148,TBL_RATES[Specialty],0),2)</f>
        <v>Nurse Manager</v>
      </c>
    </row>
    <row r="149" spans="1:3" x14ac:dyDescent="0.2">
      <c r="A149" s="1" t="s">
        <v>351</v>
      </c>
      <c r="B149" s="1" t="s">
        <v>90</v>
      </c>
      <c r="C149" s="1" t="str">
        <f>INDEX(TBL_RATES[],MATCH(B149,TBL_RATES[Specialty],0),2)</f>
        <v>Nursery</v>
      </c>
    </row>
    <row r="150" spans="1:3" x14ac:dyDescent="0.2">
      <c r="A150" s="1" t="s">
        <v>351</v>
      </c>
      <c r="B150" s="1" t="s">
        <v>119</v>
      </c>
      <c r="C150" s="1" t="str">
        <f>INDEX(TBL_RATES[],MATCH(B150,TBL_RATES[Specialty],0),2)</f>
        <v>Obstetrics &amp; Gynecology</v>
      </c>
    </row>
    <row r="151" spans="1:3" x14ac:dyDescent="0.2">
      <c r="A151" s="1" t="s">
        <v>351</v>
      </c>
      <c r="B151" s="1" t="s">
        <v>138</v>
      </c>
      <c r="C151" s="1" t="str">
        <f>INDEX(TBL_RATES[],MATCH(B151,TBL_RATES[Specialty],0),2)</f>
        <v>Occupational</v>
      </c>
    </row>
    <row r="152" spans="1:3" x14ac:dyDescent="0.2">
      <c r="A152" s="1" t="s">
        <v>351</v>
      </c>
      <c r="B152" s="1" t="s">
        <v>129</v>
      </c>
      <c r="C152" s="1" t="str">
        <f>INDEX(TBL_RATES[],MATCH(B152,TBL_RATES[Specialty],0),2)</f>
        <v>Oncology</v>
      </c>
    </row>
    <row r="153" spans="1:3" x14ac:dyDescent="0.2">
      <c r="A153" s="1" t="s">
        <v>351</v>
      </c>
      <c r="B153" s="1" t="s">
        <v>132</v>
      </c>
      <c r="C153" s="1" t="str">
        <f>INDEX(TBL_RATES[],MATCH(B153,TBL_RATES[Specialty],0),2)</f>
        <v>Operating Room</v>
      </c>
    </row>
    <row r="154" spans="1:3" x14ac:dyDescent="0.2">
      <c r="A154" s="1" t="s">
        <v>351</v>
      </c>
      <c r="B154" s="1" t="s">
        <v>89</v>
      </c>
      <c r="C154" s="1" t="str">
        <f>INDEX(TBL_RATES[],MATCH(B154,TBL_RATES[Specialty],0),2)</f>
        <v>Ophthalmology</v>
      </c>
    </row>
    <row r="155" spans="1:3" x14ac:dyDescent="0.2">
      <c r="A155" s="1" t="s">
        <v>351</v>
      </c>
      <c r="B155" s="1" t="s">
        <v>88</v>
      </c>
      <c r="C155" s="1" t="str">
        <f>INDEX(TBL_RATES[],MATCH(B155,TBL_RATES[Specialty],0),2)</f>
        <v>Orthopedics</v>
      </c>
    </row>
    <row r="156" spans="1:3" x14ac:dyDescent="0.2">
      <c r="A156" s="1" t="s">
        <v>351</v>
      </c>
      <c r="B156" s="1" t="s">
        <v>87</v>
      </c>
      <c r="C156" s="1" t="str">
        <f>INDEX(TBL_RATES[],MATCH(B156,TBL_RATES[Specialty],0),2)</f>
        <v>Pain Management</v>
      </c>
    </row>
    <row r="157" spans="1:3" x14ac:dyDescent="0.2">
      <c r="A157" s="1" t="s">
        <v>351</v>
      </c>
      <c r="B157" s="1" t="s">
        <v>149</v>
      </c>
      <c r="C157" s="1" t="str">
        <f>INDEX(TBL_RATES[],MATCH(B157,TBL_RATES[Specialty],0),2)</f>
        <v>Pathology</v>
      </c>
    </row>
    <row r="158" spans="1:3" x14ac:dyDescent="0.2">
      <c r="A158" s="1" t="s">
        <v>351</v>
      </c>
      <c r="B158" s="1" t="s">
        <v>128</v>
      </c>
      <c r="C158" s="1" t="str">
        <f>INDEX(TBL_RATES[],MATCH(B158,TBL_RATES[Specialty],0),2)</f>
        <v>Patient Care Coordinator</v>
      </c>
    </row>
    <row r="159" spans="1:3" x14ac:dyDescent="0.2">
      <c r="A159" s="1" t="s">
        <v>351</v>
      </c>
      <c r="B159" s="1" t="s">
        <v>86</v>
      </c>
      <c r="C159" s="1" t="str">
        <f>INDEX(TBL_RATES[],MATCH(B159,TBL_RATES[Specialty],0),2)</f>
        <v>Pediatric Emergency Room</v>
      </c>
    </row>
    <row r="160" spans="1:3" x14ac:dyDescent="0.2">
      <c r="A160" s="1" t="s">
        <v>351</v>
      </c>
      <c r="B160" s="1" t="s">
        <v>114</v>
      </c>
      <c r="C160" s="1" t="str">
        <f>INDEX(TBL_RATES[],MATCH(B160,TBL_RATES[Specialty],0),2)</f>
        <v>Pediatrics</v>
      </c>
    </row>
    <row r="161" spans="1:3" x14ac:dyDescent="0.2">
      <c r="A161" s="1" t="s">
        <v>351</v>
      </c>
      <c r="B161" s="1" t="s">
        <v>113</v>
      </c>
      <c r="C161" s="1" t="str">
        <f>INDEX(TBL_RATES[],MATCH(B161,TBL_RATES[Specialty],0),2)</f>
        <v>PICU</v>
      </c>
    </row>
    <row r="162" spans="1:3" x14ac:dyDescent="0.2">
      <c r="A162" s="1" t="s">
        <v>351</v>
      </c>
      <c r="B162" s="1" t="s">
        <v>140</v>
      </c>
      <c r="C162" s="1" t="str">
        <f>INDEX(TBL_RATES[],MATCH(B162,TBL_RATES[Specialty],0),2)</f>
        <v>Post-Anesthesia Care Unit</v>
      </c>
    </row>
    <row r="163" spans="1:3" x14ac:dyDescent="0.2">
      <c r="A163" s="1" t="s">
        <v>351</v>
      </c>
      <c r="B163" s="1" t="s">
        <v>211</v>
      </c>
      <c r="C163" s="1" t="str">
        <f>INDEX(TBL_RATES[],MATCH(B163,TBL_RATES[Specialty],0),2)</f>
        <v>Pre/Post-Op</v>
      </c>
    </row>
    <row r="164" spans="1:3" x14ac:dyDescent="0.2">
      <c r="A164" s="1" t="s">
        <v>351</v>
      </c>
      <c r="B164" s="1" t="s">
        <v>85</v>
      </c>
      <c r="C164" s="1" t="str">
        <f>INDEX(TBL_RATES[],MATCH(B164,TBL_RATES[Specialty],0),2)</f>
        <v>Pre-Admission Testing</v>
      </c>
    </row>
    <row r="165" spans="1:3" x14ac:dyDescent="0.2">
      <c r="A165" s="1" t="s">
        <v>351</v>
      </c>
      <c r="B165" s="1" t="s">
        <v>212</v>
      </c>
      <c r="C165" s="1" t="str">
        <f>INDEX(TBL_RATES[],MATCH(B165,TBL_RATES[Specialty],0),2)</f>
        <v>Pre-Operative</v>
      </c>
    </row>
    <row r="166" spans="1:3" x14ac:dyDescent="0.2">
      <c r="A166" s="1" t="s">
        <v>351</v>
      </c>
      <c r="B166" s="1" t="s">
        <v>137</v>
      </c>
      <c r="C166" s="1" t="str">
        <f>INDEX(TBL_RATES[],MATCH(B166,TBL_RATES[Specialty],0),2)</f>
        <v>Progressive Care Unit/Stepdown</v>
      </c>
    </row>
    <row r="167" spans="1:3" x14ac:dyDescent="0.2">
      <c r="A167" s="1" t="s">
        <v>351</v>
      </c>
      <c r="B167" s="1" t="s">
        <v>126</v>
      </c>
      <c r="C167" s="1" t="str">
        <f>INDEX(TBL_RATES[],MATCH(B167,TBL_RATES[Specialty],0),2)</f>
        <v>Psychiatry</v>
      </c>
    </row>
    <row r="168" spans="1:3" x14ac:dyDescent="0.2">
      <c r="A168" s="1" t="s">
        <v>351</v>
      </c>
      <c r="B168" s="1" t="s">
        <v>111</v>
      </c>
      <c r="C168" s="1" t="str">
        <f>INDEX(TBL_RATES[],MATCH(B168,TBL_RATES[Specialty],0),2)</f>
        <v>Public/Community Health</v>
      </c>
    </row>
    <row r="169" spans="1:3" x14ac:dyDescent="0.2">
      <c r="A169" s="1" t="s">
        <v>351</v>
      </c>
      <c r="B169" s="1" t="s">
        <v>83</v>
      </c>
      <c r="C169" s="1" t="str">
        <f>INDEX(TBL_RATES[],MATCH(B169,TBL_RATES[Specialty],0),2)</f>
        <v>Pulmonology</v>
      </c>
    </row>
    <row r="170" spans="1:3" x14ac:dyDescent="0.2">
      <c r="A170" s="1" t="s">
        <v>351</v>
      </c>
      <c r="B170" s="1" t="s">
        <v>82</v>
      </c>
      <c r="C170" s="1" t="str">
        <f>INDEX(TBL_RATES[],MATCH(B170,TBL_RATES[Specialty],0),2)</f>
        <v>Radiology</v>
      </c>
    </row>
    <row r="171" spans="1:3" x14ac:dyDescent="0.2">
      <c r="A171" s="1" t="s">
        <v>351</v>
      </c>
      <c r="B171" s="1" t="s">
        <v>135</v>
      </c>
      <c r="C171" s="1" t="str">
        <f>INDEX(TBL_RATES[],MATCH(B171,TBL_RATES[Specialty],0),2)</f>
        <v>Rehab</v>
      </c>
    </row>
    <row r="172" spans="1:3" x14ac:dyDescent="0.2">
      <c r="A172" s="1" t="s">
        <v>351</v>
      </c>
      <c r="B172" s="1" t="s">
        <v>81</v>
      </c>
      <c r="C172" s="1" t="str">
        <f>INDEX(TBL_RATES[],MATCH(B172,TBL_RATES[Specialty],0),2)</f>
        <v>Rheumatology</v>
      </c>
    </row>
    <row r="173" spans="1:3" x14ac:dyDescent="0.2">
      <c r="A173" s="1" t="s">
        <v>351</v>
      </c>
      <c r="B173" s="1" t="s">
        <v>109</v>
      </c>
      <c r="C173" s="1" t="str">
        <f>INDEX(TBL_RATES[],MATCH(B173,TBL_RATES[Specialty],0),2)</f>
        <v>School</v>
      </c>
    </row>
    <row r="174" spans="1:3" x14ac:dyDescent="0.2">
      <c r="A174" s="1" t="s">
        <v>351</v>
      </c>
      <c r="B174" s="1" t="s">
        <v>110</v>
      </c>
      <c r="C174" s="1" t="str">
        <f>INDEX(TBL_RATES[],MATCH(B174,TBL_RATES[Specialty],0),2)</f>
        <v>Skilled Nursing</v>
      </c>
    </row>
    <row r="175" spans="1:3" x14ac:dyDescent="0.2">
      <c r="A175" s="1" t="s">
        <v>351</v>
      </c>
      <c r="B175" s="1" t="s">
        <v>80</v>
      </c>
      <c r="C175" s="1" t="str">
        <f>INDEX(TBL_RATES[],MATCH(B175,TBL_RATES[Specialty],0),2)</f>
        <v>Sports Medicine</v>
      </c>
    </row>
    <row r="176" spans="1:3" x14ac:dyDescent="0.2">
      <c r="A176" s="1" t="s">
        <v>351</v>
      </c>
      <c r="B176" s="1" t="s">
        <v>125</v>
      </c>
      <c r="C176" s="1" t="str">
        <f>INDEX(TBL_RATES[],MATCH(B176,TBL_RATES[Specialty],0),2)</f>
        <v>Staff Nurse</v>
      </c>
    </row>
    <row r="177" spans="1:3" x14ac:dyDescent="0.2">
      <c r="A177" s="1" t="s">
        <v>351</v>
      </c>
      <c r="B177" s="1" t="s">
        <v>79</v>
      </c>
      <c r="C177" s="1" t="str">
        <f>INDEX(TBL_RATES[],MATCH(B177,TBL_RATES[Specialty],0),2)</f>
        <v>Telemetry</v>
      </c>
    </row>
    <row r="178" spans="1:3" x14ac:dyDescent="0.2">
      <c r="A178" s="1" t="s">
        <v>351</v>
      </c>
      <c r="B178" s="1" t="s">
        <v>78</v>
      </c>
      <c r="C178" s="1" t="str">
        <f>INDEX(TBL_RATES[],MATCH(B178,TBL_RATES[Specialty],0),2)</f>
        <v>Travel Nurse</v>
      </c>
    </row>
    <row r="179" spans="1:3" x14ac:dyDescent="0.2">
      <c r="A179" s="1" t="s">
        <v>351</v>
      </c>
      <c r="B179" s="1" t="s">
        <v>124</v>
      </c>
      <c r="C179" s="1" t="str">
        <f>INDEX(TBL_RATES[],MATCH(B179,TBL_RATES[Specialty],0),2)</f>
        <v>Triage</v>
      </c>
    </row>
    <row r="180" spans="1:3" x14ac:dyDescent="0.2">
      <c r="A180" s="1" t="s">
        <v>351</v>
      </c>
      <c r="B180" s="1" t="s">
        <v>77</v>
      </c>
      <c r="C180" s="1" t="str">
        <f>INDEX(TBL_RATES[],MATCH(B180,TBL_RATES[Specialty],0),2)</f>
        <v>Urgent Care</v>
      </c>
    </row>
    <row r="181" spans="1:3" x14ac:dyDescent="0.2">
      <c r="A181" s="1" t="s">
        <v>351</v>
      </c>
      <c r="B181" s="1" t="s">
        <v>134</v>
      </c>
      <c r="C181" s="1" t="str">
        <f>INDEX(TBL_RATES[],MATCH(B181,TBL_RATES[Specialty],0),2)</f>
        <v>Utilization Review</v>
      </c>
    </row>
    <row r="182" spans="1:3" x14ac:dyDescent="0.2">
      <c r="A182" s="1" t="s">
        <v>351</v>
      </c>
      <c r="B182" s="1" t="s">
        <v>144</v>
      </c>
      <c r="C182" s="1" t="str">
        <f>INDEX(TBL_RATES[],MATCH(B182,TBL_RATES[Specialty],0),2)</f>
        <v>Wound Care</v>
      </c>
    </row>
  </sheetData>
  <sortState xmlns:xlrd2="http://schemas.microsoft.com/office/spreadsheetml/2017/richdata2" ref="B2:B182">
    <sortCondition ref="B2:B182"/>
  </sortState>
  <conditionalFormatting sqref="E2:E98">
    <cfRule type="expression" dxfId="4" priority="5">
      <formula>ISNA($N2)</formula>
    </cfRule>
  </conditionalFormatting>
  <conditionalFormatting sqref="G2:G77">
    <cfRule type="expression" dxfId="3" priority="4">
      <formula>ISNA($N2)</formula>
    </cfRule>
  </conditionalFormatting>
  <conditionalFormatting sqref="I2:I77">
    <cfRule type="expression" dxfId="2" priority="3">
      <formula>ISNA($N2)</formula>
    </cfRule>
  </conditionalFormatting>
  <conditionalFormatting sqref="K2:K32">
    <cfRule type="expression" dxfId="1" priority="2">
      <formula>ISNA($N2)</formula>
    </cfRule>
  </conditionalFormatting>
  <conditionalFormatting sqref="M2">
    <cfRule type="duplicateValues" dxfId="0" priority="1"/>
  </conditionalFormatting>
  <pageMargins left="0.7" right="0.7" top="0.75" bottom="0.75" header="0.3" footer="0.3"/>
  <pageSetup orientation="portrait" r:id="rId1"/>
  <headerFooter>
    <oddFooter>&amp;L&amp;1#&amp;"Calibri"&amp;8&amp;K000000Classified as Highly Confidential</oddFoot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22BD7-2732-482D-BFC8-78FB396BD7ED}">
  <sheetPr codeName="Sheet8"/>
  <dimension ref="A1:K37"/>
  <sheetViews>
    <sheetView workbookViewId="0">
      <selection activeCell="P9" sqref="P9"/>
    </sheetView>
  </sheetViews>
  <sheetFormatPr defaultRowHeight="15" x14ac:dyDescent="0.25"/>
  <cols>
    <col min="1" max="1" width="12.42578125" customWidth="1"/>
    <col min="2" max="3" width="8" customWidth="1"/>
    <col min="4" max="4" width="6.85546875" customWidth="1"/>
    <col min="5" max="6" width="10.5703125" customWidth="1"/>
    <col min="7" max="7" width="10.7109375" customWidth="1"/>
    <col min="8" max="8" width="8" customWidth="1"/>
    <col min="9" max="9" width="11.28515625" customWidth="1"/>
    <col min="10" max="10" width="12.5703125" customWidth="1"/>
    <col min="11" max="11" width="13.42578125" customWidth="1"/>
  </cols>
  <sheetData>
    <row r="1" spans="1:11" x14ac:dyDescent="0.25">
      <c r="A1" t="s">
        <v>524</v>
      </c>
      <c r="B1" s="95" t="s">
        <v>530</v>
      </c>
      <c r="C1" s="95" t="s">
        <v>220</v>
      </c>
      <c r="D1" s="95" t="s">
        <v>533</v>
      </c>
      <c r="E1" t="s">
        <v>531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532</v>
      </c>
    </row>
    <row r="2" spans="1:11" x14ac:dyDescent="0.25">
      <c r="A2" s="60">
        <v>200</v>
      </c>
      <c r="B2" s="96">
        <f>0.06*Table5[[#This Row],[Billing]]</f>
        <v>12</v>
      </c>
      <c r="C2" s="96">
        <f>0.05*Table5[[#This Row],[Billing]]</f>
        <v>10</v>
      </c>
      <c r="D2" s="96">
        <f t="shared" ref="D2:D37" si="0">3.5</f>
        <v>3.5</v>
      </c>
      <c r="E2" s="96">
        <f>SUM(Table5[[#This Row],[VMS]:[INS]])</f>
        <v>25.5</v>
      </c>
      <c r="F2" s="97">
        <f>(Table5[[#This Row],[Billing]]-Table5[[#This Row],[Total Cost]])*0.65</f>
        <v>113.425</v>
      </c>
      <c r="G2" s="98">
        <f>(Table5[[#This Row],[Billing]]-Table5[[#This Row],[Blended]])*0.045</f>
        <v>3.8958750000000002</v>
      </c>
      <c r="H2" s="93">
        <f>(9/5-((1/150)*Table5[[#This Row],[Billing]]))</f>
        <v>0.46666666666666656</v>
      </c>
      <c r="I2" s="61">
        <f>Table5[[#This Row],[Hourly]]*Table5[[#This Row],[Factor]]</f>
        <v>1.8180749999999997</v>
      </c>
      <c r="J2" s="94">
        <f>Table5[[#This Row],[Adjusted]]*144</f>
        <v>261.80279999999993</v>
      </c>
      <c r="K2" s="60">
        <f>144*Table5[[#This Row],[Hourly]]</f>
        <v>561.00600000000009</v>
      </c>
    </row>
    <row r="3" spans="1:11" x14ac:dyDescent="0.25">
      <c r="A3" s="60">
        <v>195</v>
      </c>
      <c r="B3" s="96">
        <f>0.06*Table5[[#This Row],[Billing]]</f>
        <v>11.7</v>
      </c>
      <c r="C3" s="96">
        <f>0.05*Table5[[#This Row],[Billing]]</f>
        <v>9.75</v>
      </c>
      <c r="D3" s="96">
        <f t="shared" si="0"/>
        <v>3.5</v>
      </c>
      <c r="E3" s="96">
        <f>SUM(Table5[[#This Row],[VMS]:[INS]])</f>
        <v>24.95</v>
      </c>
      <c r="F3" s="97">
        <f>(Table5[[#This Row],[Billing]]-Table5[[#This Row],[Total Cost]])*0.65</f>
        <v>110.53250000000001</v>
      </c>
      <c r="G3" s="98">
        <f>(Table5[[#This Row],[Billing]]-Table5[[#This Row],[Blended]])*0.045</f>
        <v>3.8010374999999992</v>
      </c>
      <c r="H3" s="93">
        <f>(9/5-((1/150)*Table5[[#This Row],[Billing]]))</f>
        <v>0.5</v>
      </c>
      <c r="I3" s="61">
        <f>Table5[[#This Row],[Hourly]]*Table5[[#This Row],[Factor]]</f>
        <v>1.9005187499999996</v>
      </c>
      <c r="J3" s="94">
        <f>Table5[[#This Row],[Adjusted]]*144</f>
        <v>273.67469999999992</v>
      </c>
      <c r="K3" s="60">
        <f>144*Table5[[#This Row],[Hourly]]</f>
        <v>547.34939999999983</v>
      </c>
    </row>
    <row r="4" spans="1:11" x14ac:dyDescent="0.25">
      <c r="A4" s="60">
        <v>190</v>
      </c>
      <c r="B4" s="96">
        <f>0.06*Table5[[#This Row],[Billing]]</f>
        <v>11.4</v>
      </c>
      <c r="C4" s="96">
        <f>0.05*Table5[[#This Row],[Billing]]</f>
        <v>9.5</v>
      </c>
      <c r="D4" s="96">
        <f t="shared" si="0"/>
        <v>3.5</v>
      </c>
      <c r="E4" s="96">
        <f>SUM(Table5[[#This Row],[VMS]:[INS]])</f>
        <v>24.4</v>
      </c>
      <c r="F4" s="97">
        <f>(Table5[[#This Row],[Billing]]-Table5[[#This Row],[Total Cost]])*0.65</f>
        <v>107.64</v>
      </c>
      <c r="G4" s="98">
        <f>(Table5[[#This Row],[Billing]]-Table5[[#This Row],[Blended]])*0.045</f>
        <v>3.7061999999999999</v>
      </c>
      <c r="H4" s="93">
        <f>(9/5-((1/150)*Table5[[#This Row],[Billing]]))</f>
        <v>0.53333333333333321</v>
      </c>
      <c r="I4" s="61">
        <f>Table5[[#This Row],[Hourly]]*Table5[[#This Row],[Factor]]</f>
        <v>1.9766399999999995</v>
      </c>
      <c r="J4" s="94">
        <f>Table5[[#This Row],[Adjusted]]*144</f>
        <v>284.6361599999999</v>
      </c>
      <c r="K4" s="60">
        <f>144*Table5[[#This Row],[Hourly]]</f>
        <v>533.69280000000003</v>
      </c>
    </row>
    <row r="5" spans="1:11" x14ac:dyDescent="0.25">
      <c r="A5" s="60">
        <v>185</v>
      </c>
      <c r="B5" s="96">
        <f>0.06*Table5[[#This Row],[Billing]]</f>
        <v>11.1</v>
      </c>
      <c r="C5" s="96">
        <f>0.05*Table5[[#This Row],[Billing]]</f>
        <v>9.25</v>
      </c>
      <c r="D5" s="96">
        <f t="shared" si="0"/>
        <v>3.5</v>
      </c>
      <c r="E5" s="96">
        <f>SUM(Table5[[#This Row],[VMS]:[INS]])</f>
        <v>23.85</v>
      </c>
      <c r="F5" s="97">
        <f>(Table5[[#This Row],[Billing]]-Table5[[#This Row],[Total Cost]])*0.65</f>
        <v>104.7475</v>
      </c>
      <c r="G5" s="98">
        <f>(Table5[[#This Row],[Billing]]-Table5[[#This Row],[Blended]])*0.045</f>
        <v>3.6113624999999998</v>
      </c>
      <c r="H5" s="93">
        <f>(9/5-((1/150)*Table5[[#This Row],[Billing]]))</f>
        <v>0.56666666666666665</v>
      </c>
      <c r="I5" s="61">
        <f>Table5[[#This Row],[Hourly]]*Table5[[#This Row],[Factor]]</f>
        <v>2.0464387499999996</v>
      </c>
      <c r="J5" s="94">
        <f>Table5[[#This Row],[Adjusted]]*144</f>
        <v>294.68717999999996</v>
      </c>
      <c r="K5" s="60">
        <f>144*Table5[[#This Row],[Hourly]]</f>
        <v>520.03620000000001</v>
      </c>
    </row>
    <row r="6" spans="1:11" x14ac:dyDescent="0.25">
      <c r="A6" s="60">
        <v>180</v>
      </c>
      <c r="B6" s="96">
        <f>0.06*Table5[[#This Row],[Billing]]</f>
        <v>10.799999999999999</v>
      </c>
      <c r="C6" s="96">
        <f>0.05*Table5[[#This Row],[Billing]]</f>
        <v>9</v>
      </c>
      <c r="D6" s="96">
        <f t="shared" si="0"/>
        <v>3.5</v>
      </c>
      <c r="E6" s="96">
        <f>SUM(Table5[[#This Row],[VMS]:[INS]])</f>
        <v>23.299999999999997</v>
      </c>
      <c r="F6" s="97">
        <f>(Table5[[#This Row],[Billing]]-Table5[[#This Row],[Total Cost]])*0.65</f>
        <v>101.85499999999999</v>
      </c>
      <c r="G6" s="98">
        <f>(Table5[[#This Row],[Billing]]-Table5[[#This Row],[Blended]])*0.045</f>
        <v>3.5165250000000001</v>
      </c>
      <c r="H6" s="93">
        <f>(9/5-((1/150)*Table5[[#This Row],[Billing]]))</f>
        <v>0.59999999999999987</v>
      </c>
      <c r="I6" s="61">
        <f>Table5[[#This Row],[Hourly]]*Table5[[#This Row],[Factor]]</f>
        <v>2.1099149999999995</v>
      </c>
      <c r="J6" s="94">
        <f>Table5[[#This Row],[Adjusted]]*144</f>
        <v>303.82775999999996</v>
      </c>
      <c r="K6" s="60">
        <f>144*Table5[[#This Row],[Hourly]]</f>
        <v>506.37960000000004</v>
      </c>
    </row>
    <row r="7" spans="1:11" x14ac:dyDescent="0.25">
      <c r="A7" s="60">
        <v>175</v>
      </c>
      <c r="B7" s="96">
        <f>0.06*Table5[[#This Row],[Billing]]</f>
        <v>10.5</v>
      </c>
      <c r="C7" s="96">
        <f>0.05*Table5[[#This Row],[Billing]]</f>
        <v>8.75</v>
      </c>
      <c r="D7" s="96">
        <f t="shared" si="0"/>
        <v>3.5</v>
      </c>
      <c r="E7" s="96">
        <f>SUM(Table5[[#This Row],[VMS]:[INS]])</f>
        <v>22.75</v>
      </c>
      <c r="F7" s="97">
        <f>(Table5[[#This Row],[Billing]]-Table5[[#This Row],[Total Cost]])*0.65</f>
        <v>98.962500000000006</v>
      </c>
      <c r="G7" s="98">
        <f>(Table5[[#This Row],[Billing]]-Table5[[#This Row],[Blended]])*0.045</f>
        <v>3.4216874999999995</v>
      </c>
      <c r="H7" s="93">
        <f>(9/5-((1/150)*Table5[[#This Row],[Billing]]))</f>
        <v>0.6333333333333333</v>
      </c>
      <c r="I7" s="61">
        <f>Table5[[#This Row],[Hourly]]*Table5[[#This Row],[Factor]]</f>
        <v>2.1670687499999994</v>
      </c>
      <c r="J7" s="94">
        <f>Table5[[#This Row],[Adjusted]]*144</f>
        <v>312.0578999999999</v>
      </c>
      <c r="K7" s="60">
        <f>144*Table5[[#This Row],[Hourly]]</f>
        <v>492.72299999999996</v>
      </c>
    </row>
    <row r="8" spans="1:11" x14ac:dyDescent="0.25">
      <c r="A8" s="60">
        <v>170</v>
      </c>
      <c r="B8" s="96">
        <f>0.06*Table5[[#This Row],[Billing]]</f>
        <v>10.199999999999999</v>
      </c>
      <c r="C8" s="96">
        <f>0.05*Table5[[#This Row],[Billing]]</f>
        <v>8.5</v>
      </c>
      <c r="D8" s="96">
        <f t="shared" si="0"/>
        <v>3.5</v>
      </c>
      <c r="E8" s="96">
        <f>SUM(Table5[[#This Row],[VMS]:[INS]])</f>
        <v>22.2</v>
      </c>
      <c r="F8" s="97">
        <f>(Table5[[#This Row],[Billing]]-Table5[[#This Row],[Total Cost]])*0.65</f>
        <v>96.070000000000007</v>
      </c>
      <c r="G8" s="98">
        <f>(Table5[[#This Row],[Billing]]-Table5[[#This Row],[Blended]])*0.045</f>
        <v>3.3268499999999994</v>
      </c>
      <c r="H8" s="93">
        <f>(9/5-((1/150)*Table5[[#This Row],[Billing]]))</f>
        <v>0.66666666666666674</v>
      </c>
      <c r="I8" s="61">
        <f>Table5[[#This Row],[Hourly]]*Table5[[#This Row],[Factor]]</f>
        <v>2.2178999999999998</v>
      </c>
      <c r="J8" s="94">
        <f>Table5[[#This Row],[Adjusted]]*144</f>
        <v>319.37759999999997</v>
      </c>
      <c r="K8" s="60">
        <f>144*Table5[[#This Row],[Hourly]]</f>
        <v>479.06639999999993</v>
      </c>
    </row>
    <row r="9" spans="1:11" x14ac:dyDescent="0.25">
      <c r="A9" s="60">
        <v>165</v>
      </c>
      <c r="B9" s="96">
        <f>0.06*Table5[[#This Row],[Billing]]</f>
        <v>9.9</v>
      </c>
      <c r="C9" s="96">
        <f>0.05*Table5[[#This Row],[Billing]]</f>
        <v>8.25</v>
      </c>
      <c r="D9" s="96">
        <f t="shared" si="0"/>
        <v>3.5</v>
      </c>
      <c r="E9" s="96">
        <f>SUM(Table5[[#This Row],[VMS]:[INS]])</f>
        <v>21.65</v>
      </c>
      <c r="F9" s="97">
        <f>(Table5[[#This Row],[Billing]]-Table5[[#This Row],[Total Cost]])*0.65</f>
        <v>93.177499999999995</v>
      </c>
      <c r="G9" s="98">
        <f>(Table5[[#This Row],[Billing]]-Table5[[#This Row],[Blended]])*0.045</f>
        <v>3.2320125000000002</v>
      </c>
      <c r="H9" s="93">
        <f>(9/5-((1/150)*Table5[[#This Row],[Billing]]))</f>
        <v>0.7</v>
      </c>
      <c r="I9" s="61">
        <f>Table5[[#This Row],[Hourly]]*Table5[[#This Row],[Factor]]</f>
        <v>2.2624087500000001</v>
      </c>
      <c r="J9" s="94">
        <f>Table5[[#This Row],[Adjusted]]*144</f>
        <v>325.78685999999999</v>
      </c>
      <c r="K9" s="60">
        <f>144*Table5[[#This Row],[Hourly]]</f>
        <v>465.40980000000002</v>
      </c>
    </row>
    <row r="10" spans="1:11" x14ac:dyDescent="0.25">
      <c r="A10" s="60">
        <v>160</v>
      </c>
      <c r="B10" s="96">
        <f>0.06*Table5[[#This Row],[Billing]]</f>
        <v>9.6</v>
      </c>
      <c r="C10" s="96">
        <f>0.05*Table5[[#This Row],[Billing]]</f>
        <v>8</v>
      </c>
      <c r="D10" s="96">
        <f t="shared" si="0"/>
        <v>3.5</v>
      </c>
      <c r="E10" s="96">
        <f>SUM(Table5[[#This Row],[VMS]:[INS]])</f>
        <v>21.1</v>
      </c>
      <c r="F10" s="97">
        <f>(Table5[[#This Row],[Billing]]-Table5[[#This Row],[Total Cost]])*0.65</f>
        <v>90.285000000000011</v>
      </c>
      <c r="G10" s="98">
        <f>(Table5[[#This Row],[Billing]]-Table5[[#This Row],[Blended]])*0.045</f>
        <v>3.1371749999999996</v>
      </c>
      <c r="H10" s="93">
        <f>(9/5-((1/150)*Table5[[#This Row],[Billing]]))</f>
        <v>0.73333333333333339</v>
      </c>
      <c r="I10" s="61">
        <f>Table5[[#This Row],[Hourly]]*Table5[[#This Row],[Factor]]</f>
        <v>2.3005949999999999</v>
      </c>
      <c r="J10" s="94">
        <f>Table5[[#This Row],[Adjusted]]*144</f>
        <v>331.28568000000001</v>
      </c>
      <c r="K10" s="60">
        <f>144*Table5[[#This Row],[Hourly]]</f>
        <v>451.75319999999994</v>
      </c>
    </row>
    <row r="11" spans="1:11" x14ac:dyDescent="0.25">
      <c r="A11" s="60">
        <v>155</v>
      </c>
      <c r="B11" s="96">
        <f>0.06*Table5[[#This Row],[Billing]]</f>
        <v>9.2999999999999989</v>
      </c>
      <c r="C11" s="96">
        <f>0.05*Table5[[#This Row],[Billing]]</f>
        <v>7.75</v>
      </c>
      <c r="D11" s="96">
        <f t="shared" si="0"/>
        <v>3.5</v>
      </c>
      <c r="E11" s="96">
        <f>SUM(Table5[[#This Row],[VMS]:[INS]])</f>
        <v>20.549999999999997</v>
      </c>
      <c r="F11" s="97">
        <f>(Table5[[#This Row],[Billing]]-Table5[[#This Row],[Total Cost]])*0.65</f>
        <v>87.392499999999998</v>
      </c>
      <c r="G11" s="98">
        <f>(Table5[[#This Row],[Billing]]-Table5[[#This Row],[Blended]])*0.045</f>
        <v>3.0423374999999999</v>
      </c>
      <c r="H11" s="93">
        <f>(9/5-((1/150)*Table5[[#This Row],[Billing]]))</f>
        <v>0.76666666666666661</v>
      </c>
      <c r="I11" s="61">
        <f>Table5[[#This Row],[Hourly]]*Table5[[#This Row],[Factor]]</f>
        <v>2.3324587499999998</v>
      </c>
      <c r="J11" s="94">
        <f>Table5[[#This Row],[Adjusted]]*144</f>
        <v>335.87405999999999</v>
      </c>
      <c r="K11" s="60">
        <f>144*Table5[[#This Row],[Hourly]]</f>
        <v>438.09659999999997</v>
      </c>
    </row>
    <row r="12" spans="1:11" x14ac:dyDescent="0.25">
      <c r="A12" s="60">
        <v>150</v>
      </c>
      <c r="B12" s="96">
        <f>0.06*Table5[[#This Row],[Billing]]</f>
        <v>9</v>
      </c>
      <c r="C12" s="96">
        <f>0.05*Table5[[#This Row],[Billing]]</f>
        <v>7.5</v>
      </c>
      <c r="D12" s="96">
        <f t="shared" si="0"/>
        <v>3.5</v>
      </c>
      <c r="E12" s="96">
        <f>SUM(Table5[[#This Row],[VMS]:[INS]])</f>
        <v>20</v>
      </c>
      <c r="F12" s="97">
        <f>(Table5[[#This Row],[Billing]]-Table5[[#This Row],[Total Cost]])*0.65</f>
        <v>84.5</v>
      </c>
      <c r="G12" s="98">
        <f>(Table5[[#This Row],[Billing]]-Table5[[#This Row],[Blended]])*0.045</f>
        <v>2.9474999999999998</v>
      </c>
      <c r="H12" s="93">
        <f>(9/5-((1/150)*Table5[[#This Row],[Billing]]))</f>
        <v>0.8</v>
      </c>
      <c r="I12" s="61">
        <f>Table5[[#This Row],[Hourly]]*Table5[[#This Row],[Factor]]</f>
        <v>2.3580000000000001</v>
      </c>
      <c r="J12" s="94">
        <f>Table5[[#This Row],[Adjusted]]*144</f>
        <v>339.55200000000002</v>
      </c>
      <c r="K12" s="60">
        <f>144*Table5[[#This Row],[Hourly]]</f>
        <v>424.43999999999994</v>
      </c>
    </row>
    <row r="13" spans="1:11" x14ac:dyDescent="0.25">
      <c r="A13" s="60">
        <v>145</v>
      </c>
      <c r="B13" s="96">
        <f>0.06*Table5[[#This Row],[Billing]]</f>
        <v>8.6999999999999993</v>
      </c>
      <c r="C13" s="96">
        <f>0.05*Table5[[#This Row],[Billing]]</f>
        <v>7.25</v>
      </c>
      <c r="D13" s="96">
        <f t="shared" si="0"/>
        <v>3.5</v>
      </c>
      <c r="E13" s="96">
        <f>SUM(Table5[[#This Row],[VMS]:[INS]])</f>
        <v>19.45</v>
      </c>
      <c r="F13" s="97">
        <f>(Table5[[#This Row],[Billing]]-Table5[[#This Row],[Total Cost]])*0.65</f>
        <v>81.607500000000002</v>
      </c>
      <c r="G13" s="98">
        <f>(Table5[[#This Row],[Billing]]-Table5[[#This Row],[Blended]])*0.045</f>
        <v>2.8526624999999997</v>
      </c>
      <c r="H13" s="93">
        <f>(9/5-((1/150)*Table5[[#This Row],[Billing]]))</f>
        <v>0.83333333333333337</v>
      </c>
      <c r="I13" s="61">
        <f>Table5[[#This Row],[Hourly]]*Table5[[#This Row],[Factor]]</f>
        <v>2.3772187499999999</v>
      </c>
      <c r="J13" s="94">
        <f>Table5[[#This Row],[Adjusted]]*144</f>
        <v>342.31950000000001</v>
      </c>
      <c r="K13" s="60">
        <f>144*Table5[[#This Row],[Hourly]]</f>
        <v>410.78339999999997</v>
      </c>
    </row>
    <row r="14" spans="1:11" x14ac:dyDescent="0.25">
      <c r="A14" s="60">
        <v>140</v>
      </c>
      <c r="B14" s="96">
        <f>0.06*Table5[[#This Row],[Billing]]</f>
        <v>8.4</v>
      </c>
      <c r="C14" s="96">
        <f>0.05*Table5[[#This Row],[Billing]]</f>
        <v>7</v>
      </c>
      <c r="D14" s="96">
        <f t="shared" si="0"/>
        <v>3.5</v>
      </c>
      <c r="E14" s="96">
        <f>SUM(Table5[[#This Row],[VMS]:[INS]])</f>
        <v>18.899999999999999</v>
      </c>
      <c r="F14" s="97">
        <f>(Table5[[#This Row],[Billing]]-Table5[[#This Row],[Total Cost]])*0.65</f>
        <v>78.715000000000003</v>
      </c>
      <c r="G14" s="98">
        <f>(Table5[[#This Row],[Billing]]-Table5[[#This Row],[Blended]])*0.045</f>
        <v>2.7578249999999995</v>
      </c>
      <c r="H14" s="93">
        <f>(9/5-((1/150)*Table5[[#This Row],[Billing]]))</f>
        <v>0.8666666666666667</v>
      </c>
      <c r="I14" s="61">
        <f>Table5[[#This Row],[Hourly]]*Table5[[#This Row],[Factor]]</f>
        <v>2.3901149999999998</v>
      </c>
      <c r="J14" s="94">
        <f>Table5[[#This Row],[Adjusted]]*144</f>
        <v>344.17655999999999</v>
      </c>
      <c r="K14" s="60">
        <f>144*Table5[[#This Row],[Hourly]]</f>
        <v>397.12679999999995</v>
      </c>
    </row>
    <row r="15" spans="1:11" x14ac:dyDescent="0.25">
      <c r="A15" s="60">
        <v>135</v>
      </c>
      <c r="B15" s="96">
        <f>0.06*Table5[[#This Row],[Billing]]</f>
        <v>8.1</v>
      </c>
      <c r="C15" s="96">
        <f>0.05*Table5[[#This Row],[Billing]]</f>
        <v>6.75</v>
      </c>
      <c r="D15" s="96">
        <f t="shared" si="0"/>
        <v>3.5</v>
      </c>
      <c r="E15" s="96">
        <f>SUM(Table5[[#This Row],[VMS]:[INS]])</f>
        <v>18.350000000000001</v>
      </c>
      <c r="F15" s="97">
        <f>(Table5[[#This Row],[Billing]]-Table5[[#This Row],[Total Cost]])*0.65</f>
        <v>75.822500000000005</v>
      </c>
      <c r="G15" s="98">
        <f>(Table5[[#This Row],[Billing]]-Table5[[#This Row],[Blended]])*0.045</f>
        <v>2.6629874999999998</v>
      </c>
      <c r="H15" s="93">
        <f>(9/5-((1/150)*Table5[[#This Row],[Billing]]))</f>
        <v>0.9</v>
      </c>
      <c r="I15" s="61">
        <f>Table5[[#This Row],[Hourly]]*Table5[[#This Row],[Factor]]</f>
        <v>2.39668875</v>
      </c>
      <c r="J15" s="94">
        <f>Table5[[#This Row],[Adjusted]]*144</f>
        <v>345.12317999999999</v>
      </c>
      <c r="K15" s="60">
        <f>144*Table5[[#This Row],[Hourly]]</f>
        <v>383.47019999999998</v>
      </c>
    </row>
    <row r="16" spans="1:11" x14ac:dyDescent="0.25">
      <c r="A16" s="60">
        <v>130</v>
      </c>
      <c r="B16" s="96">
        <f>0.06*Table5[[#This Row],[Billing]]</f>
        <v>7.8</v>
      </c>
      <c r="C16" s="96">
        <f>0.05*Table5[[#This Row],[Billing]]</f>
        <v>6.5</v>
      </c>
      <c r="D16" s="96">
        <f t="shared" si="0"/>
        <v>3.5</v>
      </c>
      <c r="E16" s="96">
        <f>SUM(Table5[[#This Row],[VMS]:[INS]])</f>
        <v>17.8</v>
      </c>
      <c r="F16" s="97">
        <f>(Table5[[#This Row],[Billing]]-Table5[[#This Row],[Total Cost]])*0.65</f>
        <v>72.930000000000007</v>
      </c>
      <c r="G16" s="98">
        <f>(Table5[[#This Row],[Billing]]-Table5[[#This Row],[Blended]])*0.045</f>
        <v>2.5681499999999997</v>
      </c>
      <c r="H16" s="93">
        <f>(9/5-((1/150)*Table5[[#This Row],[Billing]]))</f>
        <v>0.93333333333333335</v>
      </c>
      <c r="I16" s="61">
        <f>Table5[[#This Row],[Hourly]]*Table5[[#This Row],[Factor]]</f>
        <v>2.3969399999999998</v>
      </c>
      <c r="J16" s="94">
        <f>Table5[[#This Row],[Adjusted]]*144</f>
        <v>345.15935999999999</v>
      </c>
      <c r="K16" s="60">
        <f>144*Table5[[#This Row],[Hourly]]</f>
        <v>369.81359999999995</v>
      </c>
    </row>
    <row r="17" spans="1:11" x14ac:dyDescent="0.25">
      <c r="A17" s="60">
        <v>125</v>
      </c>
      <c r="B17" s="96">
        <f>0.06*Table5[[#This Row],[Billing]]</f>
        <v>7.5</v>
      </c>
      <c r="C17" s="96">
        <f>0.05*Table5[[#This Row],[Billing]]</f>
        <v>6.25</v>
      </c>
      <c r="D17" s="96">
        <f t="shared" si="0"/>
        <v>3.5</v>
      </c>
      <c r="E17" s="96">
        <f>SUM(Table5[[#This Row],[VMS]:[INS]])</f>
        <v>17.25</v>
      </c>
      <c r="F17" s="97">
        <f>(Table5[[#This Row],[Billing]]-Table5[[#This Row],[Total Cost]])*0.65</f>
        <v>70.037500000000009</v>
      </c>
      <c r="G17" s="98">
        <f>(Table5[[#This Row],[Billing]]-Table5[[#This Row],[Blended]])*0.045</f>
        <v>2.4733124999999996</v>
      </c>
      <c r="H17" s="93">
        <f>(9/5-((1/150)*Table5[[#This Row],[Billing]]))</f>
        <v>0.96666666666666667</v>
      </c>
      <c r="I17" s="61">
        <f>Table5[[#This Row],[Hourly]]*Table5[[#This Row],[Factor]]</f>
        <v>2.3908687499999997</v>
      </c>
      <c r="J17" s="94">
        <f>Table5[[#This Row],[Adjusted]]*144</f>
        <v>344.28509999999994</v>
      </c>
      <c r="K17" s="60">
        <f>144*Table5[[#This Row],[Hourly]]</f>
        <v>356.15699999999993</v>
      </c>
    </row>
    <row r="18" spans="1:11" x14ac:dyDescent="0.25">
      <c r="A18" s="60">
        <v>120</v>
      </c>
      <c r="B18" s="96">
        <f>0.06*Table5[[#This Row],[Billing]]</f>
        <v>7.1999999999999993</v>
      </c>
      <c r="C18" s="96">
        <f>0.05*Table5[[#This Row],[Billing]]</f>
        <v>6</v>
      </c>
      <c r="D18" s="96">
        <f t="shared" si="0"/>
        <v>3.5</v>
      </c>
      <c r="E18" s="96">
        <f>SUM(Table5[[#This Row],[VMS]:[INS]])</f>
        <v>16.7</v>
      </c>
      <c r="F18" s="97">
        <f>(Table5[[#This Row],[Billing]]-Table5[[#This Row],[Total Cost]])*0.65</f>
        <v>67.144999999999996</v>
      </c>
      <c r="G18" s="98">
        <f>(Table5[[#This Row],[Billing]]-Table5[[#This Row],[Blended]])*0.045</f>
        <v>2.3784749999999999</v>
      </c>
      <c r="H18" s="93">
        <f>(9/5-((1/150)*Table5[[#This Row],[Billing]]))</f>
        <v>1</v>
      </c>
      <c r="I18" s="61">
        <f>Table5[[#This Row],[Hourly]]*Table5[[#This Row],[Factor]]</f>
        <v>2.3784749999999999</v>
      </c>
      <c r="J18" s="94">
        <f>Table5[[#This Row],[Adjusted]]*144</f>
        <v>342.50040000000001</v>
      </c>
      <c r="K18" s="60">
        <f>144*Table5[[#This Row],[Hourly]]</f>
        <v>342.50040000000001</v>
      </c>
    </row>
    <row r="19" spans="1:11" x14ac:dyDescent="0.25">
      <c r="A19" s="60">
        <v>115</v>
      </c>
      <c r="B19" s="96">
        <f>0.06*Table5[[#This Row],[Billing]]</f>
        <v>6.8999999999999995</v>
      </c>
      <c r="C19" s="96">
        <f>0.05*Table5[[#This Row],[Billing]]</f>
        <v>5.75</v>
      </c>
      <c r="D19" s="96">
        <f t="shared" si="0"/>
        <v>3.5</v>
      </c>
      <c r="E19" s="96">
        <f>SUM(Table5[[#This Row],[VMS]:[INS]])</f>
        <v>16.149999999999999</v>
      </c>
      <c r="F19" s="97">
        <f>(Table5[[#This Row],[Billing]]-Table5[[#This Row],[Total Cost]])*0.65</f>
        <v>64.252499999999998</v>
      </c>
      <c r="G19" s="98">
        <f>(Table5[[#This Row],[Billing]]-Table5[[#This Row],[Blended]])*0.045</f>
        <v>2.2836375000000002</v>
      </c>
      <c r="H19" s="93">
        <f>(9/5-((1/150)*Table5[[#This Row],[Billing]]))</f>
        <v>1.0333333333333332</v>
      </c>
      <c r="I19" s="61">
        <f>Table5[[#This Row],[Hourly]]*Table5[[#This Row],[Factor]]</f>
        <v>2.3597587500000001</v>
      </c>
      <c r="J19" s="94">
        <f>Table5[[#This Row],[Adjusted]]*144</f>
        <v>339.80526000000003</v>
      </c>
      <c r="K19" s="60">
        <f>144*Table5[[#This Row],[Hourly]]</f>
        <v>328.84380000000004</v>
      </c>
    </row>
    <row r="20" spans="1:11" x14ac:dyDescent="0.25">
      <c r="A20" s="60">
        <v>110</v>
      </c>
      <c r="B20" s="96">
        <f>0.06*Table5[[#This Row],[Billing]]</f>
        <v>6.6</v>
      </c>
      <c r="C20" s="96">
        <f>0.05*Table5[[#This Row],[Billing]]</f>
        <v>5.5</v>
      </c>
      <c r="D20" s="96">
        <f t="shared" si="0"/>
        <v>3.5</v>
      </c>
      <c r="E20" s="96">
        <f>SUM(Table5[[#This Row],[VMS]:[INS]])</f>
        <v>15.6</v>
      </c>
      <c r="F20" s="97">
        <f>(Table5[[#This Row],[Billing]]-Table5[[#This Row],[Total Cost]])*0.65</f>
        <v>61.360000000000007</v>
      </c>
      <c r="G20" s="98">
        <f>(Table5[[#This Row],[Billing]]-Table5[[#This Row],[Blended]])*0.045</f>
        <v>2.1887999999999996</v>
      </c>
      <c r="H20" s="93">
        <f>(9/5-((1/150)*Table5[[#This Row],[Billing]]))</f>
        <v>1.0666666666666667</v>
      </c>
      <c r="I20">
        <f>Table5[[#This Row],[Hourly]]*Table5[[#This Row],[Factor]]</f>
        <v>2.3347199999999995</v>
      </c>
      <c r="J20" s="94">
        <f>Table5[[#This Row],[Adjusted]]*144</f>
        <v>336.19967999999994</v>
      </c>
      <c r="K20" s="60">
        <f>144*Table5[[#This Row],[Hourly]]</f>
        <v>315.18719999999996</v>
      </c>
    </row>
    <row r="21" spans="1:11" x14ac:dyDescent="0.25">
      <c r="A21" s="60">
        <v>105</v>
      </c>
      <c r="B21" s="96">
        <f>0.06*Table5[[#This Row],[Billing]]</f>
        <v>6.3</v>
      </c>
      <c r="C21" s="96">
        <f>0.05*Table5[[#This Row],[Billing]]</f>
        <v>5.25</v>
      </c>
      <c r="D21" s="96">
        <f t="shared" si="0"/>
        <v>3.5</v>
      </c>
      <c r="E21" s="96">
        <f>SUM(Table5[[#This Row],[VMS]:[INS]])</f>
        <v>15.05</v>
      </c>
      <c r="F21" s="97">
        <f>(Table5[[#This Row],[Billing]]-Table5[[#This Row],[Total Cost]])*0.65</f>
        <v>58.467500000000001</v>
      </c>
      <c r="G21" s="98">
        <f>(Table5[[#This Row],[Billing]]-Table5[[#This Row],[Blended]])*0.045</f>
        <v>2.0939624999999999</v>
      </c>
      <c r="H21" s="93">
        <f>(9/5-((1/150)*Table5[[#This Row],[Billing]]))</f>
        <v>1.1000000000000001</v>
      </c>
      <c r="I21">
        <f>Table5[[#This Row],[Hourly]]*Table5[[#This Row],[Factor]]</f>
        <v>2.3033587500000001</v>
      </c>
      <c r="J21" s="94">
        <f>Table5[[#This Row],[Adjusted]]*144</f>
        <v>331.68366000000003</v>
      </c>
      <c r="K21" s="60">
        <f>144*Table5[[#This Row],[Hourly]]</f>
        <v>301.53059999999999</v>
      </c>
    </row>
    <row r="22" spans="1:11" x14ac:dyDescent="0.25">
      <c r="A22" s="60">
        <v>100</v>
      </c>
      <c r="B22" s="96">
        <f>0.06*Table5[[#This Row],[Billing]]</f>
        <v>6</v>
      </c>
      <c r="C22" s="96">
        <f>0.05*Table5[[#This Row],[Billing]]</f>
        <v>5</v>
      </c>
      <c r="D22" s="96">
        <f t="shared" si="0"/>
        <v>3.5</v>
      </c>
      <c r="E22" s="96">
        <f>SUM(Table5[[#This Row],[VMS]:[INS]])</f>
        <v>14.5</v>
      </c>
      <c r="F22" s="97">
        <f>(Table5[[#This Row],[Billing]]-Table5[[#This Row],[Total Cost]])*0.65</f>
        <v>55.575000000000003</v>
      </c>
      <c r="G22" s="98">
        <f>(Table5[[#This Row],[Billing]]-Table5[[#This Row],[Blended]])*0.045</f>
        <v>1.9991249999999998</v>
      </c>
      <c r="H22" s="93">
        <f>(9/5-((1/150)*Table5[[#This Row],[Billing]]))</f>
        <v>1.1333333333333333</v>
      </c>
      <c r="I22">
        <f>Table5[[#This Row],[Hourly]]*Table5[[#This Row],[Factor]]</f>
        <v>2.2656749999999999</v>
      </c>
      <c r="J22" s="94">
        <f>Table5[[#This Row],[Adjusted]]*144</f>
        <v>326.25720000000001</v>
      </c>
      <c r="K22" s="60">
        <f>144*Table5[[#This Row],[Hourly]]</f>
        <v>287.87399999999997</v>
      </c>
    </row>
    <row r="23" spans="1:11" x14ac:dyDescent="0.25">
      <c r="A23" s="60">
        <v>95</v>
      </c>
      <c r="B23" s="96">
        <f>0.06*Table5[[#This Row],[Billing]]</f>
        <v>5.7</v>
      </c>
      <c r="C23" s="96">
        <f>0.05*Table5[[#This Row],[Billing]]</f>
        <v>4.75</v>
      </c>
      <c r="D23" s="96">
        <f t="shared" si="0"/>
        <v>3.5</v>
      </c>
      <c r="E23" s="96">
        <f>SUM(Table5[[#This Row],[VMS]:[INS]])</f>
        <v>13.95</v>
      </c>
      <c r="F23" s="97">
        <f>(Table5[[#This Row],[Billing]]-Table5[[#This Row],[Total Cost]])*0.65</f>
        <v>52.682499999999997</v>
      </c>
      <c r="G23" s="98">
        <f>(Table5[[#This Row],[Billing]]-Table5[[#This Row],[Blended]])*0.045</f>
        <v>1.9042875000000001</v>
      </c>
      <c r="H23" s="93">
        <f>(9/5-((1/150)*Table5[[#This Row],[Billing]]))</f>
        <v>1.1666666666666665</v>
      </c>
      <c r="I23">
        <f>Table5[[#This Row],[Hourly]]*Table5[[#This Row],[Factor]]</f>
        <v>2.2216687500000001</v>
      </c>
      <c r="J23" s="94">
        <f>Table5[[#This Row],[Adjusted]]*144</f>
        <v>319.9203</v>
      </c>
      <c r="K23" s="60">
        <f>144*Table5[[#This Row],[Hourly]]</f>
        <v>274.2174</v>
      </c>
    </row>
    <row r="24" spans="1:11" x14ac:dyDescent="0.25">
      <c r="A24" s="60">
        <v>90</v>
      </c>
      <c r="B24" s="96">
        <f>0.06*Table5[[#This Row],[Billing]]</f>
        <v>5.3999999999999995</v>
      </c>
      <c r="C24" s="96">
        <f>0.05*Table5[[#This Row],[Billing]]</f>
        <v>4.5</v>
      </c>
      <c r="D24" s="96">
        <f t="shared" si="0"/>
        <v>3.5</v>
      </c>
      <c r="E24" s="96">
        <f>SUM(Table5[[#This Row],[VMS]:[INS]])</f>
        <v>13.399999999999999</v>
      </c>
      <c r="F24" s="97">
        <f>(Table5[[#This Row],[Billing]]-Table5[[#This Row],[Total Cost]])*0.65</f>
        <v>49.79</v>
      </c>
      <c r="G24" s="98">
        <f>(Table5[[#This Row],[Billing]]-Table5[[#This Row],[Blended]])*0.045</f>
        <v>1.80945</v>
      </c>
      <c r="H24" s="93">
        <f>(9/5-((1/150)*Table5[[#This Row],[Billing]]))</f>
        <v>1.2</v>
      </c>
      <c r="I24">
        <f>Table5[[#This Row],[Hourly]]*Table5[[#This Row],[Factor]]</f>
        <v>2.1713399999999998</v>
      </c>
      <c r="J24" s="94">
        <f>Table5[[#This Row],[Adjusted]]*144</f>
        <v>312.67295999999999</v>
      </c>
      <c r="K24" s="60">
        <f>144*Table5[[#This Row],[Hourly]]</f>
        <v>260.56079999999997</v>
      </c>
    </row>
    <row r="25" spans="1:11" x14ac:dyDescent="0.25">
      <c r="A25" s="60">
        <v>85</v>
      </c>
      <c r="B25" s="96">
        <f>0.06*Table5[[#This Row],[Billing]]</f>
        <v>5.0999999999999996</v>
      </c>
      <c r="C25" s="96">
        <f>0.05*Table5[[#This Row],[Billing]]</f>
        <v>4.25</v>
      </c>
      <c r="D25" s="96">
        <f t="shared" si="0"/>
        <v>3.5</v>
      </c>
      <c r="E25" s="96">
        <f>SUM(Table5[[#This Row],[VMS]:[INS]])</f>
        <v>12.85</v>
      </c>
      <c r="F25" s="97">
        <f>(Table5[[#This Row],[Billing]]-Table5[[#This Row],[Total Cost]])*0.65</f>
        <v>46.897500000000008</v>
      </c>
      <c r="G25" s="98">
        <f>(Table5[[#This Row],[Billing]]-Table5[[#This Row],[Blended]])*0.045</f>
        <v>1.7146124999999997</v>
      </c>
      <c r="H25" s="93">
        <f>(9/5-((1/150)*Table5[[#This Row],[Billing]]))</f>
        <v>1.2333333333333334</v>
      </c>
      <c r="I25">
        <f>Table5[[#This Row],[Hourly]]*Table5[[#This Row],[Factor]]</f>
        <v>2.1146887499999996</v>
      </c>
      <c r="J25" s="94">
        <f>Table5[[#This Row],[Adjusted]]*144</f>
        <v>304.51517999999993</v>
      </c>
      <c r="K25" s="60">
        <f>144*Table5[[#This Row],[Hourly]]</f>
        <v>246.90419999999995</v>
      </c>
    </row>
    <row r="26" spans="1:11" x14ac:dyDescent="0.25">
      <c r="A26" s="60">
        <v>80</v>
      </c>
      <c r="B26" s="96">
        <f>0.06*Table5[[#This Row],[Billing]]</f>
        <v>4.8</v>
      </c>
      <c r="C26" s="96">
        <f>0.05*Table5[[#This Row],[Billing]]</f>
        <v>4</v>
      </c>
      <c r="D26" s="96">
        <f t="shared" si="0"/>
        <v>3.5</v>
      </c>
      <c r="E26" s="96">
        <f>SUM(Table5[[#This Row],[VMS]:[INS]])</f>
        <v>12.3</v>
      </c>
      <c r="F26" s="97">
        <f>(Table5[[#This Row],[Billing]]-Table5[[#This Row],[Total Cost]])*0.65</f>
        <v>44.005000000000003</v>
      </c>
      <c r="G26" s="98">
        <f>(Table5[[#This Row],[Billing]]-Table5[[#This Row],[Blended]])*0.045</f>
        <v>1.6197749999999997</v>
      </c>
      <c r="H26" s="93">
        <f>(9/5-((1/150)*Table5[[#This Row],[Billing]]))</f>
        <v>1.2666666666666666</v>
      </c>
      <c r="I26">
        <f>Table5[[#This Row],[Hourly]]*Table5[[#This Row],[Factor]]</f>
        <v>2.0517149999999997</v>
      </c>
      <c r="J26" s="94">
        <f>Table5[[#This Row],[Adjusted]]*144</f>
        <v>295.44695999999999</v>
      </c>
      <c r="K26" s="60">
        <f>144*Table5[[#This Row],[Hourly]]</f>
        <v>233.24759999999998</v>
      </c>
    </row>
    <row r="27" spans="1:11" x14ac:dyDescent="0.25">
      <c r="A27" s="60">
        <v>75</v>
      </c>
      <c r="B27" s="96">
        <f>0.06*Table5[[#This Row],[Billing]]</f>
        <v>4.5</v>
      </c>
      <c r="C27" s="96">
        <f>0.05*Table5[[#This Row],[Billing]]</f>
        <v>3.75</v>
      </c>
      <c r="D27" s="96">
        <f t="shared" si="0"/>
        <v>3.5</v>
      </c>
      <c r="E27" s="96">
        <f>SUM(Table5[[#This Row],[VMS]:[INS]])</f>
        <v>11.75</v>
      </c>
      <c r="F27" s="97">
        <f>(Table5[[#This Row],[Billing]]-Table5[[#This Row],[Total Cost]])*0.65</f>
        <v>41.112500000000004</v>
      </c>
      <c r="G27" s="98">
        <f>(Table5[[#This Row],[Billing]]-Table5[[#This Row],[Blended]])*0.045</f>
        <v>1.5249374999999998</v>
      </c>
      <c r="H27" s="93">
        <f>(9/5-((1/150)*Table5[[#This Row],[Billing]]))</f>
        <v>1.3</v>
      </c>
      <c r="I27">
        <f>Table5[[#This Row],[Hourly]]*Table5[[#This Row],[Factor]]</f>
        <v>1.9824187499999999</v>
      </c>
      <c r="J27" s="94">
        <f>Table5[[#This Row],[Adjusted]]*144</f>
        <v>285.4683</v>
      </c>
      <c r="K27" s="60">
        <f>144*Table5[[#This Row],[Hourly]]</f>
        <v>219.59099999999998</v>
      </c>
    </row>
    <row r="28" spans="1:11" x14ac:dyDescent="0.25">
      <c r="A28" s="60">
        <v>70</v>
      </c>
      <c r="B28" s="96">
        <f>0.06*Table5[[#This Row],[Billing]]</f>
        <v>4.2</v>
      </c>
      <c r="C28" s="96">
        <f>0.05*Table5[[#This Row],[Billing]]</f>
        <v>3.5</v>
      </c>
      <c r="D28" s="96">
        <f t="shared" si="0"/>
        <v>3.5</v>
      </c>
      <c r="E28" s="96">
        <f>SUM(Table5[[#This Row],[VMS]:[INS]])</f>
        <v>11.2</v>
      </c>
      <c r="F28" s="97">
        <f>(Table5[[#This Row],[Billing]]-Table5[[#This Row],[Total Cost]])*0.65</f>
        <v>38.22</v>
      </c>
      <c r="G28" s="98">
        <f>(Table5[[#This Row],[Billing]]-Table5[[#This Row],[Blended]])*0.045</f>
        <v>1.4300999999999999</v>
      </c>
      <c r="H28" s="93">
        <f>(9/5-((1/150)*Table5[[#This Row],[Billing]]))</f>
        <v>1.3333333333333335</v>
      </c>
      <c r="I28">
        <f>Table5[[#This Row],[Hourly]]*Table5[[#This Row],[Factor]]</f>
        <v>1.9068000000000001</v>
      </c>
      <c r="J28" s="94">
        <f>Table5[[#This Row],[Adjusted]]*144</f>
        <v>274.57920000000001</v>
      </c>
      <c r="K28" s="60">
        <f>144*Table5[[#This Row],[Hourly]]</f>
        <v>205.93439999999998</v>
      </c>
    </row>
    <row r="29" spans="1:11" x14ac:dyDescent="0.25">
      <c r="A29" s="60">
        <v>65</v>
      </c>
      <c r="B29" s="96">
        <f>0.06*Table5[[#This Row],[Billing]]</f>
        <v>3.9</v>
      </c>
      <c r="C29" s="96">
        <f>0.05*Table5[[#This Row],[Billing]]</f>
        <v>3.25</v>
      </c>
      <c r="D29" s="96">
        <f t="shared" si="0"/>
        <v>3.5</v>
      </c>
      <c r="E29" s="96">
        <f>SUM(Table5[[#This Row],[VMS]:[INS]])</f>
        <v>10.65</v>
      </c>
      <c r="F29" s="97">
        <f>(Table5[[#This Row],[Billing]]-Table5[[#This Row],[Total Cost]])*0.65</f>
        <v>35.327500000000001</v>
      </c>
      <c r="G29" s="98">
        <f>(Table5[[#This Row],[Billing]]-Table5[[#This Row],[Blended]])*0.045</f>
        <v>1.3352625</v>
      </c>
      <c r="H29" s="93">
        <f>(9/5-((1/150)*Table5[[#This Row],[Billing]]))</f>
        <v>1.3666666666666667</v>
      </c>
      <c r="I29">
        <f>Table5[[#This Row],[Hourly]]*Table5[[#This Row],[Factor]]</f>
        <v>1.82485875</v>
      </c>
      <c r="J29" s="94">
        <f>Table5[[#This Row],[Adjusted]]*144</f>
        <v>262.77965999999998</v>
      </c>
      <c r="K29" s="60">
        <f>144*Table5[[#This Row],[Hourly]]</f>
        <v>192.27780000000001</v>
      </c>
    </row>
    <row r="30" spans="1:11" x14ac:dyDescent="0.25">
      <c r="A30" s="60">
        <v>60</v>
      </c>
      <c r="B30" s="96">
        <f>0.06*Table5[[#This Row],[Billing]]</f>
        <v>3.5999999999999996</v>
      </c>
      <c r="C30" s="96">
        <f>0.05*Table5[[#This Row],[Billing]]</f>
        <v>3</v>
      </c>
      <c r="D30" s="96">
        <f t="shared" si="0"/>
        <v>3.5</v>
      </c>
      <c r="E30" s="96">
        <f>SUM(Table5[[#This Row],[VMS]:[INS]])</f>
        <v>10.1</v>
      </c>
      <c r="F30" s="97">
        <f>(Table5[[#This Row],[Billing]]-Table5[[#This Row],[Total Cost]])*0.65</f>
        <v>32.435000000000002</v>
      </c>
      <c r="G30" s="98">
        <f>(Table5[[#This Row],[Billing]]-Table5[[#This Row],[Blended]])*0.045</f>
        <v>1.2404249999999999</v>
      </c>
      <c r="H30" s="93">
        <f>(9/5-((1/150)*Table5[[#This Row],[Billing]]))</f>
        <v>1.4</v>
      </c>
      <c r="I30">
        <f>Table5[[#This Row],[Hourly]]*Table5[[#This Row],[Factor]]</f>
        <v>1.7365949999999997</v>
      </c>
      <c r="J30" s="94">
        <f>Table5[[#This Row],[Adjusted]]*144</f>
        <v>250.06967999999995</v>
      </c>
      <c r="K30" s="60">
        <f>144*Table5[[#This Row],[Hourly]]</f>
        <v>178.62119999999999</v>
      </c>
    </row>
    <row r="31" spans="1:11" x14ac:dyDescent="0.25">
      <c r="A31" s="60">
        <v>55</v>
      </c>
      <c r="B31" s="96">
        <f>0.06*Table5[[#This Row],[Billing]]</f>
        <v>3.3</v>
      </c>
      <c r="C31" s="96">
        <f>0.05*Table5[[#This Row],[Billing]]</f>
        <v>2.75</v>
      </c>
      <c r="D31" s="96">
        <f t="shared" si="0"/>
        <v>3.5</v>
      </c>
      <c r="E31" s="96">
        <f>SUM(Table5[[#This Row],[VMS]:[INS]])</f>
        <v>9.5500000000000007</v>
      </c>
      <c r="F31" s="97">
        <f>(Table5[[#This Row],[Billing]]-Table5[[#This Row],[Total Cost]])*0.65</f>
        <v>29.542500000000004</v>
      </c>
      <c r="G31" s="98">
        <f>(Table5[[#This Row],[Billing]]-Table5[[#This Row],[Blended]])*0.045</f>
        <v>1.1455874999999998</v>
      </c>
      <c r="H31" s="93">
        <f>(9/5-((1/150)*Table5[[#This Row],[Billing]]))</f>
        <v>1.4333333333333333</v>
      </c>
      <c r="I31">
        <f>Table5[[#This Row],[Hourly]]*Table5[[#This Row],[Factor]]</f>
        <v>1.6420087499999996</v>
      </c>
      <c r="J31" s="94">
        <f>Table5[[#This Row],[Adjusted]]*144</f>
        <v>236.44925999999992</v>
      </c>
      <c r="K31" s="60">
        <f>144*Table5[[#This Row],[Hourly]]</f>
        <v>164.96459999999996</v>
      </c>
    </row>
    <row r="32" spans="1:11" x14ac:dyDescent="0.25">
      <c r="A32" s="60">
        <v>50</v>
      </c>
      <c r="B32" s="96">
        <f>0.06*Table5[[#This Row],[Billing]]</f>
        <v>3</v>
      </c>
      <c r="C32" s="96">
        <f>0.05*Table5[[#This Row],[Billing]]</f>
        <v>2.5</v>
      </c>
      <c r="D32" s="96">
        <f t="shared" si="0"/>
        <v>3.5</v>
      </c>
      <c r="E32" s="96">
        <f>SUM(Table5[[#This Row],[VMS]:[INS]])</f>
        <v>9</v>
      </c>
      <c r="F32" s="97">
        <f>(Table5[[#This Row],[Billing]]-Table5[[#This Row],[Total Cost]])*0.65</f>
        <v>26.650000000000002</v>
      </c>
      <c r="G32" s="98">
        <f>(Table5[[#This Row],[Billing]]-Table5[[#This Row],[Blended]])*0.045</f>
        <v>1.0507499999999999</v>
      </c>
      <c r="H32" s="93">
        <f>(9/5-((1/150)*Table5[[#This Row],[Billing]]))</f>
        <v>1.4666666666666668</v>
      </c>
      <c r="I32">
        <f>Table5[[#This Row],[Hourly]]*Table5[[#This Row],[Factor]]</f>
        <v>1.5410999999999999</v>
      </c>
      <c r="J32" s="94">
        <f>Table5[[#This Row],[Adjusted]]*144</f>
        <v>221.91839999999999</v>
      </c>
      <c r="K32" s="60">
        <f>144*Table5[[#This Row],[Hourly]]</f>
        <v>151.30799999999999</v>
      </c>
    </row>
    <row r="33" spans="1:11" x14ac:dyDescent="0.25">
      <c r="A33" s="60">
        <v>45</v>
      </c>
      <c r="B33" s="96">
        <f>0.06*Table5[[#This Row],[Billing]]</f>
        <v>2.6999999999999997</v>
      </c>
      <c r="C33" s="96">
        <f>0.05*Table5[[#This Row],[Billing]]</f>
        <v>2.25</v>
      </c>
      <c r="D33" s="96">
        <f t="shared" si="0"/>
        <v>3.5</v>
      </c>
      <c r="E33" s="96">
        <f>SUM(Table5[[#This Row],[VMS]:[INS]])</f>
        <v>8.4499999999999993</v>
      </c>
      <c r="F33" s="97">
        <f>(Table5[[#This Row],[Billing]]-Table5[[#This Row],[Total Cost]])*0.65</f>
        <v>23.7575</v>
      </c>
      <c r="G33" s="98">
        <f>(Table5[[#This Row],[Billing]]-Table5[[#This Row],[Blended]])*0.045</f>
        <v>0.95591249999999994</v>
      </c>
      <c r="H33" s="93">
        <f>(9/5-((1/150)*Table5[[#This Row],[Billing]]))</f>
        <v>1.5</v>
      </c>
      <c r="I33">
        <f>Table5[[#This Row],[Hourly]]*Table5[[#This Row],[Factor]]</f>
        <v>1.4338687499999998</v>
      </c>
      <c r="J33" s="94">
        <f>Table5[[#This Row],[Adjusted]]*144</f>
        <v>206.47709999999998</v>
      </c>
      <c r="K33" s="60">
        <f>144*Table5[[#This Row],[Hourly]]</f>
        <v>137.6514</v>
      </c>
    </row>
    <row r="34" spans="1:11" x14ac:dyDescent="0.25">
      <c r="A34" s="60">
        <v>40</v>
      </c>
      <c r="B34" s="96">
        <f>0.06*Table5[[#This Row],[Billing]]</f>
        <v>2.4</v>
      </c>
      <c r="C34" s="96">
        <f>0.05*Table5[[#This Row],[Billing]]</f>
        <v>2</v>
      </c>
      <c r="D34" s="96">
        <f t="shared" si="0"/>
        <v>3.5</v>
      </c>
      <c r="E34" s="96">
        <f>SUM(Table5[[#This Row],[VMS]:[INS]])</f>
        <v>7.9</v>
      </c>
      <c r="F34" s="97">
        <f>(Table5[[#This Row],[Billing]]-Table5[[#This Row],[Total Cost]])*0.65</f>
        <v>20.865000000000002</v>
      </c>
      <c r="G34" s="98">
        <f>(Table5[[#This Row],[Billing]]-Table5[[#This Row],[Blended]])*0.045</f>
        <v>0.86107499999999992</v>
      </c>
      <c r="H34" s="93">
        <f>(9/5-((1/150)*Table5[[#This Row],[Billing]]))</f>
        <v>1.5333333333333334</v>
      </c>
      <c r="I34">
        <f>Table5[[#This Row],[Hourly]]*Table5[[#This Row],[Factor]]</f>
        <v>1.3203149999999999</v>
      </c>
      <c r="J34" s="94">
        <f>Table5[[#This Row],[Adjusted]]*144</f>
        <v>190.12536</v>
      </c>
      <c r="K34" s="60">
        <f>144*Table5[[#This Row],[Hourly]]</f>
        <v>123.99479999999998</v>
      </c>
    </row>
    <row r="35" spans="1:11" x14ac:dyDescent="0.25">
      <c r="A35" s="60">
        <v>35</v>
      </c>
      <c r="B35" s="96">
        <f>0.06*Table5[[#This Row],[Billing]]</f>
        <v>2.1</v>
      </c>
      <c r="C35" s="96">
        <f>0.05*Table5[[#This Row],[Billing]]</f>
        <v>1.75</v>
      </c>
      <c r="D35" s="96">
        <f t="shared" si="0"/>
        <v>3.5</v>
      </c>
      <c r="E35" s="96">
        <f>SUM(Table5[[#This Row],[VMS]:[INS]])</f>
        <v>7.35</v>
      </c>
      <c r="F35" s="97">
        <f>(Table5[[#This Row],[Billing]]-Table5[[#This Row],[Total Cost]])*0.65</f>
        <v>17.9725</v>
      </c>
      <c r="G35" s="98">
        <f>(Table5[[#This Row],[Billing]]-Table5[[#This Row],[Blended]])*0.045</f>
        <v>0.76623750000000002</v>
      </c>
      <c r="H35" s="93">
        <f>(9/5-((1/150)*Table5[[#This Row],[Billing]]))</f>
        <v>1.5666666666666667</v>
      </c>
      <c r="I35">
        <f>Table5[[#This Row],[Hourly]]*Table5[[#This Row],[Factor]]</f>
        <v>1.20043875</v>
      </c>
      <c r="J35" s="94">
        <f>Table5[[#This Row],[Adjusted]]*144</f>
        <v>172.86318</v>
      </c>
      <c r="K35" s="60">
        <f>144*Table5[[#This Row],[Hourly]]</f>
        <v>110.3382</v>
      </c>
    </row>
    <row r="36" spans="1:11" x14ac:dyDescent="0.25">
      <c r="A36" s="60">
        <v>30</v>
      </c>
      <c r="B36" s="96">
        <f>0.06*Table5[[#This Row],[Billing]]</f>
        <v>1.7999999999999998</v>
      </c>
      <c r="C36" s="96">
        <f>0.05*Table5[[#This Row],[Billing]]</f>
        <v>1.5</v>
      </c>
      <c r="D36" s="96">
        <f t="shared" si="0"/>
        <v>3.5</v>
      </c>
      <c r="E36" s="96">
        <f>SUM(Table5[[#This Row],[VMS]:[INS]])</f>
        <v>6.8</v>
      </c>
      <c r="F36" s="97">
        <f>(Table5[[#This Row],[Billing]]-Table5[[#This Row],[Total Cost]])*0.65</f>
        <v>15.08</v>
      </c>
      <c r="G36" s="98">
        <f>(Table5[[#This Row],[Billing]]-Table5[[#This Row],[Blended]])*0.045</f>
        <v>0.6714</v>
      </c>
      <c r="H36" s="93">
        <f>(9/5-((1/150)*Table5[[#This Row],[Billing]]))</f>
        <v>1.6</v>
      </c>
      <c r="I36">
        <f>Table5[[#This Row],[Hourly]]*Table5[[#This Row],[Factor]]</f>
        <v>1.0742400000000001</v>
      </c>
      <c r="J36" s="94">
        <f>Table5[[#This Row],[Adjusted]]*144</f>
        <v>154.69056</v>
      </c>
      <c r="K36" s="60">
        <f>144*Table5[[#This Row],[Hourly]]</f>
        <v>96.681600000000003</v>
      </c>
    </row>
    <row r="37" spans="1:11" x14ac:dyDescent="0.25">
      <c r="A37" s="60">
        <v>25</v>
      </c>
      <c r="B37" s="96">
        <f>0.06*Table5[[#This Row],[Billing]]</f>
        <v>1.5</v>
      </c>
      <c r="C37" s="96">
        <f>0.05*Table5[[#This Row],[Billing]]</f>
        <v>1.25</v>
      </c>
      <c r="D37" s="96">
        <f t="shared" si="0"/>
        <v>3.5</v>
      </c>
      <c r="E37" s="96">
        <f>SUM(Table5[[#This Row],[VMS]:[INS]])</f>
        <v>6.25</v>
      </c>
      <c r="F37" s="97">
        <f>(Table5[[#This Row],[Billing]]-Table5[[#This Row],[Total Cost]])*0.65</f>
        <v>12.1875</v>
      </c>
      <c r="G37" s="98">
        <f>(Table5[[#This Row],[Billing]]-Table5[[#This Row],[Blended]])*0.045</f>
        <v>0.57656249999999998</v>
      </c>
      <c r="H37" s="93">
        <f>(9/5-((1/150)*Table5[[#This Row],[Billing]]))</f>
        <v>1.6333333333333333</v>
      </c>
      <c r="I37">
        <f>Table5[[#This Row],[Hourly]]*Table5[[#This Row],[Factor]]</f>
        <v>0.94171874999999994</v>
      </c>
      <c r="J37" s="94">
        <f>Table5[[#This Row],[Adjusted]]*144</f>
        <v>135.60749999999999</v>
      </c>
      <c r="K37" s="60">
        <f>144*Table5[[#This Row],[Hourly]]</f>
        <v>83.024999999999991</v>
      </c>
    </row>
  </sheetData>
  <pageMargins left="0.7" right="0.7" top="0.75" bottom="0.75" header="0.3" footer="0.3"/>
  <pageSetup orientation="portrait" r:id="rId1"/>
  <headerFooter>
    <oddFooter>&amp;L&amp;1#&amp;"Calibri"&amp;8&amp;K000000Classified as Highly Confidential</oddFooter>
  </headerFooter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E5DCD-0315-42A2-9247-2D6914EC46D1}">
  <sheetPr codeName="Sheet5"/>
  <dimension ref="A1:B19"/>
  <sheetViews>
    <sheetView workbookViewId="0">
      <selection activeCell="B19" sqref="B19"/>
    </sheetView>
  </sheetViews>
  <sheetFormatPr defaultRowHeight="15" x14ac:dyDescent="0.25"/>
  <cols>
    <col min="1" max="1" width="28.42578125" style="19" customWidth="1"/>
    <col min="2" max="2" width="14.85546875" customWidth="1"/>
  </cols>
  <sheetData>
    <row r="1" spans="1:1" x14ac:dyDescent="0.25">
      <c r="A1" s="19" t="s">
        <v>338</v>
      </c>
    </row>
    <row r="2" spans="1:1" x14ac:dyDescent="0.25">
      <c r="A2" s="19" t="s">
        <v>337</v>
      </c>
    </row>
    <row r="3" spans="1:1" x14ac:dyDescent="0.25">
      <c r="A3" s="19" t="s">
        <v>339</v>
      </c>
    </row>
    <row r="4" spans="1:1" x14ac:dyDescent="0.25">
      <c r="A4" s="19">
        <v>1099</v>
      </c>
    </row>
    <row r="5" spans="1:1" x14ac:dyDescent="0.25">
      <c r="A5" s="19" t="s">
        <v>330</v>
      </c>
    </row>
    <row r="6" spans="1:1" x14ac:dyDescent="0.25">
      <c r="A6" s="19" t="s">
        <v>331</v>
      </c>
    </row>
    <row r="7" spans="1:1" x14ac:dyDescent="0.25">
      <c r="A7" s="19" t="s">
        <v>332</v>
      </c>
    </row>
    <row r="8" spans="1:1" x14ac:dyDescent="0.25">
      <c r="A8" s="19" t="s">
        <v>333</v>
      </c>
    </row>
    <row r="9" spans="1:1" x14ac:dyDescent="0.25">
      <c r="A9" s="19" t="s">
        <v>334</v>
      </c>
    </row>
    <row r="10" spans="1:1" x14ac:dyDescent="0.25">
      <c r="A10" s="19" t="s">
        <v>335</v>
      </c>
    </row>
    <row r="11" spans="1:1" x14ac:dyDescent="0.25">
      <c r="A11" s="19" t="s">
        <v>340</v>
      </c>
    </row>
    <row r="12" spans="1:1" x14ac:dyDescent="0.25">
      <c r="A12" s="19" t="s">
        <v>336</v>
      </c>
    </row>
    <row r="13" spans="1:1" x14ac:dyDescent="0.25">
      <c r="A13" s="19" t="s">
        <v>341</v>
      </c>
    </row>
    <row r="14" spans="1:1" x14ac:dyDescent="0.25">
      <c r="A14" s="19" t="s">
        <v>342</v>
      </c>
    </row>
    <row r="15" spans="1:1" x14ac:dyDescent="0.25">
      <c r="A15" s="19" t="s">
        <v>343</v>
      </c>
    </row>
    <row r="16" spans="1:1" x14ac:dyDescent="0.25">
      <c r="A16" s="19" t="s">
        <v>344</v>
      </c>
    </row>
    <row r="17" spans="1:2" x14ac:dyDescent="0.25">
      <c r="A17" s="19" t="s">
        <v>345</v>
      </c>
    </row>
    <row r="18" spans="1:2" x14ac:dyDescent="0.25">
      <c r="A18" s="19" t="s">
        <v>518</v>
      </c>
      <c r="B18" t="s">
        <v>521</v>
      </c>
    </row>
    <row r="19" spans="1:2" x14ac:dyDescent="0.25">
      <c r="A19" s="19" t="s">
        <v>519</v>
      </c>
      <c r="B19" t="s">
        <v>520</v>
      </c>
    </row>
  </sheetData>
  <pageMargins left="0.7" right="0.7" top="0.75" bottom="0.75" header="0.3" footer="0.3"/>
  <pageSetup orientation="portrait" r:id="rId1"/>
  <headerFooter>
    <oddFooter>&amp;L&amp;1#&amp;"Calibri"&amp;8&amp;K000000Classified as Highly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v3.0</vt:lpstr>
      <vt:lpstr>Documentation</vt:lpstr>
      <vt:lpstr>Report</vt:lpstr>
      <vt:lpstr>Lookup-Rates</vt:lpstr>
      <vt:lpstr>Lookup-MinWage</vt:lpstr>
      <vt:lpstr>Lookup-SUTA</vt:lpstr>
      <vt:lpstr>Lookup-Professionals</vt:lpstr>
      <vt:lpstr>Specialty</vt:lpstr>
      <vt:lpstr>Bonus BreakDown</vt:lpstr>
      <vt:lpstr>Glossary</vt:lpstr>
      <vt:lpstr>RNG_ALLIED</vt:lpstr>
      <vt:lpstr>RNG_CNA</vt:lpstr>
      <vt:lpstr>RNG_LPN_LVN</vt:lpstr>
      <vt:lpstr>RNG_NON_CLINICAL</vt:lpstr>
      <vt:lpstr>RNG_RN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Dayne Troupe</dc:creator>
  <cp:lastModifiedBy>Faith Myers</cp:lastModifiedBy>
  <dcterms:created xsi:type="dcterms:W3CDTF">2021-10-30T23:22:15Z</dcterms:created>
  <dcterms:modified xsi:type="dcterms:W3CDTF">2025-04-10T21:55:29Z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7e6c2ba-2de2-43c2-a75a-a2256b0c2de7_Enabled">
    <vt:lpwstr>true</vt:lpwstr>
  </property>
  <property fmtid="{D5CDD505-2E9C-101B-9397-08002B2CF9AE}" pid="3" name="MSIP_Label_b7e6c2ba-2de2-43c2-a75a-a2256b0c2de7_SetDate">
    <vt:lpwstr>2022-11-11T13:48:42Z</vt:lpwstr>
  </property>
  <property fmtid="{D5CDD505-2E9C-101B-9397-08002B2CF9AE}" pid="4" name="MSIP_Label_b7e6c2ba-2de2-43c2-a75a-a2256b0c2de7_Method">
    <vt:lpwstr>Privileged</vt:lpwstr>
  </property>
  <property fmtid="{D5CDD505-2E9C-101B-9397-08002B2CF9AE}" pid="5" name="MSIP_Label_b7e6c2ba-2de2-43c2-a75a-a2256b0c2de7_Name">
    <vt:lpwstr>Highly Confidential All Employees</vt:lpwstr>
  </property>
  <property fmtid="{D5CDD505-2E9C-101B-9397-08002B2CF9AE}" pid="6" name="MSIP_Label_b7e6c2ba-2de2-43c2-a75a-a2256b0c2de7_SiteId">
    <vt:lpwstr>4c2b18ed-a8fe-40b7-b88d-30fb64614eb1</vt:lpwstr>
  </property>
  <property fmtid="{D5CDD505-2E9C-101B-9397-08002B2CF9AE}" pid="7" name="MSIP_Label_b7e6c2ba-2de2-43c2-a75a-a2256b0c2de7_ActionId">
    <vt:lpwstr>b95e5915-f3da-4d61-9bd8-08912fb07493</vt:lpwstr>
  </property>
  <property fmtid="{D5CDD505-2E9C-101B-9397-08002B2CF9AE}" pid="8" name="MSIP_Label_b7e6c2ba-2de2-43c2-a75a-a2256b0c2de7_ContentBits">
    <vt:lpwstr>2</vt:lpwstr>
  </property>
</Properties>
</file>