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Gaurab's Folder\Excel Analysis\"/>
    </mc:Choice>
  </mc:AlternateContent>
  <bookViews>
    <workbookView xWindow="0" yWindow="0" windowWidth="20490" windowHeight="7620" tabRatio="641" firstSheet="1" activeTab="8"/>
  </bookViews>
  <sheets>
    <sheet name="Data" sheetId="1" r:id="rId1"/>
    <sheet name="Combo Chart" sheetId="3" r:id="rId2"/>
    <sheet name="Waterfall Chart" sheetId="4" r:id="rId3"/>
    <sheet name="Pie Chart" sheetId="5" r:id="rId4"/>
    <sheet name="Maps" sheetId="6" r:id="rId5"/>
    <sheet name="Top 5" sheetId="7" r:id="rId6"/>
    <sheet name="KPI" sheetId="8" r:id="rId7"/>
    <sheet name="KPI YOY" sheetId="9" r:id="rId8"/>
    <sheet name="Dashboard" sheetId="2" r:id="rId9"/>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Region">#N/A</definedName>
    <definedName name="Slicer_Segment">#N/A</definedName>
    <definedName name="Slicer_Year">#N/A</definedName>
  </definedNames>
  <calcPr calcId="162913"/>
  <pivotCaches>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1" i="2" l="1"/>
  <c r="E14" i="6"/>
  <c r="D14" i="6"/>
  <c r="E53" i="6"/>
  <c r="D53" i="6"/>
  <c r="E52" i="6"/>
  <c r="D52" i="6"/>
  <c r="E51" i="6"/>
  <c r="D51" i="6"/>
  <c r="E50" i="6"/>
  <c r="D50" i="6"/>
  <c r="E49" i="6"/>
  <c r="D49" i="6"/>
  <c r="E48" i="6"/>
  <c r="D48" i="6"/>
  <c r="E47" i="6"/>
  <c r="D47" i="6"/>
  <c r="E46" i="6"/>
  <c r="D46" i="6"/>
  <c r="E45" i="6"/>
  <c r="D45" i="6"/>
  <c r="E44" i="6"/>
  <c r="D44" i="6"/>
  <c r="E43" i="6"/>
  <c r="D43" i="6"/>
  <c r="E42" i="6"/>
  <c r="D42" i="6"/>
  <c r="E41" i="6"/>
  <c r="D41" i="6"/>
  <c r="E40" i="6"/>
  <c r="D40" i="6"/>
  <c r="E39" i="6"/>
  <c r="D39" i="6"/>
  <c r="E38" i="6"/>
  <c r="D38" i="6"/>
  <c r="E37" i="6"/>
  <c r="D37" i="6"/>
  <c r="E36" i="6"/>
  <c r="D36" i="6"/>
  <c r="E35" i="6"/>
  <c r="D35" i="6"/>
  <c r="E34" i="6"/>
  <c r="D34" i="6"/>
  <c r="E33" i="6"/>
  <c r="D33" i="6"/>
  <c r="E32" i="6"/>
  <c r="D32" i="6"/>
  <c r="E31" i="6"/>
  <c r="D31" i="6"/>
  <c r="E30" i="6"/>
  <c r="D30" i="6"/>
  <c r="E29" i="6"/>
  <c r="D29" i="6"/>
  <c r="E28" i="6"/>
  <c r="D28" i="6"/>
  <c r="E27" i="6"/>
  <c r="D27" i="6"/>
  <c r="E26" i="6"/>
  <c r="D26" i="6"/>
  <c r="E25" i="6"/>
  <c r="D25" i="6"/>
  <c r="E24" i="6"/>
  <c r="D24" i="6"/>
  <c r="E23" i="6"/>
  <c r="D23" i="6"/>
  <c r="E22" i="6"/>
  <c r="D22" i="6"/>
  <c r="E21" i="6"/>
  <c r="D21" i="6"/>
  <c r="E20" i="6"/>
  <c r="D20" i="6"/>
  <c r="E19" i="6"/>
  <c r="D19" i="6"/>
  <c r="E18" i="6"/>
  <c r="D18" i="6"/>
  <c r="E17" i="6"/>
  <c r="D17" i="6"/>
  <c r="E16" i="6"/>
  <c r="D16" i="6"/>
  <c r="E15" i="6"/>
  <c r="E13" i="6"/>
  <c r="D13" i="6"/>
  <c r="E12" i="6"/>
  <c r="D12" i="6"/>
  <c r="E11" i="6"/>
  <c r="D11" i="6"/>
  <c r="E10" i="6"/>
  <c r="D10" i="6"/>
  <c r="E9" i="6"/>
  <c r="D9" i="6"/>
  <c r="E8" i="6"/>
  <c r="D8" i="6"/>
  <c r="E7" i="6"/>
  <c r="D7" i="6"/>
  <c r="E6" i="6"/>
  <c r="D6" i="6"/>
  <c r="E5" i="6"/>
  <c r="D5" i="6"/>
  <c r="E4" i="6"/>
  <c r="D4" i="6"/>
  <c r="E7" i="4"/>
  <c r="D7" i="4"/>
  <c r="E6" i="4"/>
  <c r="D6" i="4"/>
  <c r="E5" i="4"/>
  <c r="D5" i="4"/>
  <c r="E4"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7" i="8"/>
  <c r="E17" i="8"/>
  <c r="N17" i="8"/>
  <c r="H17" i="8"/>
  <c r="B17" i="8"/>
  <c r="K7" i="9"/>
  <c r="L7" i="9"/>
  <c r="J7" i="9"/>
  <c r="H7" i="9"/>
  <c r="I7" i="9"/>
</calcChain>
</file>

<file path=xl/sharedStrings.xml><?xml version="1.0" encoding="utf-8"?>
<sst xmlns="http://schemas.openxmlformats.org/spreadsheetml/2006/main" count="130095" uniqueCount="10957">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</sst>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Green]\▲0.00%;[Red]\ \▼0.00%"/>
    <numFmt numFmtId="165" formatCode="&quot;$&quot;\ 0.00,\ &quot;K&quot;"/>
    <numFmt numFmtId="166" formatCode="&quot;#&quot;\ 0"/>
  </numFmts>
  <fonts count="7">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6">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6" fillId="0" borderId="8" xfId="0" applyFont="1" applyBorder="1" applyAlignment="1"/>
    <xf numFmtId="0" fontId="6" fillId="0" borderId="1" xfId="0" pivotButton="1" applyFont="1" applyBorder="1" applyAlignment="1"/>
    <xf numFmtId="0" fontId="6" fillId="0" borderId="1" xfId="0" applyFont="1" applyBorder="1" applyAlignment="1"/>
    <xf numFmtId="14" fontId="6" fillId="0" borderId="7" xfId="0" applyNumberFormat="1" applyFont="1" applyBorder="1" applyAlignment="1">
      <alignment horizontal="left"/>
    </xf>
    <xf numFmtId="0" fontId="6" fillId="0" borderId="7" xfId="0" applyNumberFormat="1" applyFont="1" applyBorder="1" applyAlignment="1"/>
    <xf numFmtId="0" fontId="6"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6" fillId="0" borderId="6" xfId="0" applyNumberFormat="1" applyFont="1" applyBorder="1" applyAlignment="1"/>
    <xf numFmtId="0" fontId="6" fillId="0" borderId="7" xfId="0" applyFont="1" applyBorder="1" applyAlignment="1">
      <alignment horizontal="left"/>
    </xf>
    <xf numFmtId="0" fontId="6" fillId="0" borderId="4" xfId="0" applyFont="1" applyBorder="1" applyAlignment="1"/>
    <xf numFmtId="0" fontId="1" fillId="0" borderId="0" xfId="0" applyFont="1" applyAlignment="1"/>
    <xf numFmtId="0" fontId="6" fillId="0" borderId="0" xfId="0" applyFont="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6" fillId="0" borderId="6" xfId="0" applyNumberFormat="1" applyFont="1" applyBorder="1" applyAlignment="1"/>
    <xf numFmtId="44" fontId="0" fillId="0" borderId="0" xfId="1" applyFont="1" applyAlignment="1"/>
    <xf numFmtId="166" fontId="0" fillId="0" borderId="0" xfId="0" applyNumberFormat="1" applyFont="1" applyAlignment="1"/>
    <xf numFmtId="10" fontId="0" fillId="0" borderId="0" xfId="2" applyNumberFormat="1" applyFont="1" applyAlignment="1"/>
    <xf numFmtId="0" fontId="0" fillId="0" borderId="11" xfId="0" applyNumberFormat="1" applyFont="1" applyBorder="1" applyAlignment="1"/>
    <xf numFmtId="0" fontId="0" fillId="0" borderId="12" xfId="0" applyNumberFormat="1" applyFont="1" applyBorder="1" applyAlignment="1"/>
    <xf numFmtId="0" fontId="6" fillId="0" borderId="11" xfId="0"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63">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numFmt numFmtId="165" formatCode="&quot;$&quot;\ 0.00,\ &quot;K&quot;"/>
    </dxf>
    <dxf>
      <font>
        <b/>
      </font>
    </dxf>
    <dxf>
      <font>
        <b/>
      </font>
    </dxf>
    <dxf>
      <font>
        <b/>
      </font>
    </dxf>
    <dxf>
      <font>
        <b/>
      </font>
    </dxf>
    <dxf>
      <font>
        <b/>
      </font>
    </dxf>
    <dxf>
      <font>
        <b/>
      </font>
    </dxf>
    <dxf>
      <font>
        <color theme="0"/>
      </font>
      <fill>
        <patternFill>
          <bgColor theme="1" tint="0.14996795556505021"/>
        </patternFill>
      </fill>
      <border>
        <bottom style="thin">
          <color theme="4"/>
        </bottom>
        <vertical/>
        <horizontal/>
      </border>
    </dxf>
    <dxf>
      <font>
        <color theme="0"/>
      </font>
      <fill>
        <patternFill patternType="solid">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tableStyleElement type="headerRow" dxfId="62"/>
      <tableStyleElement type="firstRowStripe" dxfId="61"/>
      <tableStyleElement type="secondRowStripe" dxfId="60"/>
    </tableStyle>
    <tableStyle name="SlicerStyleLight1 2" pivot="0" table="0" count="10">
      <tableStyleElement type="wholeTable" dxfId="59"/>
      <tableStyleElement type="headerRow" dxfId="5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2065187536243"/>
              <bgColor theme="1"/>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01D-45FC-914A-5B050B52C839}"/>
            </c:ext>
          </c:extLst>
        </c:ser>
        <c:dLbls>
          <c:showLegendKey val="0"/>
          <c:showVal val="0"/>
          <c:showCatName val="0"/>
          <c:showSerName val="0"/>
          <c:showPercent val="0"/>
          <c:showBubbleSize val="0"/>
        </c:dLbls>
        <c:axId val="1534166544"/>
        <c:axId val="15341611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01D-45FC-914A-5B050B52C839}"/>
            </c:ext>
          </c:extLst>
        </c:ser>
        <c:dLbls>
          <c:showLegendKey val="0"/>
          <c:showVal val="0"/>
          <c:showCatName val="0"/>
          <c:showSerName val="0"/>
          <c:showPercent val="0"/>
          <c:showBubbleSize val="0"/>
        </c:dLbls>
        <c:gapWidth val="219"/>
        <c:overlap val="-27"/>
        <c:axId val="1534164464"/>
        <c:axId val="1534167792"/>
      </c:barChart>
      <c:catAx>
        <c:axId val="153416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67792"/>
        <c:crosses val="autoZero"/>
        <c:auto val="1"/>
        <c:lblAlgn val="ctr"/>
        <c:lblOffset val="100"/>
        <c:noMultiLvlLbl val="0"/>
      </c:catAx>
      <c:valAx>
        <c:axId val="1534167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64464"/>
        <c:crosses val="autoZero"/>
        <c:crossBetween val="between"/>
      </c:valAx>
      <c:valAx>
        <c:axId val="153416113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166544"/>
        <c:crosses val="max"/>
        <c:crossBetween val="between"/>
      </c:valAx>
      <c:catAx>
        <c:axId val="1534166544"/>
        <c:scaling>
          <c:orientation val="minMax"/>
        </c:scaling>
        <c:delete val="1"/>
        <c:axPos val="b"/>
        <c:numFmt formatCode="General" sourceLinked="1"/>
        <c:majorTickMark val="out"/>
        <c:minorTickMark val="none"/>
        <c:tickLblPos val="nextTo"/>
        <c:crossAx val="15341611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87-40E1-8243-2021FB7864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87-40E1-8243-2021FB7864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87-40E1-8243-2021FB7864F5}"/>
              </c:ext>
            </c:extLst>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711-4C15-9949-54FC8C8CBCF1}"/>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Analysis.xlsx]Maps!PivotTable4</c:name>
    <c:fmtId val="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601813098627827E-2"/>
          <c:y val="0.12295858850976961"/>
          <c:w val="0.94539044037103959"/>
          <c:h val="0.5171751968503937"/>
        </c:manualLayout>
      </c:layout>
      <c:barChart>
        <c:barDir val="col"/>
        <c:grouping val="clustered"/>
        <c:varyColors val="0"/>
        <c:ser>
          <c:idx val="0"/>
          <c:order val="0"/>
          <c:tx>
            <c:strRef>
              <c:f>Maps!$B$3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Maps!$A$4:$A$14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Maps!$B$4:$B$14</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5F41-414F-8724-AB842651E817}"/>
            </c:ext>
          </c:extLst>
        </c:ser>
        <c:dLbls>
          <c:dLblPos val="outEnd"/>
          <c:showLegendKey val="0"/>
          <c:showVal val="1"/>
          <c:showCatName val="0"/>
          <c:showSerName val="0"/>
          <c:showPercent val="0"/>
          <c:showBubbleSize val="0"/>
        </c:dLbls>
        <c:gapWidth val="219"/>
        <c:overlap val="-27"/>
        <c:axId val="2647776"/>
        <c:axId val="2648192"/>
      </c:barChart>
      <c:catAx>
        <c:axId val="264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8192"/>
        <c:crosses val="autoZero"/>
        <c:auto val="1"/>
        <c:lblAlgn val="ctr"/>
        <c:lblOffset val="100"/>
        <c:noMultiLvlLbl val="0"/>
      </c:catAx>
      <c:valAx>
        <c:axId val="2648192"/>
        <c:scaling>
          <c:orientation val="minMax"/>
        </c:scaling>
        <c:delete val="1"/>
        <c:axPos val="l"/>
        <c:numFmt formatCode="&quot;$&quot;0,\ &quot;K&quot;" sourceLinked="0"/>
        <c:majorTickMark val="none"/>
        <c:minorTickMark val="none"/>
        <c:tickLblPos val="nextTo"/>
        <c:crossAx val="2647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26A-4C9A-8462-B458F2069B9C}"/>
            </c:ext>
          </c:extLst>
        </c:ser>
        <c:dLbls>
          <c:showLegendKey val="0"/>
          <c:showVal val="0"/>
          <c:showCatName val="0"/>
          <c:showSerName val="0"/>
          <c:showPercent val="0"/>
          <c:showBubbleSize val="0"/>
        </c:dLbls>
        <c:gapWidth val="182"/>
        <c:axId val="1652896992"/>
        <c:axId val="1652893248"/>
      </c:barChart>
      <c:catAx>
        <c:axId val="165289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93248"/>
        <c:crosses val="autoZero"/>
        <c:auto val="1"/>
        <c:lblAlgn val="ctr"/>
        <c:lblOffset val="100"/>
        <c:noMultiLvlLbl val="0"/>
      </c:catAx>
      <c:valAx>
        <c:axId val="1652893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89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F05-4EAF-9FEE-E65EEDFEAFC7}"/>
            </c:ext>
          </c:extLst>
        </c:ser>
        <c:dLbls>
          <c:showLegendKey val="0"/>
          <c:showVal val="0"/>
          <c:showCatName val="0"/>
          <c:showSerName val="0"/>
          <c:showPercent val="0"/>
          <c:showBubbleSize val="0"/>
        </c:dLbls>
        <c:smooth val="0"/>
        <c:axId val="1652898656"/>
        <c:axId val="1652894912"/>
      </c:lineChart>
      <c:catAx>
        <c:axId val="1652898656"/>
        <c:scaling>
          <c:orientation val="minMax"/>
        </c:scaling>
        <c:delete val="1"/>
        <c:axPos val="b"/>
        <c:numFmt formatCode="General" sourceLinked="1"/>
        <c:majorTickMark val="none"/>
        <c:minorTickMark val="none"/>
        <c:tickLblPos val="nextTo"/>
        <c:crossAx val="1652894912"/>
        <c:crosses val="autoZero"/>
        <c:auto val="1"/>
        <c:lblAlgn val="ctr"/>
        <c:lblOffset val="100"/>
        <c:noMultiLvlLbl val="0"/>
      </c:catAx>
      <c:valAx>
        <c:axId val="1652894912"/>
        <c:scaling>
          <c:orientation val="minMax"/>
        </c:scaling>
        <c:delete val="1"/>
        <c:axPos val="l"/>
        <c:numFmt formatCode="General" sourceLinked="1"/>
        <c:majorTickMark val="none"/>
        <c:minorTickMark val="none"/>
        <c:tickLblPos val="nextTo"/>
        <c:crossAx val="1652898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198-4D5C-8223-FA25FE12C08B}"/>
            </c:ext>
          </c:extLst>
        </c:ser>
        <c:dLbls>
          <c:showLegendKey val="0"/>
          <c:showVal val="0"/>
          <c:showCatName val="0"/>
          <c:showSerName val="0"/>
          <c:showPercent val="0"/>
          <c:showBubbleSize val="0"/>
        </c:dLbls>
        <c:smooth val="0"/>
        <c:axId val="1619697920"/>
        <c:axId val="1619690016"/>
      </c:lineChart>
      <c:catAx>
        <c:axId val="1619697920"/>
        <c:scaling>
          <c:orientation val="minMax"/>
        </c:scaling>
        <c:delete val="1"/>
        <c:axPos val="b"/>
        <c:numFmt formatCode="General" sourceLinked="1"/>
        <c:majorTickMark val="none"/>
        <c:minorTickMark val="none"/>
        <c:tickLblPos val="nextTo"/>
        <c:crossAx val="1619690016"/>
        <c:crosses val="autoZero"/>
        <c:auto val="1"/>
        <c:lblAlgn val="ctr"/>
        <c:lblOffset val="100"/>
        <c:noMultiLvlLbl val="0"/>
      </c:catAx>
      <c:valAx>
        <c:axId val="1619690016"/>
        <c:scaling>
          <c:orientation val="minMax"/>
        </c:scaling>
        <c:delete val="1"/>
        <c:axPos val="l"/>
        <c:numFmt formatCode="General" sourceLinked="1"/>
        <c:majorTickMark val="none"/>
        <c:minorTickMark val="none"/>
        <c:tickLblPos val="nextTo"/>
        <c:crossAx val="1619697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797-4A36-9CF1-07F69E0CE53D}"/>
            </c:ext>
          </c:extLst>
        </c:ser>
        <c:dLbls>
          <c:showLegendKey val="0"/>
          <c:showVal val="0"/>
          <c:showCatName val="0"/>
          <c:showSerName val="0"/>
          <c:showPercent val="0"/>
          <c:showBubbleSize val="0"/>
        </c:dLbls>
        <c:smooth val="0"/>
        <c:axId val="1620876672"/>
        <c:axId val="1620883744"/>
      </c:lineChart>
      <c:catAx>
        <c:axId val="1620876672"/>
        <c:scaling>
          <c:orientation val="minMax"/>
        </c:scaling>
        <c:delete val="1"/>
        <c:axPos val="b"/>
        <c:numFmt formatCode="General" sourceLinked="1"/>
        <c:majorTickMark val="none"/>
        <c:minorTickMark val="none"/>
        <c:tickLblPos val="nextTo"/>
        <c:crossAx val="1620883744"/>
        <c:crosses val="autoZero"/>
        <c:auto val="1"/>
        <c:lblAlgn val="ctr"/>
        <c:lblOffset val="100"/>
        <c:noMultiLvlLbl val="0"/>
      </c:catAx>
      <c:valAx>
        <c:axId val="1620883744"/>
        <c:scaling>
          <c:orientation val="minMax"/>
        </c:scaling>
        <c:delete val="1"/>
        <c:axPos val="l"/>
        <c:numFmt formatCode="General" sourceLinked="1"/>
        <c:majorTickMark val="none"/>
        <c:minorTickMark val="none"/>
        <c:tickLblPos val="nextTo"/>
        <c:crossAx val="1620876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CF-405C-BB3E-6468B423CAF4}"/>
            </c:ext>
          </c:extLst>
        </c:ser>
        <c:dLbls>
          <c:showLegendKey val="0"/>
          <c:showVal val="0"/>
          <c:showCatName val="0"/>
          <c:showSerName val="0"/>
          <c:showPercent val="0"/>
          <c:showBubbleSize val="0"/>
        </c:dLbls>
        <c:smooth val="0"/>
        <c:axId val="1620888736"/>
        <c:axId val="1620898304"/>
      </c:lineChart>
      <c:catAx>
        <c:axId val="1620888736"/>
        <c:scaling>
          <c:orientation val="minMax"/>
        </c:scaling>
        <c:delete val="1"/>
        <c:axPos val="b"/>
        <c:numFmt formatCode="General" sourceLinked="1"/>
        <c:majorTickMark val="none"/>
        <c:minorTickMark val="none"/>
        <c:tickLblPos val="nextTo"/>
        <c:crossAx val="1620898304"/>
        <c:crosses val="autoZero"/>
        <c:auto val="1"/>
        <c:lblAlgn val="ctr"/>
        <c:lblOffset val="100"/>
        <c:noMultiLvlLbl val="0"/>
      </c:catAx>
      <c:valAx>
        <c:axId val="1620898304"/>
        <c:scaling>
          <c:orientation val="minMax"/>
        </c:scaling>
        <c:delete val="1"/>
        <c:axPos val="l"/>
        <c:numFmt formatCode="General" sourceLinked="1"/>
        <c:majorTickMark val="none"/>
        <c:minorTickMark val="none"/>
        <c:tickLblPos val="nextTo"/>
        <c:crossAx val="1620888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384-4B4C-AA0B-1ED267249358}"/>
            </c:ext>
          </c:extLst>
        </c:ser>
        <c:dLbls>
          <c:showLegendKey val="0"/>
          <c:showVal val="0"/>
          <c:showCatName val="0"/>
          <c:showSerName val="0"/>
          <c:showPercent val="0"/>
          <c:showBubbleSize val="0"/>
        </c:dLbls>
        <c:smooth val="0"/>
        <c:axId val="1652901568"/>
        <c:axId val="1652884096"/>
      </c:lineChart>
      <c:catAx>
        <c:axId val="1652901568"/>
        <c:scaling>
          <c:orientation val="minMax"/>
        </c:scaling>
        <c:delete val="1"/>
        <c:axPos val="b"/>
        <c:numFmt formatCode="General" sourceLinked="1"/>
        <c:majorTickMark val="none"/>
        <c:minorTickMark val="none"/>
        <c:tickLblPos val="nextTo"/>
        <c:crossAx val="1652884096"/>
        <c:crosses val="autoZero"/>
        <c:auto val="1"/>
        <c:lblAlgn val="ctr"/>
        <c:lblOffset val="100"/>
        <c:noMultiLvlLbl val="0"/>
      </c:catAx>
      <c:valAx>
        <c:axId val="1652884096"/>
        <c:scaling>
          <c:orientation val="minMax"/>
        </c:scaling>
        <c:delete val="1"/>
        <c:axPos val="l"/>
        <c:numFmt formatCode="General" sourceLinked="1"/>
        <c:majorTickMark val="none"/>
        <c:minorTickMark val="none"/>
        <c:tickLblPos val="nextTo"/>
        <c:crossAx val="1652901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tx1">
                <a:lumMod val="50000"/>
                <a:lumOff val="50000"/>
              </a:schemeClr>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tx1">
                  <a:lumMod val="50000"/>
                  <a:lumOff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634-4356-A8A1-19C2C25CFAB0}"/>
            </c:ext>
          </c:extLst>
        </c:ser>
        <c:dLbls>
          <c:showLegendKey val="0"/>
          <c:showVal val="0"/>
          <c:showCatName val="0"/>
          <c:showSerName val="0"/>
          <c:showPercent val="0"/>
          <c:showBubbleSize val="0"/>
        </c:dLbls>
        <c:smooth val="0"/>
        <c:axId val="1652898656"/>
        <c:axId val="1652894912"/>
      </c:lineChart>
      <c:catAx>
        <c:axId val="1652898656"/>
        <c:scaling>
          <c:orientation val="minMax"/>
        </c:scaling>
        <c:delete val="1"/>
        <c:axPos val="b"/>
        <c:numFmt formatCode="General" sourceLinked="1"/>
        <c:majorTickMark val="none"/>
        <c:minorTickMark val="none"/>
        <c:tickLblPos val="nextTo"/>
        <c:crossAx val="1652894912"/>
        <c:crosses val="autoZero"/>
        <c:auto val="1"/>
        <c:lblAlgn val="ctr"/>
        <c:lblOffset val="100"/>
        <c:noMultiLvlLbl val="0"/>
      </c:catAx>
      <c:valAx>
        <c:axId val="1652894912"/>
        <c:scaling>
          <c:orientation val="minMax"/>
        </c:scaling>
        <c:delete val="1"/>
        <c:axPos val="l"/>
        <c:numFmt formatCode="General" sourceLinked="1"/>
        <c:majorTickMark val="none"/>
        <c:minorTickMark val="none"/>
        <c:tickLblPos val="nextTo"/>
        <c:crossAx val="1652898656"/>
        <c:crosses val="autoZero"/>
        <c:crossBetween val="between"/>
      </c:valAx>
      <c:spPr>
        <a:noFill/>
        <a:ln>
          <a:noFill/>
        </a:ln>
        <a:effectLst/>
      </c:spPr>
    </c:plotArea>
    <c:plotVisOnly val="1"/>
    <c:dispBlanksAs val="gap"/>
    <c:showDLblsOverMax val="0"/>
  </c:chart>
  <c:spPr>
    <a:gradFill>
      <a:gsLst>
        <a:gs pos="0">
          <a:schemeClr val="tx1"/>
        </a:gs>
        <a:gs pos="65000">
          <a:schemeClr val="tx1">
            <a:lumMod val="75000"/>
            <a:lumOff val="2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tx2">
                <a:lumMod val="50000"/>
                <a:lumOff val="50000"/>
              </a:schemeClr>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tx2">
                  <a:lumMod val="50000"/>
                  <a:lumOff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A7D-4C82-8AB5-BA14CF3D9F6A}"/>
            </c:ext>
          </c:extLst>
        </c:ser>
        <c:dLbls>
          <c:showLegendKey val="0"/>
          <c:showVal val="0"/>
          <c:showCatName val="0"/>
          <c:showSerName val="0"/>
          <c:showPercent val="0"/>
          <c:showBubbleSize val="0"/>
        </c:dLbls>
        <c:smooth val="0"/>
        <c:axId val="1619697920"/>
        <c:axId val="1619690016"/>
      </c:lineChart>
      <c:catAx>
        <c:axId val="1619697920"/>
        <c:scaling>
          <c:orientation val="minMax"/>
        </c:scaling>
        <c:delete val="1"/>
        <c:axPos val="b"/>
        <c:numFmt formatCode="General" sourceLinked="1"/>
        <c:majorTickMark val="none"/>
        <c:minorTickMark val="none"/>
        <c:tickLblPos val="nextTo"/>
        <c:crossAx val="1619690016"/>
        <c:crosses val="autoZero"/>
        <c:auto val="1"/>
        <c:lblAlgn val="ctr"/>
        <c:lblOffset val="100"/>
        <c:noMultiLvlLbl val="0"/>
      </c:catAx>
      <c:valAx>
        <c:axId val="1619690016"/>
        <c:scaling>
          <c:orientation val="minMax"/>
        </c:scaling>
        <c:delete val="1"/>
        <c:axPos val="l"/>
        <c:numFmt formatCode="General" sourceLinked="1"/>
        <c:majorTickMark val="none"/>
        <c:minorTickMark val="none"/>
        <c:tickLblPos val="nextTo"/>
        <c:crossAx val="1619697920"/>
        <c:crosses val="autoZero"/>
        <c:crossBetween val="between"/>
      </c:valAx>
      <c:spPr>
        <a:noFill/>
        <a:ln>
          <a:noFill/>
        </a:ln>
        <a:effectLst/>
      </c:spPr>
    </c:plotArea>
    <c:plotVisOnly val="1"/>
    <c:dispBlanksAs val="gap"/>
    <c:showDLblsOverMax val="0"/>
  </c:chart>
  <c:spPr>
    <a:gradFill>
      <a:gsLst>
        <a:gs pos="0">
          <a:schemeClr val="tx1"/>
        </a:gs>
        <a:gs pos="100000">
          <a:schemeClr val="tx1">
            <a:lumMod val="75000"/>
            <a:lumOff val="2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tx1">
                <a:lumMod val="50000"/>
                <a:lumOff val="50000"/>
              </a:schemeClr>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tx1">
                  <a:lumMod val="50000"/>
                  <a:lumOff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848-4CF9-8D26-C9203C0490FB}"/>
            </c:ext>
          </c:extLst>
        </c:ser>
        <c:dLbls>
          <c:showLegendKey val="0"/>
          <c:showVal val="0"/>
          <c:showCatName val="0"/>
          <c:showSerName val="0"/>
          <c:showPercent val="0"/>
          <c:showBubbleSize val="0"/>
        </c:dLbls>
        <c:smooth val="0"/>
        <c:axId val="1620888736"/>
        <c:axId val="1620898304"/>
      </c:lineChart>
      <c:catAx>
        <c:axId val="1620888736"/>
        <c:scaling>
          <c:orientation val="minMax"/>
        </c:scaling>
        <c:delete val="1"/>
        <c:axPos val="b"/>
        <c:numFmt formatCode="General" sourceLinked="1"/>
        <c:majorTickMark val="none"/>
        <c:minorTickMark val="none"/>
        <c:tickLblPos val="nextTo"/>
        <c:crossAx val="1620898304"/>
        <c:crosses val="autoZero"/>
        <c:auto val="1"/>
        <c:lblAlgn val="ctr"/>
        <c:lblOffset val="100"/>
        <c:noMultiLvlLbl val="0"/>
      </c:catAx>
      <c:valAx>
        <c:axId val="1620898304"/>
        <c:scaling>
          <c:orientation val="minMax"/>
        </c:scaling>
        <c:delete val="1"/>
        <c:axPos val="l"/>
        <c:numFmt formatCode="General" sourceLinked="1"/>
        <c:majorTickMark val="none"/>
        <c:minorTickMark val="none"/>
        <c:tickLblPos val="nextTo"/>
        <c:crossAx val="1620888736"/>
        <c:crosses val="autoZero"/>
        <c:crossBetween val="between"/>
      </c:valAx>
      <c:spPr>
        <a:noFill/>
        <a:ln>
          <a:noFill/>
        </a:ln>
        <a:effectLst/>
      </c:spPr>
    </c:plotArea>
    <c:plotVisOnly val="1"/>
    <c:dispBlanksAs val="gap"/>
    <c:showDLblsOverMax val="0"/>
  </c:chart>
  <c:spPr>
    <a:gradFill>
      <a:gsLst>
        <a:gs pos="0">
          <a:schemeClr val="tx1"/>
        </a:gs>
        <a:gs pos="100000">
          <a:schemeClr val="tx1">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tx1">
                <a:lumMod val="50000"/>
                <a:lumOff val="50000"/>
              </a:schemeClr>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tx1">
                  <a:lumMod val="50000"/>
                  <a:lumOff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B08-436C-AA27-82CEB4C33518}"/>
            </c:ext>
          </c:extLst>
        </c:ser>
        <c:dLbls>
          <c:showLegendKey val="0"/>
          <c:showVal val="0"/>
          <c:showCatName val="0"/>
          <c:showSerName val="0"/>
          <c:showPercent val="0"/>
          <c:showBubbleSize val="0"/>
        </c:dLbls>
        <c:smooth val="0"/>
        <c:axId val="1652901568"/>
        <c:axId val="1652884096"/>
      </c:lineChart>
      <c:catAx>
        <c:axId val="1652901568"/>
        <c:scaling>
          <c:orientation val="minMax"/>
        </c:scaling>
        <c:delete val="1"/>
        <c:axPos val="b"/>
        <c:numFmt formatCode="General" sourceLinked="1"/>
        <c:majorTickMark val="none"/>
        <c:minorTickMark val="none"/>
        <c:tickLblPos val="nextTo"/>
        <c:crossAx val="1652884096"/>
        <c:crosses val="autoZero"/>
        <c:auto val="1"/>
        <c:lblAlgn val="ctr"/>
        <c:lblOffset val="100"/>
        <c:noMultiLvlLbl val="0"/>
      </c:catAx>
      <c:valAx>
        <c:axId val="1652884096"/>
        <c:scaling>
          <c:orientation val="minMax"/>
        </c:scaling>
        <c:delete val="1"/>
        <c:axPos val="l"/>
        <c:numFmt formatCode="General" sourceLinked="1"/>
        <c:majorTickMark val="none"/>
        <c:minorTickMark val="none"/>
        <c:tickLblPos val="nextTo"/>
        <c:crossAx val="1652901568"/>
        <c:crosses val="autoZero"/>
        <c:crossBetween val="between"/>
      </c:valAx>
      <c:spPr>
        <a:noFill/>
        <a:ln>
          <a:noFill/>
        </a:ln>
        <a:effectLst/>
      </c:spPr>
    </c:plotArea>
    <c:plotVisOnly val="1"/>
    <c:dispBlanksAs val="gap"/>
    <c:showDLblsOverMax val="0"/>
  </c:chart>
  <c:spPr>
    <a:gradFill>
      <a:gsLst>
        <a:gs pos="0">
          <a:schemeClr val="tx1"/>
        </a:gs>
        <a:gs pos="100000">
          <a:schemeClr val="tx1">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tx1">
                <a:lumMod val="50000"/>
                <a:lumOff val="50000"/>
              </a:schemeClr>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tx1">
                  <a:lumMod val="50000"/>
                  <a:lumOff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F9F-4D33-80C6-E64F4CF7AF24}"/>
            </c:ext>
          </c:extLst>
        </c:ser>
        <c:dLbls>
          <c:showLegendKey val="0"/>
          <c:showVal val="0"/>
          <c:showCatName val="0"/>
          <c:showSerName val="0"/>
          <c:showPercent val="0"/>
          <c:showBubbleSize val="0"/>
        </c:dLbls>
        <c:smooth val="0"/>
        <c:axId val="1620876672"/>
        <c:axId val="1620883744"/>
      </c:lineChart>
      <c:catAx>
        <c:axId val="1620876672"/>
        <c:scaling>
          <c:orientation val="minMax"/>
        </c:scaling>
        <c:delete val="1"/>
        <c:axPos val="b"/>
        <c:numFmt formatCode="General" sourceLinked="1"/>
        <c:majorTickMark val="none"/>
        <c:minorTickMark val="none"/>
        <c:tickLblPos val="nextTo"/>
        <c:crossAx val="1620883744"/>
        <c:crosses val="autoZero"/>
        <c:auto val="1"/>
        <c:lblAlgn val="ctr"/>
        <c:lblOffset val="100"/>
        <c:noMultiLvlLbl val="0"/>
      </c:catAx>
      <c:valAx>
        <c:axId val="1620883744"/>
        <c:scaling>
          <c:orientation val="minMax"/>
        </c:scaling>
        <c:delete val="1"/>
        <c:axPos val="l"/>
        <c:numFmt formatCode="General" sourceLinked="1"/>
        <c:majorTickMark val="none"/>
        <c:minorTickMark val="none"/>
        <c:tickLblPos val="nextTo"/>
        <c:crossAx val="1620876672"/>
        <c:crosses val="autoZero"/>
        <c:crossBetween val="between"/>
      </c:valAx>
      <c:spPr>
        <a:noFill/>
        <a:ln>
          <a:noFill/>
        </a:ln>
        <a:effectLst/>
      </c:spPr>
    </c:plotArea>
    <c:plotVisOnly val="1"/>
    <c:dispBlanksAs val="gap"/>
    <c:showDLblsOverMax val="0"/>
  </c:chart>
  <c:spPr>
    <a:gradFill>
      <a:gsLst>
        <a:gs pos="0">
          <a:schemeClr val="tx1"/>
        </a:gs>
        <a:gs pos="100000">
          <a:schemeClr val="tx1">
            <a:lumMod val="65000"/>
            <a:lumOff val="3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75000"/>
            </a:schemeClr>
          </a:solidFill>
          <a:ln>
            <a:noFill/>
          </a:ln>
          <a:effectLst/>
        </c:spPr>
        <c:marker>
          <c:symbol val="none"/>
        </c:marker>
      </c:pivotFmt>
      <c:pivotFmt>
        <c:idx val="7"/>
        <c:spPr>
          <a:solidFill>
            <a:schemeClr val="bg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31D-42EF-9CC3-29ACAB4EE7C4}"/>
            </c:ext>
          </c:extLst>
        </c:ser>
        <c:dLbls>
          <c:showLegendKey val="0"/>
          <c:showVal val="0"/>
          <c:showCatName val="0"/>
          <c:showSerName val="0"/>
          <c:showPercent val="0"/>
          <c:showBubbleSize val="0"/>
        </c:dLbls>
        <c:axId val="1534166544"/>
        <c:axId val="153416113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31D-42EF-9CC3-29ACAB4EE7C4}"/>
            </c:ext>
          </c:extLst>
        </c:ser>
        <c:dLbls>
          <c:showLegendKey val="0"/>
          <c:showVal val="0"/>
          <c:showCatName val="0"/>
          <c:showSerName val="0"/>
          <c:showPercent val="0"/>
          <c:showBubbleSize val="0"/>
        </c:dLbls>
        <c:gapWidth val="90"/>
        <c:overlap val="-27"/>
        <c:axId val="1534164464"/>
        <c:axId val="1534167792"/>
      </c:barChart>
      <c:catAx>
        <c:axId val="153416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4167792"/>
        <c:crosses val="autoZero"/>
        <c:auto val="1"/>
        <c:lblAlgn val="ctr"/>
        <c:lblOffset val="100"/>
        <c:noMultiLvlLbl val="0"/>
      </c:catAx>
      <c:valAx>
        <c:axId val="1534167792"/>
        <c:scaling>
          <c:orientation val="minMax"/>
        </c:scaling>
        <c:delete val="0"/>
        <c:axPos val="l"/>
        <c:numFmt formatCode="&quot;$&quot;\ 0,\ &quot;K&quot;"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4164464"/>
        <c:crosses val="autoZero"/>
        <c:crossBetween val="between"/>
      </c:valAx>
      <c:valAx>
        <c:axId val="1534161136"/>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4166544"/>
        <c:crosses val="max"/>
        <c:crossBetween val="between"/>
      </c:valAx>
      <c:catAx>
        <c:axId val="1534166544"/>
        <c:scaling>
          <c:orientation val="minMax"/>
        </c:scaling>
        <c:delete val="1"/>
        <c:axPos val="b"/>
        <c:numFmt formatCode="General" sourceLinked="1"/>
        <c:majorTickMark val="out"/>
        <c:minorTickMark val="none"/>
        <c:tickLblPos val="nextTo"/>
        <c:crossAx val="1534161136"/>
        <c:crosses val="autoZero"/>
        <c:auto val="1"/>
        <c:lblAlgn val="ctr"/>
        <c:lblOffset val="100"/>
        <c:noMultiLvlLbl val="0"/>
      </c:catAx>
      <c:spPr>
        <a:noFill/>
        <a:ln>
          <a:noFill/>
        </a:ln>
        <a:effectLst/>
      </c:spPr>
    </c:plotArea>
    <c:plotVisOnly val="1"/>
    <c:dispBlanksAs val="gap"/>
    <c:showDLblsOverMax val="0"/>
  </c:chart>
  <c:spPr>
    <a:gradFill>
      <a:gsLst>
        <a:gs pos="0">
          <a:schemeClr val="tx1"/>
        </a:gs>
        <a:gs pos="100000">
          <a:schemeClr val="tx1">
            <a:lumMod val="65000"/>
            <a:lumOff val="35000"/>
          </a:schemeClr>
        </a:gs>
      </a:gsLst>
      <a:lin ang="1200000" scaled="0"/>
    </a:gradFill>
    <a:ln w="9525" cap="flat" cmpd="sng" algn="ctr">
      <a:noFill/>
      <a:round/>
    </a:ln>
    <a:effectLst>
      <a:softEdge rad="63500"/>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Analysis.xlsx]Pie Chart!PivotTable3</c:name>
    <c:fmtId val="4"/>
  </c:pivotSource>
  <c:chart>
    <c:autoTitleDeleted val="1"/>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noFill/>
          </a:ln>
          <a:effectLst/>
        </c:spPr>
      </c:pivotFmt>
      <c:pivotFmt>
        <c:idx val="14"/>
        <c:spPr>
          <a:solidFill>
            <a:schemeClr val="accent6"/>
          </a:solidFill>
          <a:ln w="19050">
            <a:noFill/>
          </a:ln>
          <a:effectLst/>
        </c:spPr>
      </c:pivotFmt>
      <c:pivotFmt>
        <c:idx val="15"/>
        <c:spPr>
          <a:solidFill>
            <a:schemeClr val="accent6"/>
          </a:solidFill>
          <a:ln w="19050">
            <a:noFill/>
          </a:ln>
          <a:effectLst/>
        </c:spPr>
      </c:pivotFmt>
      <c:pivotFmt>
        <c:idx val="1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4953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6">
              <a:shade val="65000"/>
            </a:schemeClr>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tint val="65000"/>
            </a:schemeClr>
          </a:solidFill>
          <a:ln w="19050">
            <a:solidFill>
              <a:schemeClr val="lt1"/>
            </a:solidFill>
          </a:ln>
          <a:effectLst/>
        </c:spPr>
      </c:pivotFmt>
    </c:pivotFmts>
    <c:plotArea>
      <c:layout>
        <c:manualLayout>
          <c:layoutTarget val="inner"/>
          <c:xMode val="edge"/>
          <c:yMode val="edge"/>
          <c:x val="0.25137082090732438"/>
          <c:y val="0.18048406087127741"/>
          <c:w val="0.50759160170573381"/>
          <c:h val="0.76009879042736128"/>
        </c:manualLayout>
      </c:layout>
      <c:doughnutChart>
        <c:varyColors val="1"/>
        <c:ser>
          <c:idx val="0"/>
          <c:order val="0"/>
          <c:tx>
            <c:strRef>
              <c:f>'Pie Chart'!$B$3</c:f>
              <c:strCache>
                <c:ptCount val="1"/>
                <c:pt idx="0">
                  <c:v>Total</c:v>
                </c:pt>
              </c:strCache>
            </c:strRef>
          </c:tx>
          <c:explosion val="3"/>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D738-4751-B556-BD6DC2BEFAB2}"/>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D738-4751-B556-BD6DC2BEFAB2}"/>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D738-4751-B556-BD6DC2BEFA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738-4751-B556-BD6DC2BEFAB2}"/>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t"/>
      <c:layout/>
      <c:overlay val="0"/>
      <c:spPr>
        <a:noFill/>
        <a:ln>
          <a:noFill/>
        </a:ln>
        <a:effectLst/>
      </c:spPr>
      <c:txPr>
        <a:bodyPr rot="0" spcFirstLastPara="1" vertOverflow="ellipsis" vert="horz" wrap="square" anchor="t" anchorCtr="0"/>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a:gsLst>
        <a:gs pos="0">
          <a:schemeClr val="tx1"/>
        </a:gs>
        <a:gs pos="100000">
          <a:schemeClr val="tx1">
            <a:lumMod val="75000"/>
            <a:lumOff val="25000"/>
          </a:schemeClr>
        </a:gs>
      </a:gsLst>
      <a:lin ang="1200000" scaled="0"/>
    </a:gradFill>
    <a:ln w="9525" cap="flat" cmpd="sng" algn="ctr">
      <a:noFill/>
      <a:round/>
    </a:ln>
    <a:effectLst>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0">
                <a:schemeClr val="bg1"/>
              </a:gs>
              <a:gs pos="68000">
                <a:schemeClr val="accent1">
                  <a:lumMod val="75000"/>
                </a:schemeClr>
              </a:gs>
            </a:gsLst>
            <a:lin ang="0" scaled="0"/>
          </a:gradFill>
          <a:ln>
            <a:noFill/>
          </a:ln>
          <a:effectLst/>
        </c:spPr>
        <c:marker>
          <c:symbol val="none"/>
        </c:marker>
        <c:dLbl>
          <c:idx val="0"/>
          <c:layout/>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bg1"/>
                </a:gs>
                <a:gs pos="68000">
                  <a:schemeClr val="accent1">
                    <a:lumMod val="75000"/>
                  </a:schemeClr>
                </a:gs>
              </a:gsLst>
              <a:lin ang="0" scaled="0"/>
            </a:gra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3C09-4F5B-BB4B-1F76E3619D0A}"/>
            </c:ext>
          </c:extLst>
        </c:ser>
        <c:dLbls>
          <c:dLblPos val="inEnd"/>
          <c:showLegendKey val="0"/>
          <c:showVal val="1"/>
          <c:showCatName val="0"/>
          <c:showSerName val="0"/>
          <c:showPercent val="0"/>
          <c:showBubbleSize val="0"/>
        </c:dLbls>
        <c:gapWidth val="70"/>
        <c:axId val="1652896992"/>
        <c:axId val="1652893248"/>
      </c:barChart>
      <c:catAx>
        <c:axId val="165289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2893248"/>
        <c:crosses val="autoZero"/>
        <c:auto val="1"/>
        <c:lblAlgn val="ctr"/>
        <c:lblOffset val="100"/>
        <c:noMultiLvlLbl val="0"/>
      </c:catAx>
      <c:valAx>
        <c:axId val="1652893248"/>
        <c:scaling>
          <c:orientation val="minMax"/>
        </c:scaling>
        <c:delete val="1"/>
        <c:axPos val="b"/>
        <c:numFmt formatCode="General" sourceLinked="1"/>
        <c:majorTickMark val="none"/>
        <c:minorTickMark val="none"/>
        <c:tickLblPos val="nextTo"/>
        <c:crossAx val="1652896992"/>
        <c:crosses val="autoZero"/>
        <c:crossBetween val="between"/>
      </c:valAx>
      <c:spPr>
        <a:noFill/>
        <a:ln>
          <a:noFill/>
        </a:ln>
        <a:effectLst/>
      </c:spPr>
    </c:plotArea>
    <c:plotVisOnly val="1"/>
    <c:dispBlanksAs val="gap"/>
    <c:showDLblsOverMax val="0"/>
  </c:chart>
  <c:spPr>
    <a:gradFill>
      <a:gsLst>
        <a:gs pos="0">
          <a:srgbClr val="262626"/>
        </a:gs>
        <a:gs pos="100000">
          <a:srgbClr val="595959"/>
        </a:gs>
      </a:gsLst>
      <a:lin ang="1200000" scaled="0"/>
    </a:gradFill>
    <a:ln w="9525" cap="flat" cmpd="sng" algn="ctr">
      <a:noFill/>
      <a:round/>
    </a:ln>
    <a:effectLst>
      <a:softEdge rad="63500"/>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Analysis.xlsx]Maps!PivotTable4</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bg1"/>
              </a:gs>
              <a:gs pos="100000">
                <a:schemeClr val="accent1">
                  <a:lumMod val="75000"/>
                </a:schemeClr>
              </a:gs>
            </a:gsLst>
            <a:lin ang="16200000" scaled="0"/>
          </a:gradFill>
          <a:ln>
            <a:noFill/>
          </a:ln>
          <a:effectLst/>
        </c:spPr>
        <c:marker>
          <c:symbol val="none"/>
        </c:marker>
      </c:pivotFmt>
    </c:pivotFmts>
    <c:plotArea>
      <c:layout>
        <c:manualLayout>
          <c:layoutTarget val="inner"/>
          <c:xMode val="edge"/>
          <c:yMode val="edge"/>
          <c:x val="2.3601813098627827E-2"/>
          <c:y val="0.12295858850976961"/>
          <c:w val="0.94539044037103959"/>
          <c:h val="0.5171751968503937"/>
        </c:manualLayout>
      </c:layout>
      <c:barChart>
        <c:barDir val="col"/>
        <c:grouping val="clustered"/>
        <c:varyColors val="0"/>
        <c:ser>
          <c:idx val="0"/>
          <c:order val="0"/>
          <c:tx>
            <c:strRef>
              <c:f>Maps!$B$3</c:f>
              <c:strCache>
                <c:ptCount val="1"/>
                <c:pt idx="0">
                  <c:v>Total</c:v>
                </c:pt>
              </c:strCache>
            </c:strRef>
          </c:tx>
          <c:spPr>
            <a:gradFill>
              <a:gsLst>
                <a:gs pos="0">
                  <a:schemeClr val="bg1"/>
                </a:gs>
                <a:gs pos="100000">
                  <a:schemeClr val="accent1">
                    <a:lumMod val="75000"/>
                  </a:schemeClr>
                </a:gs>
              </a:gsLst>
              <a:lin ang="16200000" scaled="0"/>
            </a:gradFill>
            <a:ln>
              <a:noFill/>
            </a:ln>
            <a:effectLst/>
          </c:spPr>
          <c:invertIfNegative val="0"/>
          <c:dLbls>
            <c:delete val="1"/>
          </c:dLbls>
          <c:cat>
            <c:strRef>
              <c:f>Maps!$A$4:$A$14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Maps!$B$4:$B$14</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FAA7-481D-BBCE-B46EEC578644}"/>
            </c:ext>
          </c:extLst>
        </c:ser>
        <c:dLbls>
          <c:showLegendKey val="0"/>
          <c:showVal val="1"/>
          <c:showCatName val="0"/>
          <c:showSerName val="0"/>
          <c:showPercent val="0"/>
          <c:showBubbleSize val="0"/>
        </c:dLbls>
        <c:gapWidth val="219"/>
        <c:overlap val="-27"/>
        <c:axId val="2647776"/>
        <c:axId val="2648192"/>
      </c:barChart>
      <c:catAx>
        <c:axId val="264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48192"/>
        <c:crosses val="autoZero"/>
        <c:auto val="1"/>
        <c:lblAlgn val="ctr"/>
        <c:lblOffset val="100"/>
        <c:noMultiLvlLbl val="0"/>
      </c:catAx>
      <c:valAx>
        <c:axId val="2648192"/>
        <c:scaling>
          <c:orientation val="minMax"/>
        </c:scaling>
        <c:delete val="1"/>
        <c:axPos val="l"/>
        <c:numFmt formatCode="&quot;$&quot;0,\ &quot;K&quot;" sourceLinked="0"/>
        <c:majorTickMark val="none"/>
        <c:minorTickMark val="none"/>
        <c:tickLblPos val="nextTo"/>
        <c:crossAx val="2647776"/>
        <c:crosses val="autoZero"/>
        <c:crossBetween val="between"/>
      </c:valAx>
      <c:spPr>
        <a:noFill/>
        <a:ln>
          <a:noFill/>
        </a:ln>
        <a:effectLst>
          <a:glow rad="266700">
            <a:schemeClr val="accent1">
              <a:alpha val="40000"/>
            </a:schemeClr>
          </a:glow>
        </a:effectLst>
      </c:spPr>
    </c:plotArea>
    <c:plotVisOnly val="1"/>
    <c:dispBlanksAs val="gap"/>
    <c:showDLblsOverMax val="0"/>
  </c:chart>
  <c:spPr>
    <a:gradFill>
      <a:gsLst>
        <a:gs pos="0">
          <a:srgbClr val="262626">
            <a:alpha val="80000"/>
          </a:srgbClr>
        </a:gs>
        <a:gs pos="100000">
          <a:srgbClr val="595959">
            <a:alpha val="74901"/>
          </a:srgbClr>
        </a:gs>
      </a:gsLst>
      <a:lin ang="600000" scaled="0"/>
    </a:gradFill>
    <a:ln w="9525" cap="flat" cmpd="sng" algn="ctr">
      <a:noFill/>
      <a:round/>
    </a:ln>
    <a:effectLst>
      <a:softEdge rad="63500"/>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E93579A-BB4D-41D2-9152-F05D1BC173C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4E93579A-BB4D-41D2-9152-F05D1BC173C1}">
          <cx:tx>
            <cx:txData>
              <cx:f>_xlchart.v1.4</cx:f>
              <cx:v>Profit</cx:v>
            </cx:txData>
          </cx:tx>
          <cx:spPr>
            <a:gradFill>
              <a:gsLst>
                <a:gs pos="0">
                  <a:schemeClr val="bg1">
                    <a:alpha val="70000"/>
                  </a:schemeClr>
                </a:gs>
                <a:gs pos="100000">
                  <a:schemeClr val="accent1">
                    <a:lumMod val="75000"/>
                  </a:schemeClr>
                </a:gs>
              </a:gsLst>
              <a:lin ang="7200000" scaled="0"/>
            </a:gradFill>
          </cx:spPr>
          <cx:dataLabels>
            <cx:txPr>
              <a:bodyPr spcFirstLastPara="1" vertOverflow="ellipsis" wrap="square" lIns="0" tIns="0" rIns="0" bIns="0" anchor="ctr" anchorCtr="1">
                <a:spAutoFit/>
              </a:bodyPr>
              <a:lstStyle/>
              <a:p>
                <a:pPr>
                  <a:defRPr>
                    <a:solidFill>
                      <a:schemeClr val="bg1"/>
                    </a:solidFill>
                  </a:defRPr>
                </a:pPr>
                <a:endParaRPr lang="en-US">
                  <a:solidFill>
                    <a:schemeClr val="bg1"/>
                  </a:solidFill>
                </a:endParaRPr>
              </a:p>
            </cx:txPr>
            <cx:visibility seriesName="0" categoryName="0" value="1"/>
          </cx:dataLabels>
          <cx:dataId val="0"/>
          <cx:layoutPr>
            <cx:subtotals>
              <cx:idx val="3"/>
            </cx:subtotals>
          </cx:layoutPr>
        </cx:series>
      </cx:plotAreaRegion>
      <cx:axis id="0">
        <cx:catScaling gapWidth="0.239999995"/>
        <cx:tickLabels/>
        <cx:spPr>
          <a:ln>
            <a:noFill/>
          </a:ln>
        </cx:spPr>
        <cx:txPr>
          <a:bodyPr spcFirstLastPara="1" vertOverflow="ellipsis" wrap="square" lIns="0" tIns="0" rIns="0" bIns="0" anchor="ctr" anchorCtr="1"/>
          <a:lstStyle/>
          <a:p>
            <a:pPr>
              <a:defRPr>
                <a:solidFill>
                  <a:schemeClr val="bg1"/>
                </a:solidFill>
              </a:defRPr>
            </a:pPr>
            <a:endParaRPr lang="en-US">
              <a:solidFill>
                <a:schemeClr val="bg1"/>
              </a:solidFill>
            </a:endParaRPr>
          </a:p>
        </cx:txPr>
      </cx:axis>
      <cx:axis id="1" hidden="1">
        <cx:valScaling/>
        <cx:tickLabels/>
      </cx:axis>
    </cx:plotArea>
  </cx:chart>
  <cx:spPr>
    <a:gradFill>
      <a:gsLst>
        <a:gs pos="0">
          <a:srgbClr val="262626">
            <a:alpha val="80000"/>
          </a:srgbClr>
        </a:gs>
        <a:gs pos="100000">
          <a:srgbClr val="595959">
            <a:alpha val="74901"/>
          </a:srgbClr>
        </a:gs>
      </a:gsLst>
      <a:lin ang="600000" scaled="0"/>
    </a:gradFill>
    <a:ln>
      <a:noFill/>
    </a:ln>
    <a:effectLst>
      <a:softEdge rad="63500"/>
    </a:effectLst>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emf"/><Relationship Id="rId7" Type="http://schemas.openxmlformats.org/officeDocument/2006/relationships/chart" Target="../charts/chart11.xml"/><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6.emf"/><Relationship Id="rId11" Type="http://schemas.openxmlformats.org/officeDocument/2006/relationships/chart" Target="../charts/chart15.xml"/><Relationship Id="rId5" Type="http://schemas.openxmlformats.org/officeDocument/2006/relationships/image" Target="../media/image5.emf"/><Relationship Id="rId15" Type="http://schemas.openxmlformats.org/officeDocument/2006/relationships/chart" Target="../charts/chart18.xml"/><Relationship Id="rId10" Type="http://schemas.openxmlformats.org/officeDocument/2006/relationships/chart" Target="../charts/chart14.xml"/><Relationship Id="rId4" Type="http://schemas.openxmlformats.org/officeDocument/2006/relationships/image" Target="../media/image4.emf"/><Relationship Id="rId9" Type="http://schemas.openxmlformats.org/officeDocument/2006/relationships/chart" Target="../charts/chart13.xml"/><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4761</xdr:colOff>
      <xdr:row>2</xdr:row>
      <xdr:rowOff>9524</xdr:rowOff>
    </xdr:from>
    <xdr:to>
      <xdr:col>14</xdr:col>
      <xdr:colOff>9524</xdr:colOff>
      <xdr:row>16</xdr:row>
      <xdr:rowOff>190499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9524</xdr:colOff>
      <xdr:row>1</xdr:row>
      <xdr:rowOff>190499</xdr:rowOff>
    </xdr:from>
    <xdr:to>
      <xdr:col>13</xdr:col>
      <xdr:colOff>609599</xdr:colOff>
      <xdr:row>16</xdr:row>
      <xdr:rowOff>180974</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xdr:colOff>
      <xdr:row>1</xdr:row>
      <xdr:rowOff>180975</xdr:rowOff>
    </xdr:from>
    <xdr:to>
      <xdr:col>10</xdr:col>
      <xdr:colOff>600075</xdr:colOff>
      <xdr:row>16</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361949</xdr:colOff>
      <xdr:row>1</xdr:row>
      <xdr:rowOff>161925</xdr:rowOff>
    </xdr:from>
    <xdr:to>
      <xdr:col>15</xdr:col>
      <xdr:colOff>0</xdr:colOff>
      <xdr:row>16</xdr:row>
      <xdr:rowOff>47625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xdr:colOff>
      <xdr:row>1</xdr:row>
      <xdr:rowOff>180975</xdr:rowOff>
    </xdr:from>
    <xdr:to>
      <xdr:col>10</xdr:col>
      <xdr:colOff>309562</xdr:colOff>
      <xdr:row>16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180975</xdr:rowOff>
    </xdr:from>
    <xdr:to>
      <xdr:col>2</xdr:col>
      <xdr:colOff>9525</xdr:colOff>
      <xdr:row>22</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14287</xdr:colOff>
      <xdr:row>17</xdr:row>
      <xdr:rowOff>171451</xdr:rowOff>
    </xdr:from>
    <xdr:to>
      <xdr:col>5</xdr:col>
      <xdr:colOff>9525</xdr:colOff>
      <xdr:row>21</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4762</xdr:colOff>
      <xdr:row>17</xdr:row>
      <xdr:rowOff>180975</xdr:rowOff>
    </xdr:from>
    <xdr:to>
      <xdr:col>7</xdr:col>
      <xdr:colOff>1019175</xdr:colOff>
      <xdr:row>22</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4762</xdr:colOff>
      <xdr:row>18</xdr:row>
      <xdr:rowOff>9525</xdr:rowOff>
    </xdr:from>
    <xdr:to>
      <xdr:col>11</xdr:col>
      <xdr:colOff>0</xdr:colOff>
      <xdr:row>22</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4763</xdr:colOff>
      <xdr:row>17</xdr:row>
      <xdr:rowOff>152401</xdr:rowOff>
    </xdr:from>
    <xdr:to>
      <xdr:col>13</xdr:col>
      <xdr:colOff>1295401</xdr:colOff>
      <xdr:row>21</xdr:row>
      <xdr:rowOff>152401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495300</xdr:colOff>
      <xdr:row>8</xdr:row>
      <xdr:rowOff>57150</xdr:rowOff>
    </xdr:from>
    <xdr:to>
      <xdr:col>5</xdr:col>
      <xdr:colOff>190500</xdr:colOff>
      <xdr:row>21</xdr:row>
      <xdr:rowOff>104775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19425" y="1581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971550</xdr:colOff>
      <xdr:row>10</xdr:row>
      <xdr:rowOff>152400</xdr:rowOff>
    </xdr:from>
    <xdr:to>
      <xdr:col>5</xdr:col>
      <xdr:colOff>666750</xdr:colOff>
      <xdr:row>24</xdr:row>
      <xdr:rowOff>9525</xdr:rowOff>
    </xdr:to>
    <mc:AlternateContent xmlns:mc="http://schemas.openxmlformats.org/markup-compatibility/2006" xmlns:a14="http://schemas.microsoft.com/office/drawing/2010/main">
      <mc:Choice Requires="a14">
        <xdr:graphicFrame macro="">
          <xdr:nvGraphicFramePr>
            <xdr:cNvPr id="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495675" y="2057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142875</xdr:colOff>
      <xdr:row>8</xdr:row>
      <xdr:rowOff>28575</xdr:rowOff>
    </xdr:from>
    <xdr:to>
      <xdr:col>12</xdr:col>
      <xdr:colOff>142875</xdr:colOff>
      <xdr:row>21</xdr:row>
      <xdr:rowOff>76200</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34325" y="1552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495300</xdr:colOff>
      <xdr:row>0</xdr:row>
      <xdr:rowOff>47625</xdr:rowOff>
    </xdr:from>
    <xdr:ext cx="11811000" cy="314325"/>
    <xdr:sp macro="" textlink="">
      <xdr:nvSpPr>
        <xdr:cNvPr id="3" name="Shape 3"/>
        <xdr:cNvSpPr/>
      </xdr:nvSpPr>
      <xdr:spPr>
        <a:xfrm>
          <a:off x="495300" y="4762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ECOMMERCE SALES ANALYSIS DASHBOARD</a:t>
          </a:r>
          <a:endParaRPr sz="2000"/>
        </a:p>
      </xdr:txBody>
    </xdr:sp>
    <xdr:clientData fLocksWithSheet="0"/>
  </xdr:oneCellAnchor>
  <xdr:oneCellAnchor>
    <xdr:from>
      <xdr:col>0</xdr:col>
      <xdr:colOff>495300</xdr:colOff>
      <xdr:row>10</xdr:row>
      <xdr:rowOff>123825</xdr:rowOff>
    </xdr:from>
    <xdr:ext cx="11811000" cy="2057400"/>
    <xdr:grpSp>
      <xdr:nvGrpSpPr>
        <xdr:cNvPr id="2" name="Shape 2"/>
        <xdr:cNvGrpSpPr/>
      </xdr:nvGrpSpPr>
      <xdr:grpSpPr>
        <a:xfrm>
          <a:off x="495300" y="190182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sp macro="" textlink="">
            <xdr:nvSpPr>
              <xdr:cNvPr id="14" name="Shape 14"/>
              <xdr:cNvSpPr/>
            </xdr:nvSpPr>
            <xdr:spPr>
              <a:xfrm>
                <a:off x="9905753" y="1895475"/>
                <a:ext cx="268175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476250</xdr:colOff>
      <xdr:row>22</xdr:row>
      <xdr:rowOff>111578</xdr:rowOff>
    </xdr:from>
    <xdr:ext cx="4991100" cy="2009775"/>
    <xdr:sp macro="" textlink="">
      <xdr:nvSpPr>
        <xdr:cNvPr id="15" name="Shape 15"/>
        <xdr:cNvSpPr/>
      </xdr:nvSpPr>
      <xdr:spPr>
        <a:xfrm>
          <a:off x="476250" y="4003221"/>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clientData fLocksWithSheet="0"/>
  </xdr:oneCellAnchor>
  <xdr:oneCellAnchor>
    <xdr:from>
      <xdr:col>0</xdr:col>
      <xdr:colOff>485775</xdr:colOff>
      <xdr:row>22</xdr:row>
      <xdr:rowOff>85725</xdr:rowOff>
    </xdr:from>
    <xdr:ext cx="2628900" cy="257175"/>
    <xdr:sp macro="" textlink="">
      <xdr:nvSpPr>
        <xdr:cNvPr id="16" name="Shape 16"/>
        <xdr:cNvSpPr/>
      </xdr:nvSpPr>
      <xdr:spPr>
        <a:xfrm>
          <a:off x="485775" y="40671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9</xdr:col>
      <xdr:colOff>274865</xdr:colOff>
      <xdr:row>22</xdr:row>
      <xdr:rowOff>111578</xdr:rowOff>
    </xdr:from>
    <xdr:ext cx="3305175" cy="2009775"/>
    <xdr:sp macro="" textlink="">
      <xdr:nvSpPr>
        <xdr:cNvPr id="17" name="Shape 17"/>
        <xdr:cNvSpPr/>
      </xdr:nvSpPr>
      <xdr:spPr>
        <a:xfrm>
          <a:off x="5540829" y="4003221"/>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clientData fLocksWithSheet="0"/>
  </xdr:oneCellAnchor>
  <xdr:oneCellAnchor>
    <xdr:from>
      <xdr:col>9</xdr:col>
      <xdr:colOff>381000</xdr:colOff>
      <xdr:row>22</xdr:row>
      <xdr:rowOff>111578</xdr:rowOff>
    </xdr:from>
    <xdr:ext cx="2558143" cy="283028"/>
    <xdr:sp macro="" textlink="">
      <xdr:nvSpPr>
        <xdr:cNvPr id="18" name="Shape 18"/>
        <xdr:cNvSpPr/>
      </xdr:nvSpPr>
      <xdr:spPr>
        <a:xfrm>
          <a:off x="5646964" y="4003221"/>
          <a:ext cx="2558143" cy="283028"/>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15</xdr:col>
      <xdr:colOff>121103</xdr:colOff>
      <xdr:row>22</xdr:row>
      <xdr:rowOff>107496</xdr:rowOff>
    </xdr:from>
    <xdr:ext cx="3471183" cy="2000250"/>
    <xdr:sp macro="" textlink="">
      <xdr:nvSpPr>
        <xdr:cNvPr id="19" name="Shape 19"/>
        <xdr:cNvSpPr/>
      </xdr:nvSpPr>
      <xdr:spPr>
        <a:xfrm>
          <a:off x="8897710" y="3999139"/>
          <a:ext cx="3471183"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ctr" rtl="0">
            <a:spcBef>
              <a:spcPts val="0"/>
            </a:spcBef>
            <a:spcAft>
              <a:spcPts val="0"/>
            </a:spcAft>
            <a:buNone/>
          </a:pPr>
          <a:endParaRPr sz="1100"/>
        </a:p>
      </xdr:txBody>
    </xdr:sp>
    <xdr:clientData fLocksWithSheet="0"/>
  </xdr:oneCellAnchor>
  <xdr:oneCellAnchor>
    <xdr:from>
      <xdr:col>15</xdr:col>
      <xdr:colOff>166007</xdr:colOff>
      <xdr:row>22</xdr:row>
      <xdr:rowOff>112940</xdr:rowOff>
    </xdr:from>
    <xdr:ext cx="1581150" cy="219075"/>
    <xdr:sp macro="" textlink="">
      <xdr:nvSpPr>
        <xdr:cNvPr id="20" name="Shape 20"/>
        <xdr:cNvSpPr/>
      </xdr:nvSpPr>
      <xdr:spPr>
        <a:xfrm>
          <a:off x="8942614" y="400458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504825</xdr:colOff>
      <xdr:row>2</xdr:row>
      <xdr:rowOff>57149</xdr:rowOff>
    </xdr:from>
    <xdr:ext cx="11801475" cy="1438276"/>
    <xdr:grpSp>
      <xdr:nvGrpSpPr>
        <xdr:cNvPr id="21" name="Shape 2"/>
        <xdr:cNvGrpSpPr/>
      </xdr:nvGrpSpPr>
      <xdr:grpSpPr>
        <a:xfrm>
          <a:off x="504825" y="412749"/>
          <a:ext cx="11801475" cy="1438276"/>
          <a:chOff x="0" y="3060862"/>
          <a:chExt cx="10692000" cy="1438276"/>
        </a:xfrm>
      </xdr:grpSpPr>
      <xdr:grpSp>
        <xdr:nvGrpSpPr>
          <xdr:cNvPr id="22" name="Shape 21"/>
          <xdr:cNvGrpSpPr/>
        </xdr:nvGrpSpPr>
        <xdr:grpSpPr>
          <a:xfrm>
            <a:off x="0" y="3060862"/>
            <a:ext cx="10692000" cy="1438276"/>
            <a:chOff x="152399" y="453253"/>
            <a:chExt cx="12498639" cy="1383568"/>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a:ea typeface="Lato"/>
                    <a:cs typeface="Lato"/>
                    <a:sym typeface="Lato"/>
                  </a:rPr>
                  <a:t>QUANTITY</a:t>
                </a:r>
                <a:endParaRPr sz="1400"/>
              </a:p>
            </xdr:txBody>
          </xdr:sp>
        </xdr:grpSp>
        <xdr:grpSp>
          <xdr:nvGrpSpPr>
            <xdr:cNvPr id="33" name="Shape 31"/>
            <xdr:cNvGrpSpPr/>
          </xdr:nvGrpSpPr>
          <xdr:grpSpPr>
            <a:xfrm>
              <a:off x="7756358" y="453253"/>
              <a:ext cx="2394953" cy="1383568"/>
              <a:chOff x="152399" y="459937"/>
              <a:chExt cx="2667001" cy="1359338"/>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35" name="Shape 33"/>
              <xdr:cNvSpPr/>
            </xdr:nvSpPr>
            <xdr:spPr>
              <a:xfrm>
                <a:off x="152400" y="459937"/>
                <a:ext cx="266699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485775</xdr:colOff>
      <xdr:row>5</xdr:row>
      <xdr:rowOff>76198</xdr:rowOff>
    </xdr:from>
    <xdr:to>
      <xdr:col>4</xdr:col>
      <xdr:colOff>495300</xdr:colOff>
      <xdr:row>8</xdr:row>
      <xdr:rowOff>85724</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504826</xdr:colOff>
      <xdr:row>3</xdr:row>
      <xdr:rowOff>142875</xdr:rowOff>
    </xdr:from>
    <xdr:to>
      <xdr:col>4</xdr:col>
      <xdr:colOff>533400</xdr:colOff>
      <xdr:row>5</xdr:row>
      <xdr:rowOff>152400</xdr:rowOff>
    </xdr:to>
    <xdr:sp macro="" textlink="KPI!$B$17">
      <xdr:nvSpPr>
        <xdr:cNvPr id="44" name="Rounded Rectangle 43"/>
        <xdr:cNvSpPr/>
      </xdr:nvSpPr>
      <xdr:spPr>
        <a:xfrm>
          <a:off x="504826" y="685800"/>
          <a:ext cx="2352674" cy="371475"/>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01DE8B9-7E5A-42DB-9D2E-0EB0C4292DEC}" type="TxLink">
            <a:rPr lang="en-US" sz="1600" b="1" i="0" u="none" strike="noStrike">
              <a:solidFill>
                <a:schemeClr val="bg1"/>
              </a:solidFill>
              <a:latin typeface="Lato Black"/>
              <a:cs typeface="Calibri"/>
            </a:rPr>
            <a:pPr algn="ctr"/>
            <a:t> $2,297,200.86 </a:t>
          </a:fld>
          <a:endParaRPr lang="en-US" sz="1600" b="1">
            <a:solidFill>
              <a:schemeClr val="bg1"/>
            </a:solidFill>
            <a:latin typeface="Lato Black"/>
          </a:endParaRPr>
        </a:p>
      </xdr:txBody>
    </xdr:sp>
    <xdr:clientData/>
  </xdr:twoCellAnchor>
  <xdr:twoCellAnchor>
    <xdr:from>
      <xdr:col>0</xdr:col>
      <xdr:colOff>504825</xdr:colOff>
      <xdr:row>8</xdr:row>
      <xdr:rowOff>38100</xdr:rowOff>
    </xdr:from>
    <xdr:to>
      <xdr:col>4</xdr:col>
      <xdr:colOff>523875</xdr:colOff>
      <xdr:row>10</xdr:row>
      <xdr:rowOff>81642</xdr:rowOff>
    </xdr:to>
    <xdr:sp macro="" textlink="">
      <xdr:nvSpPr>
        <xdr:cNvPr id="46" name="Rounded Rectangle 45"/>
        <xdr:cNvSpPr/>
      </xdr:nvSpPr>
      <xdr:spPr>
        <a:xfrm>
          <a:off x="504825" y="1453243"/>
          <a:ext cx="2359479" cy="397328"/>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a:t>
          </a:r>
          <a:r>
            <a:rPr lang="en-US" sz="1400" b="1" baseline="0">
              <a:latin typeface="Lato Black"/>
            </a:rPr>
            <a:t> GROWTH </a:t>
          </a:r>
          <a:endParaRPr lang="en-US" sz="1400" b="1">
            <a:latin typeface="Lato Black"/>
          </a:endParaRPr>
        </a:p>
      </xdr:txBody>
    </xdr:sp>
    <xdr:clientData/>
  </xdr:twoCellAnchor>
  <mc:AlternateContent xmlns:mc="http://schemas.openxmlformats.org/markup-compatibility/2006">
    <mc:Choice xmlns:a14="http://schemas.microsoft.com/office/drawing/2010/main" Requires="a14">
      <xdr:twoCellAnchor editAs="oneCell">
        <xdr:from>
          <xdr:col>3</xdr:col>
          <xdr:colOff>276226</xdr:colOff>
          <xdr:row>8</xdr:row>
          <xdr:rowOff>47625</xdr:rowOff>
        </xdr:from>
        <xdr:to>
          <xdr:col>4</xdr:col>
          <xdr:colOff>457201</xdr:colOff>
          <xdr:row>9</xdr:row>
          <xdr:rowOff>141410</xdr:rowOff>
        </xdr:to>
        <xdr:pic>
          <xdr:nvPicPr>
            <xdr:cNvPr id="51" name="Picture 50"/>
            <xdr:cNvPicPr>
              <a:picLocks noChangeAspect="1" noChangeArrowheads="1"/>
              <a:extLst>
                <a:ext uri="{84589F7E-364E-4C9E-8A38-B11213B215E9}">
                  <a14:cameraTool cellRange="'KPI YOY'!$H$7" spid="_x0000_s2108"/>
                </a:ext>
              </a:extLst>
            </xdr:cNvPicPr>
          </xdr:nvPicPr>
          <xdr:blipFill>
            <a:blip xmlns:r="http://schemas.openxmlformats.org/officeDocument/2006/relationships" r:embed="rId2"/>
            <a:srcRect/>
            <a:stretch>
              <a:fillRect/>
            </a:stretch>
          </xdr:blipFill>
          <xdr:spPr bwMode="auto">
            <a:xfrm>
              <a:off x="2019301" y="1495425"/>
              <a:ext cx="762000" cy="274760"/>
            </a:xfrm>
            <a:prstGeom prst="rect">
              <a:avLst/>
            </a:prstGeom>
            <a:noFill/>
            <a:ln>
              <a:solidFill>
                <a:schemeClr val="tx1">
                  <a:lumMod val="75000"/>
                  <a:lumOff val="25000"/>
                  <a:alpha val="94000"/>
                </a:schemeClr>
              </a:solidFill>
            </a:ln>
          </xdr:spPr>
        </xdr:pic>
        <xdr:clientData/>
      </xdr:twoCellAnchor>
    </mc:Choice>
    <mc:Fallback/>
  </mc:AlternateContent>
  <xdr:twoCellAnchor>
    <xdr:from>
      <xdr:col>4</xdr:col>
      <xdr:colOff>572579</xdr:colOff>
      <xdr:row>3</xdr:row>
      <xdr:rowOff>125186</xdr:rowOff>
    </xdr:from>
    <xdr:to>
      <xdr:col>8</xdr:col>
      <xdr:colOff>571500</xdr:colOff>
      <xdr:row>5</xdr:row>
      <xdr:rowOff>134711</xdr:rowOff>
    </xdr:to>
    <xdr:sp macro="" textlink="KPI!$E$17">
      <xdr:nvSpPr>
        <xdr:cNvPr id="60" name="Rounded Rectangle 59"/>
        <xdr:cNvSpPr/>
      </xdr:nvSpPr>
      <xdr:spPr>
        <a:xfrm>
          <a:off x="2913008" y="655865"/>
          <a:ext cx="2339349" cy="363310"/>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FEAE58D-1671-473C-9FBF-8CCEB5BEB197}" type="TxLink">
            <a:rPr lang="en-US" sz="1600" b="1" i="0" u="none" strike="noStrike">
              <a:solidFill>
                <a:schemeClr val="bg1"/>
              </a:solidFill>
              <a:latin typeface="Lato Black"/>
              <a:cs typeface="Calibri"/>
            </a:rPr>
            <a:pPr algn="ctr"/>
            <a:t> $286,397.02 </a:t>
          </a:fld>
          <a:endParaRPr lang="en-US" sz="1600" b="1">
            <a:solidFill>
              <a:schemeClr val="bg1"/>
            </a:solidFill>
            <a:latin typeface="Lato Black"/>
          </a:endParaRPr>
        </a:p>
      </xdr:txBody>
    </xdr:sp>
    <xdr:clientData/>
  </xdr:twoCellAnchor>
  <xdr:twoCellAnchor>
    <xdr:from>
      <xdr:col>4</xdr:col>
      <xdr:colOff>572578</xdr:colOff>
      <xdr:row>7</xdr:row>
      <xdr:rowOff>163286</xdr:rowOff>
    </xdr:from>
    <xdr:to>
      <xdr:col>9</xdr:col>
      <xdr:colOff>0</xdr:colOff>
      <xdr:row>10</xdr:row>
      <xdr:rowOff>81642</xdr:rowOff>
    </xdr:to>
    <xdr:sp macro="" textlink="">
      <xdr:nvSpPr>
        <xdr:cNvPr id="61" name="Rounded Rectangle 60"/>
        <xdr:cNvSpPr/>
      </xdr:nvSpPr>
      <xdr:spPr>
        <a:xfrm>
          <a:off x="2913007" y="1401536"/>
          <a:ext cx="2352957" cy="449035"/>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a:t>
          </a:r>
          <a:r>
            <a:rPr lang="en-US" sz="1400" b="1" baseline="0">
              <a:latin typeface="Lato Black"/>
            </a:rPr>
            <a:t> GROWTH </a:t>
          </a:r>
          <a:endParaRPr lang="en-US" sz="1400" b="1">
            <a:latin typeface="Lato Black"/>
          </a:endParaRPr>
        </a:p>
      </xdr:txBody>
    </xdr:sp>
    <xdr:clientData/>
  </xdr:twoCellAnchor>
  <mc:AlternateContent xmlns:mc="http://schemas.openxmlformats.org/markup-compatibility/2006">
    <mc:Choice xmlns:a14="http://schemas.microsoft.com/office/drawing/2010/main" Requires="a14">
      <xdr:twoCellAnchor editAs="oneCell">
        <xdr:from>
          <xdr:col>7</xdr:col>
          <xdr:colOff>352426</xdr:colOff>
          <xdr:row>8</xdr:row>
          <xdr:rowOff>76200</xdr:rowOff>
        </xdr:from>
        <xdr:to>
          <xdr:col>8</xdr:col>
          <xdr:colOff>533401</xdr:colOff>
          <xdr:row>9</xdr:row>
          <xdr:rowOff>169985</xdr:rowOff>
        </xdr:to>
        <xdr:pic>
          <xdr:nvPicPr>
            <xdr:cNvPr id="62" name="Picture 61"/>
            <xdr:cNvPicPr>
              <a:picLocks noChangeAspect="1" noChangeArrowheads="1"/>
              <a:extLst>
                <a:ext uri="{84589F7E-364E-4C9E-8A38-B11213B215E9}">
                  <a14:cameraTool cellRange="'KPI YOY'!I7" spid="_x0000_s2109"/>
                </a:ext>
              </a:extLst>
            </xdr:cNvPicPr>
          </xdr:nvPicPr>
          <xdr:blipFill>
            <a:blip xmlns:r="http://schemas.openxmlformats.org/officeDocument/2006/relationships" r:embed="rId3"/>
            <a:srcRect/>
            <a:stretch>
              <a:fillRect/>
            </a:stretch>
          </xdr:blipFill>
          <xdr:spPr bwMode="auto">
            <a:xfrm>
              <a:off x="4419601" y="1524000"/>
              <a:ext cx="762000" cy="274760"/>
            </a:xfrm>
            <a:prstGeom prst="rect">
              <a:avLst/>
            </a:prstGeom>
            <a:noFill/>
            <a:ln>
              <a:solidFill>
                <a:schemeClr val="tx1">
                  <a:lumMod val="75000"/>
                  <a:lumOff val="25000"/>
                  <a:alpha val="94000"/>
                </a:schemeClr>
              </a:solidFill>
            </a:ln>
          </xdr:spPr>
        </xdr:pic>
        <xdr:clientData/>
      </xdr:twoCellAnchor>
    </mc:Choice>
    <mc:Fallback/>
  </mc:AlternateContent>
  <xdr:twoCellAnchor>
    <xdr:from>
      <xdr:col>9</xdr:col>
      <xdr:colOff>53658</xdr:colOff>
      <xdr:row>3</xdr:row>
      <xdr:rowOff>138792</xdr:rowOff>
    </xdr:from>
    <xdr:to>
      <xdr:col>13</xdr:col>
      <xdr:colOff>13607</xdr:colOff>
      <xdr:row>5</xdr:row>
      <xdr:rowOff>148317</xdr:rowOff>
    </xdr:to>
    <xdr:sp macro="" textlink="KPI!$H$17">
      <xdr:nvSpPr>
        <xdr:cNvPr id="64" name="Rounded Rectangle 63"/>
        <xdr:cNvSpPr/>
      </xdr:nvSpPr>
      <xdr:spPr>
        <a:xfrm>
          <a:off x="5319622" y="669471"/>
          <a:ext cx="2300378" cy="363310"/>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CBB8A5A-774D-4998-9AC5-DC1E6CA9E0C6}" type="TxLink">
            <a:rPr lang="en-US" sz="1600" b="1" i="0" u="none" strike="noStrike">
              <a:solidFill>
                <a:schemeClr val="bg1"/>
              </a:solidFill>
              <a:latin typeface="Lato Black"/>
              <a:cs typeface="Calibri"/>
            </a:rPr>
            <a:pPr algn="ctr"/>
            <a:t># 37873</a:t>
          </a:fld>
          <a:endParaRPr lang="en-US" sz="1600" b="1">
            <a:solidFill>
              <a:schemeClr val="bg1"/>
            </a:solidFill>
            <a:latin typeface="Lato Black"/>
          </a:endParaRPr>
        </a:p>
      </xdr:txBody>
    </xdr:sp>
    <xdr:clientData/>
  </xdr:twoCellAnchor>
  <xdr:twoCellAnchor>
    <xdr:from>
      <xdr:col>9</xdr:col>
      <xdr:colOff>53658</xdr:colOff>
      <xdr:row>8</xdr:row>
      <xdr:rowOff>13608</xdr:rowOff>
    </xdr:from>
    <xdr:to>
      <xdr:col>13</xdr:col>
      <xdr:colOff>27214</xdr:colOff>
      <xdr:row>10</xdr:row>
      <xdr:rowOff>81642</xdr:rowOff>
    </xdr:to>
    <xdr:sp macro="" textlink="">
      <xdr:nvSpPr>
        <xdr:cNvPr id="65" name="Rounded Rectangle 64"/>
        <xdr:cNvSpPr/>
      </xdr:nvSpPr>
      <xdr:spPr>
        <a:xfrm>
          <a:off x="5319622" y="1428751"/>
          <a:ext cx="2313985" cy="421820"/>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a:t>
          </a:r>
          <a:r>
            <a:rPr lang="en-US" sz="1400" b="1" baseline="0">
              <a:latin typeface="Lato Black"/>
            </a:rPr>
            <a:t> GROWTH </a:t>
          </a:r>
          <a:endParaRPr lang="en-US" sz="1400" b="1">
            <a:latin typeface="Lato Black"/>
          </a:endParaRPr>
        </a:p>
      </xdr:txBody>
    </xdr:sp>
    <xdr:clientData/>
  </xdr:twoCellAnchor>
  <mc:AlternateContent xmlns:mc="http://schemas.openxmlformats.org/markup-compatibility/2006">
    <mc:Choice xmlns:a14="http://schemas.microsoft.com/office/drawing/2010/main" Requires="a14">
      <xdr:twoCellAnchor editAs="oneCell">
        <xdr:from>
          <xdr:col>11</xdr:col>
          <xdr:colOff>423413</xdr:colOff>
          <xdr:row>8</xdr:row>
          <xdr:rowOff>75122</xdr:rowOff>
        </xdr:from>
        <xdr:to>
          <xdr:col>13</xdr:col>
          <xdr:colOff>7757</xdr:colOff>
          <xdr:row>9</xdr:row>
          <xdr:rowOff>168907</xdr:rowOff>
        </xdr:to>
        <xdr:pic>
          <xdr:nvPicPr>
            <xdr:cNvPr id="66" name="Picture 65"/>
            <xdr:cNvPicPr>
              <a:picLocks noChangeAspect="1" noChangeArrowheads="1"/>
              <a:extLst>
                <a:ext uri="{84589F7E-364E-4C9E-8A38-B11213B215E9}">
                  <a14:cameraTool cellRange="'KPI YOY'!J7" spid="_x0000_s2110"/>
                </a:ext>
              </a:extLst>
            </xdr:cNvPicPr>
          </xdr:nvPicPr>
          <xdr:blipFill>
            <a:blip xmlns:r="http://schemas.openxmlformats.org/officeDocument/2006/relationships" r:embed="rId4"/>
            <a:srcRect/>
            <a:stretch>
              <a:fillRect/>
            </a:stretch>
          </xdr:blipFill>
          <xdr:spPr bwMode="auto">
            <a:xfrm>
              <a:off x="6814688" y="1522922"/>
              <a:ext cx="746394" cy="274760"/>
            </a:xfrm>
            <a:prstGeom prst="rect">
              <a:avLst/>
            </a:prstGeom>
            <a:noFill/>
            <a:ln>
              <a:solidFill>
                <a:schemeClr val="tx1">
                  <a:lumMod val="75000"/>
                  <a:lumOff val="25000"/>
                  <a:alpha val="94000"/>
                </a:schemeClr>
              </a:solidFill>
            </a:ln>
          </xdr:spPr>
        </xdr:pic>
        <xdr:clientData/>
      </xdr:twoCellAnchor>
    </mc:Choice>
    <mc:Fallback/>
  </mc:AlternateContent>
  <xdr:twoCellAnchor>
    <xdr:from>
      <xdr:col>13</xdr:col>
      <xdr:colOff>78921</xdr:colOff>
      <xdr:row>3</xdr:row>
      <xdr:rowOff>152939</xdr:rowOff>
    </xdr:from>
    <xdr:to>
      <xdr:col>16</xdr:col>
      <xdr:colOff>578303</xdr:colOff>
      <xdr:row>5</xdr:row>
      <xdr:rowOff>162464</xdr:rowOff>
    </xdr:to>
    <xdr:sp macro="" textlink="KPI!K17">
      <xdr:nvSpPr>
        <xdr:cNvPr id="68" name="Rounded Rectangle 67"/>
        <xdr:cNvSpPr/>
      </xdr:nvSpPr>
      <xdr:spPr>
        <a:xfrm>
          <a:off x="7685314" y="683618"/>
          <a:ext cx="2254703" cy="363310"/>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40EFCF-D56D-4FF2-8C6F-4478224D5E88}" type="TxLink">
            <a:rPr lang="en-US" sz="1600" b="1" i="0" u="none" strike="noStrike">
              <a:solidFill>
                <a:schemeClr val="bg1"/>
              </a:solidFill>
              <a:latin typeface="Lato Black"/>
              <a:cs typeface="Calibri"/>
            </a:rPr>
            <a:pPr algn="ctr"/>
            <a:t># 9994</a:t>
          </a:fld>
          <a:endParaRPr lang="en-US" sz="1600" b="1">
            <a:solidFill>
              <a:schemeClr val="bg1"/>
            </a:solidFill>
            <a:latin typeface="Lato Black"/>
          </a:endParaRPr>
        </a:p>
      </xdr:txBody>
    </xdr:sp>
    <xdr:clientData/>
  </xdr:twoCellAnchor>
  <xdr:twoCellAnchor>
    <xdr:from>
      <xdr:col>13</xdr:col>
      <xdr:colOff>81617</xdr:colOff>
      <xdr:row>8</xdr:row>
      <xdr:rowOff>35662</xdr:rowOff>
    </xdr:from>
    <xdr:to>
      <xdr:col>17</xdr:col>
      <xdr:colOff>5418</xdr:colOff>
      <xdr:row>10</xdr:row>
      <xdr:rowOff>74840</xdr:rowOff>
    </xdr:to>
    <xdr:sp macro="" textlink="">
      <xdr:nvSpPr>
        <xdr:cNvPr id="69" name="Rounded Rectangle 68"/>
        <xdr:cNvSpPr/>
      </xdr:nvSpPr>
      <xdr:spPr>
        <a:xfrm>
          <a:off x="7688010" y="1450805"/>
          <a:ext cx="2264229" cy="392964"/>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a:t>
          </a:r>
          <a:r>
            <a:rPr lang="en-US" sz="1400" b="1" baseline="0">
              <a:latin typeface="Lato Black"/>
            </a:rPr>
            <a:t> GROWTH</a:t>
          </a:r>
          <a:r>
            <a:rPr lang="en-US" sz="1600" b="1" baseline="0">
              <a:latin typeface="Lato Black"/>
            </a:rPr>
            <a:t> </a:t>
          </a:r>
          <a:endParaRPr lang="en-US" sz="1600" b="1">
            <a:latin typeface="Lato Black"/>
          </a:endParaRPr>
        </a:p>
      </xdr:txBody>
    </xdr:sp>
    <xdr:clientData/>
  </xdr:twoCellAnchor>
  <mc:AlternateContent xmlns:mc="http://schemas.openxmlformats.org/markup-compatibility/2006">
    <mc:Choice xmlns:a14="http://schemas.microsoft.com/office/drawing/2010/main" Requires="a14">
      <xdr:twoCellAnchor editAs="oneCell">
        <xdr:from>
          <xdr:col>15</xdr:col>
          <xdr:colOff>423786</xdr:colOff>
          <xdr:row>8</xdr:row>
          <xdr:rowOff>77279</xdr:rowOff>
        </xdr:from>
        <xdr:to>
          <xdr:col>16</xdr:col>
          <xdr:colOff>573658</xdr:colOff>
          <xdr:row>9</xdr:row>
          <xdr:rowOff>176156</xdr:rowOff>
        </xdr:to>
        <xdr:pic>
          <xdr:nvPicPr>
            <xdr:cNvPr id="70" name="Picture 69"/>
            <xdr:cNvPicPr>
              <a:picLocks noChangeAspect="1" noChangeArrowheads="1"/>
              <a:extLst>
                <a:ext uri="{84589F7E-364E-4C9E-8A38-B11213B215E9}">
                  <a14:cameraTool cellRange="'KPI YOY'!K7" spid="_x0000_s2111"/>
                </a:ext>
              </a:extLst>
            </xdr:cNvPicPr>
          </xdr:nvPicPr>
          <xdr:blipFill>
            <a:blip xmlns:r="http://schemas.openxmlformats.org/officeDocument/2006/relationships" r:embed="rId5"/>
            <a:srcRect/>
            <a:stretch>
              <a:fillRect/>
            </a:stretch>
          </xdr:blipFill>
          <xdr:spPr bwMode="auto">
            <a:xfrm>
              <a:off x="9139161" y="1525079"/>
              <a:ext cx="730897" cy="279852"/>
            </a:xfrm>
            <a:prstGeom prst="rect">
              <a:avLst/>
            </a:prstGeom>
            <a:noFill/>
            <a:ln>
              <a:solidFill>
                <a:schemeClr val="tx1">
                  <a:lumMod val="75000"/>
                  <a:lumOff val="25000"/>
                  <a:alpha val="94000"/>
                </a:schemeClr>
              </a:solidFill>
            </a:ln>
          </xdr:spPr>
        </xdr:pic>
        <xdr:clientData/>
      </xdr:twoCellAnchor>
    </mc:Choice>
    <mc:Fallback/>
  </mc:AlternateContent>
  <xdr:twoCellAnchor>
    <xdr:from>
      <xdr:col>17</xdr:col>
      <xdr:colOff>59025</xdr:colOff>
      <xdr:row>3</xdr:row>
      <xdr:rowOff>142875</xdr:rowOff>
    </xdr:from>
    <xdr:to>
      <xdr:col>21</xdr:col>
      <xdr:colOff>15533</xdr:colOff>
      <xdr:row>5</xdr:row>
      <xdr:rowOff>152400</xdr:rowOff>
    </xdr:to>
    <xdr:sp macro="" textlink="KPI!N17">
      <xdr:nvSpPr>
        <xdr:cNvPr id="75" name="Rounded Rectangle 74"/>
        <xdr:cNvSpPr/>
      </xdr:nvSpPr>
      <xdr:spPr>
        <a:xfrm>
          <a:off x="10005846" y="673554"/>
          <a:ext cx="2296937" cy="363310"/>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10DDD7B-870A-4ADA-9D19-76AD9668DC50}" type="TxLink">
            <a:rPr lang="en-US" sz="1600" b="1" i="0" u="none" strike="noStrike">
              <a:solidFill>
                <a:schemeClr val="bg1"/>
              </a:solidFill>
              <a:latin typeface="Lato Black"/>
              <a:cs typeface="Calibri"/>
            </a:rPr>
            <a:pPr algn="ctr"/>
            <a:t>12.47%</a:t>
          </a:fld>
          <a:endParaRPr lang="en-US" sz="1600" b="1">
            <a:solidFill>
              <a:schemeClr val="bg1"/>
            </a:solidFill>
            <a:latin typeface="Lato Black"/>
          </a:endParaRPr>
        </a:p>
      </xdr:txBody>
    </xdr:sp>
    <xdr:clientData/>
  </xdr:twoCellAnchor>
  <xdr:twoCellAnchor>
    <xdr:from>
      <xdr:col>17</xdr:col>
      <xdr:colOff>53581</xdr:colOff>
      <xdr:row>7</xdr:row>
      <xdr:rowOff>161925</xdr:rowOff>
    </xdr:from>
    <xdr:to>
      <xdr:col>21</xdr:col>
      <xdr:colOff>19075</xdr:colOff>
      <xdr:row>10</xdr:row>
      <xdr:rowOff>81642</xdr:rowOff>
    </xdr:to>
    <xdr:sp macro="" textlink="">
      <xdr:nvSpPr>
        <xdr:cNvPr id="76" name="Rounded Rectangle 75"/>
        <xdr:cNvSpPr/>
      </xdr:nvSpPr>
      <xdr:spPr>
        <a:xfrm>
          <a:off x="10000402" y="1400175"/>
          <a:ext cx="2305923" cy="450396"/>
        </a:xfrm>
        <a:prstGeom prst="roundRect">
          <a:avLst/>
        </a:prstGeom>
        <a:gradFill>
          <a:gsLst>
            <a:gs pos="0">
              <a:schemeClr val="tx1"/>
            </a:gs>
            <a:gs pos="100000">
              <a:schemeClr val="tx1">
                <a:lumMod val="75000"/>
                <a:lumOff val="2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latin typeface="Lato Black"/>
            </a:rPr>
            <a:t>YOY</a:t>
          </a:r>
          <a:r>
            <a:rPr lang="en-US" sz="1400" b="1" baseline="0">
              <a:latin typeface="Lato Black"/>
            </a:rPr>
            <a:t> GROWTH</a:t>
          </a:r>
          <a:r>
            <a:rPr lang="en-US" sz="1600" b="1" baseline="0">
              <a:latin typeface="Lato Black"/>
            </a:rPr>
            <a:t> </a:t>
          </a:r>
          <a:endParaRPr lang="en-US" sz="1600" b="1">
            <a:latin typeface="Lato Black"/>
          </a:endParaRPr>
        </a:p>
      </xdr:txBody>
    </xdr:sp>
    <xdr:clientData/>
  </xdr:twoCellAnchor>
  <mc:AlternateContent xmlns:mc="http://schemas.openxmlformats.org/markup-compatibility/2006">
    <mc:Choice xmlns:a14="http://schemas.microsoft.com/office/drawing/2010/main" Requires="a14">
      <xdr:twoCellAnchor editAs="oneCell">
        <xdr:from>
          <xdr:col>19</xdr:col>
          <xdr:colOff>440679</xdr:colOff>
          <xdr:row>8</xdr:row>
          <xdr:rowOff>47625</xdr:rowOff>
        </xdr:from>
        <xdr:to>
          <xdr:col>21</xdr:col>
          <xdr:colOff>22020</xdr:colOff>
          <xdr:row>9</xdr:row>
          <xdr:rowOff>141410</xdr:rowOff>
        </xdr:to>
        <xdr:pic>
          <xdr:nvPicPr>
            <xdr:cNvPr id="77" name="Picture 76"/>
            <xdr:cNvPicPr>
              <a:picLocks noChangeAspect="1" noChangeArrowheads="1"/>
              <a:extLst>
                <a:ext uri="{84589F7E-364E-4C9E-8A38-B11213B215E9}">
                  <a14:cameraTool cellRange="'KPI YOY'!L7" spid="_x0000_s2112"/>
                </a:ext>
              </a:extLst>
            </xdr:cNvPicPr>
          </xdr:nvPicPr>
          <xdr:blipFill>
            <a:blip xmlns:r="http://schemas.openxmlformats.org/officeDocument/2006/relationships" r:embed="rId6"/>
            <a:srcRect/>
            <a:stretch>
              <a:fillRect/>
            </a:stretch>
          </xdr:blipFill>
          <xdr:spPr bwMode="auto">
            <a:xfrm>
              <a:off x="11480154" y="1495425"/>
              <a:ext cx="743391" cy="274760"/>
            </a:xfrm>
            <a:prstGeom prst="rect">
              <a:avLst/>
            </a:prstGeom>
            <a:noFill/>
            <a:ln>
              <a:solidFill>
                <a:schemeClr val="tx1">
                  <a:lumMod val="75000"/>
                  <a:lumOff val="25000"/>
                  <a:alpha val="94000"/>
                </a:schemeClr>
              </a:solidFill>
            </a:ln>
          </xdr:spPr>
        </xdr:pic>
        <xdr:clientData/>
      </xdr:twoCellAnchor>
    </mc:Choice>
    <mc:Fallback/>
  </mc:AlternateContent>
  <xdr:twoCellAnchor>
    <xdr:from>
      <xdr:col>4</xdr:col>
      <xdr:colOff>572578</xdr:colOff>
      <xdr:row>5</xdr:row>
      <xdr:rowOff>68036</xdr:rowOff>
    </xdr:from>
    <xdr:to>
      <xdr:col>8</xdr:col>
      <xdr:colOff>571500</xdr:colOff>
      <xdr:row>8</xdr:row>
      <xdr:rowOff>53068</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81619</xdr:colOff>
      <xdr:row>5</xdr:row>
      <xdr:rowOff>127907</xdr:rowOff>
    </xdr:from>
    <xdr:to>
      <xdr:col>16</xdr:col>
      <xdr:colOff>581000</xdr:colOff>
      <xdr:row>8</xdr:row>
      <xdr:rowOff>75969</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59024</xdr:colOff>
      <xdr:row>5</xdr:row>
      <xdr:rowOff>99332</xdr:rowOff>
    </xdr:from>
    <xdr:to>
      <xdr:col>21</xdr:col>
      <xdr:colOff>15532</xdr:colOff>
      <xdr:row>8</xdr:row>
      <xdr:rowOff>42183</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50604</xdr:colOff>
      <xdr:row>5</xdr:row>
      <xdr:rowOff>119743</xdr:rowOff>
    </xdr:from>
    <xdr:to>
      <xdr:col>13</xdr:col>
      <xdr:colOff>13607</xdr:colOff>
      <xdr:row>8</xdr:row>
      <xdr:rowOff>53068</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504826</xdr:colOff>
      <xdr:row>12</xdr:row>
      <xdr:rowOff>47625</xdr:rowOff>
    </xdr:from>
    <xdr:to>
      <xdr:col>9</xdr:col>
      <xdr:colOff>171451</xdr:colOff>
      <xdr:row>21</xdr:row>
      <xdr:rowOff>171450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257174</xdr:colOff>
      <xdr:row>12</xdr:row>
      <xdr:rowOff>44930</xdr:rowOff>
    </xdr:from>
    <xdr:to>
      <xdr:col>16</xdr:col>
      <xdr:colOff>238125</xdr:colOff>
      <xdr:row>21</xdr:row>
      <xdr:rowOff>171450</xdr:rowOff>
    </xdr:to>
    <mc:AlternateContent xmlns:mc="http://schemas.openxmlformats.org/markup-compatibility/2006">
      <mc:Choice xmlns:cx1="http://schemas.microsoft.com/office/drawing/2015/9/8/chartex" Requires="cx1">
        <xdr:graphicFrame macro="">
          <xdr:nvGraphicFramePr>
            <xdr:cNvPr id="63" name="Chart 6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259329</xdr:colOff>
      <xdr:row>12</xdr:row>
      <xdr:rowOff>35943</xdr:rowOff>
    </xdr:from>
    <xdr:to>
      <xdr:col>20</xdr:col>
      <xdr:colOff>580991</xdr:colOff>
      <xdr:row>22</xdr:row>
      <xdr:rowOff>8985</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255198</xdr:colOff>
      <xdr:row>24</xdr:row>
      <xdr:rowOff>12323</xdr:rowOff>
    </xdr:from>
    <xdr:to>
      <xdr:col>15</xdr:col>
      <xdr:colOff>57150</xdr:colOff>
      <xdr:row>33</xdr:row>
      <xdr:rowOff>121103</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270654</xdr:colOff>
      <xdr:row>24</xdr:row>
      <xdr:rowOff>48886</xdr:rowOff>
    </xdr:from>
    <xdr:to>
      <xdr:col>17</xdr:col>
      <xdr:colOff>85725</xdr:colOff>
      <xdr:row>32</xdr:row>
      <xdr:rowOff>28762</xdr:rowOff>
    </xdr:to>
    <mc:AlternateContent xmlns:mc="http://schemas.openxmlformats.org/markup-compatibility/2006" xmlns:a14="http://schemas.microsoft.com/office/drawing/2010/main">
      <mc:Choice Requires="a14">
        <xdr:graphicFrame macro="">
          <xdr:nvGraphicFramePr>
            <xdr:cNvPr id="73" name="Year 1"/>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33654" y="4316086"/>
              <a:ext cx="983471" cy="1402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165878</xdr:colOff>
      <xdr:row>24</xdr:row>
      <xdr:rowOff>39360</xdr:rowOff>
    </xdr:from>
    <xdr:to>
      <xdr:col>21</xdr:col>
      <xdr:colOff>57149</xdr:colOff>
      <xdr:row>32</xdr:row>
      <xdr:rowOff>19237</xdr:rowOff>
    </xdr:to>
    <mc:AlternateContent xmlns:mc="http://schemas.openxmlformats.org/markup-compatibility/2006" xmlns:a14="http://schemas.microsoft.com/office/drawing/2010/main">
      <mc:Choice Requires="a14">
        <xdr:graphicFrame macro="">
          <xdr:nvGraphicFramePr>
            <xdr:cNvPr id="74" name="Segment 1"/>
            <xdr:cNvGraphicFramePr>
              <a:graphicFrameLocks/>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265678" y="4306560"/>
              <a:ext cx="1059671" cy="1402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146829</xdr:colOff>
      <xdr:row>24</xdr:row>
      <xdr:rowOff>39359</xdr:rowOff>
    </xdr:from>
    <xdr:to>
      <xdr:col>19</xdr:col>
      <xdr:colOff>104775</xdr:colOff>
      <xdr:row>32</xdr:row>
      <xdr:rowOff>28575</xdr:rowOff>
    </xdr:to>
    <mc:AlternateContent xmlns:mc="http://schemas.openxmlformats.org/markup-compatibility/2006" xmlns:a14="http://schemas.microsoft.com/office/drawing/2010/main">
      <mc:Choice Requires="a14">
        <xdr:graphicFrame macro="">
          <xdr:nvGraphicFramePr>
            <xdr:cNvPr id="79" name="Region 1"/>
            <xdr:cNvGraphicFramePr>
              <a:graphicFrameLocks/>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78229" y="4306559"/>
              <a:ext cx="1126346" cy="1411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466725</xdr:colOff>
      <xdr:row>23</xdr:row>
      <xdr:rowOff>171450</xdr:rowOff>
    </xdr:from>
    <xdr:to>
      <xdr:col>9</xdr:col>
      <xdr:colOff>228600</xdr:colOff>
      <xdr:row>33</xdr:row>
      <xdr:rowOff>57150</xdr:rowOff>
    </xdr:to>
    <xdr:graphicFrame macro="">
      <xdr:nvGraphicFramePr>
        <xdr:cNvPr id="83" name="Chart 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971.713172222226"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7">
    <format dxfId="57">
      <pivotArea dataOnly="0" labelOnly="1" outline="0" fieldPosition="0">
        <references count="1">
          <reference field="4294967294" count="1">
            <x v="1"/>
          </reference>
        </references>
      </pivotArea>
    </format>
    <format dxfId="56">
      <pivotArea field="3" type="button" dataOnly="0" labelOnly="1" outline="0" axis="axisRow" fieldPosition="0"/>
    </format>
    <format dxfId="55">
      <pivotArea dataOnly="0" labelOnly="1" outline="0" fieldPosition="0">
        <references count="1">
          <reference field="4294967294" count="1">
            <x v="0"/>
          </reference>
        </references>
      </pivotArea>
    </format>
    <format dxfId="54">
      <pivotArea dataOnly="0" labelOnly="1" grandRow="1" outline="0" fieldPosition="0"/>
    </format>
    <format dxfId="53">
      <pivotArea field="3" grandRow="1" outline="0" collapsedLevelsAreSubtotals="1" axis="axisRow" fieldPosition="0">
        <references count="1">
          <reference field="4294967294" count="1" selected="0">
            <x v="0"/>
          </reference>
        </references>
      </pivotArea>
    </format>
    <format dxfId="52">
      <pivotArea field="3" grandRow="1" outline="0" collapsedLevelsAreSubtotals="1" axis="axisRow" fieldPosition="0">
        <references count="1">
          <reference field="4294967294" count="1" selected="0">
            <x v="1"/>
          </reference>
        </references>
      </pivotArea>
    </format>
    <format dxfId="51">
      <pivotArea collapsedLevelsAreSubtotals="1" fieldPosition="0">
        <references count="1">
          <reference field="3" count="12">
            <x v="1"/>
            <x v="2"/>
            <x v="3"/>
            <x v="4"/>
            <x v="5"/>
            <x v="6"/>
            <x v="7"/>
            <x v="8"/>
            <x v="9"/>
            <x v="10"/>
            <x v="11"/>
            <x v="12"/>
          </reference>
        </references>
      </pivotArea>
    </format>
  </formats>
  <chartFormats count="4">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5">
    <format dxfId="50">
      <pivotArea grandRow="1" outline="0" collapsedLevelsAreSubtotals="1" fieldPosition="0"/>
    </format>
    <format dxfId="49">
      <pivotArea dataOnly="0" labelOnly="1" grandRow="1" outline="0" fieldPosition="0"/>
    </format>
    <format dxfId="48">
      <pivotArea field="15" type="button" dataOnly="0" labelOnly="1" outline="0" axis="axisRow" fieldPosition="0"/>
    </format>
    <format dxfId="47">
      <pivotArea dataOnly="0" labelOnly="1" outline="0" axis="axisValues" fieldPosition="0"/>
    </format>
    <format dxfId="46">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5">
    <format dxfId="45">
      <pivotArea field="15" type="button" dataOnly="0" labelOnly="1" outline="0" axis="axisRow" fieldPosition="0"/>
    </format>
    <format dxfId="44">
      <pivotArea dataOnly="0" labelOnly="1" outline="0" axis="axisValues" fieldPosition="0"/>
    </format>
    <format dxfId="43">
      <pivotArea dataOnly="0" labelOnly="1" outline="0" axis="axisValues" fieldPosition="0"/>
    </format>
    <format dxfId="42">
      <pivotArea grandRow="1" outline="0" collapsedLevelsAreSubtotals="1" fieldPosition="0"/>
    </format>
    <format dxfId="41">
      <pivotArea dataOnly="0" labelOnly="1" grandRow="1" outline="0" fieldPosition="0"/>
    </format>
  </formats>
  <chartFormats count="8">
    <chartFormat chart="1" format="5"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5" count="1" selected="0">
            <x v="0"/>
          </reference>
        </references>
      </pivotArea>
    </chartFormat>
    <chartFormat chart="4" format="19">
      <pivotArea type="data" outline="0" fieldPosition="0">
        <references count="2">
          <reference field="4294967294" count="1" selected="0">
            <x v="0"/>
          </reference>
          <reference field="15" count="1" selected="0">
            <x v="1"/>
          </reference>
        </references>
      </pivotArea>
    </chartFormat>
    <chartFormat chart="4" format="20">
      <pivotArea type="data" outline="0" fieldPosition="0">
        <references count="2">
          <reference field="4294967294" count="1" selected="0">
            <x v="0"/>
          </reference>
          <reference field="15" count="1" selected="0">
            <x v="2"/>
          </reference>
        </references>
      </pivotArea>
    </chartFormat>
    <chartFormat chart="1" format="9">
      <pivotArea type="data" outline="0" fieldPosition="0">
        <references count="2">
          <reference field="4294967294" count="1" selected="0">
            <x v="0"/>
          </reference>
          <reference field="15" count="1" selected="0">
            <x v="0"/>
          </reference>
        </references>
      </pivotArea>
    </chartFormat>
    <chartFormat chart="1" format="10">
      <pivotArea type="data" outline="0" fieldPosition="0">
        <references count="2">
          <reference field="4294967294" count="1" selected="0">
            <x v="0"/>
          </reference>
          <reference field="15" count="1" selected="0">
            <x v="1"/>
          </reference>
        </references>
      </pivotArea>
    </chartFormat>
    <chartFormat chart="1"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1">
    <i>
      <x v="3"/>
    </i>
    <i>
      <x v="30"/>
    </i>
    <i>
      <x v="41"/>
    </i>
    <i>
      <x v="45"/>
    </i>
    <i>
      <x v="36"/>
    </i>
    <i>
      <x v="8"/>
    </i>
    <i>
      <x v="11"/>
    </i>
    <i>
      <x v="33"/>
    </i>
    <i>
      <x v="20"/>
    </i>
    <i>
      <x v="44"/>
    </i>
    <i t="grand">
      <x/>
    </i>
  </rowItems>
  <colItems count="1">
    <i/>
  </colItems>
  <dataFields count="1">
    <dataField name="Sum of Sales" fld="18" baseField="0" baseItem="0"/>
  </dataFields>
  <formats count="5">
    <format dxfId="40">
      <pivotArea dataOnly="0" labelOnly="1" grandRow="1" outline="0" fieldPosition="0"/>
    </format>
    <format dxfId="39">
      <pivotArea grandRow="1" outline="0" collapsedLevelsAreSubtotals="1" fieldPosition="0"/>
    </format>
    <format dxfId="38">
      <pivotArea field="11" type="button" dataOnly="0" labelOnly="1" outline="0" axis="axisRow" fieldPosition="0"/>
    </format>
    <format dxfId="37">
      <pivotArea dataOnly="0" labelOnly="1" outline="0" axis="axisValues" fieldPosition="0"/>
    </format>
    <format dxfId="36">
      <pivotArea dataOnly="0" labelOnly="1" outline="0" axis="axisValues" fieldPosition="0"/>
    </format>
  </formats>
  <chartFormats count="3">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5">
    <format dxfId="35">
      <pivotArea field="16" type="button" dataOnly="0" labelOnly="1" outline="0" axis="axisRow" fieldPosition="0"/>
    </format>
    <format dxfId="34">
      <pivotArea dataOnly="0" labelOnly="1" outline="0" axis="axisValues" fieldPosition="0"/>
    </format>
    <format dxfId="33">
      <pivotArea dataOnly="0" labelOnly="1" outline="0" axis="axisValues" fieldPosition="0"/>
    </format>
    <format dxfId="32">
      <pivotArea dataOnly="0" labelOnly="1" grandRow="1" outline="0" fieldPosition="0"/>
    </format>
    <format dxfId="31">
      <pivotArea grandRow="1"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5">
    <format dxfId="10">
      <pivotArea field="3" type="button" dataOnly="0" labelOnly="1" outline="0" axis="axisRow" fieldPosition="0"/>
    </format>
    <format dxfId="9">
      <pivotArea dataOnly="0" labelOnly="1" outline="0" axis="axisValues" fieldPosition="0"/>
    </format>
    <format dxfId="8">
      <pivotArea dataOnly="0" labelOnly="1" outline="0" axis="axisValues" fieldPosition="0"/>
    </format>
    <format dxfId="7">
      <pivotArea dataOnly="0" labelOnly="1" grandRow="1" outline="0" fieldPosition="0"/>
    </format>
    <format dxfId="6">
      <pivotArea grandRow="1"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5">
    <format dxfId="15">
      <pivotArea field="3" type="button" dataOnly="0" labelOnly="1" outline="0" axis="axisRow" fieldPosition="0"/>
    </format>
    <format dxfId="14">
      <pivotArea dataOnly="0" labelOnly="1" outline="0" axis="axisValues" fieldPosition="0"/>
    </format>
    <format dxfId="13">
      <pivotArea dataOnly="0" labelOnly="1" outline="0" axis="axisValues" fieldPosition="0"/>
    </format>
    <format dxfId="12">
      <pivotArea dataOnly="0" labelOnly="1" grandRow="1" outline="0" fieldPosition="0"/>
    </format>
    <format dxfId="11">
      <pivotArea grandRow="1"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5">
    <format dxfId="20">
      <pivotArea field="3" type="button" dataOnly="0" labelOnly="1" outline="0" axis="axisRow" fieldPosition="0"/>
    </format>
    <format dxfId="19">
      <pivotArea dataOnly="0" labelOnly="1" outline="0" axis="axisValues" fieldPosition="0"/>
    </format>
    <format dxfId="18">
      <pivotArea dataOnly="0" labelOnly="1" outline="0" axis="axisValues" fieldPosition="0"/>
    </format>
    <format dxfId="17">
      <pivotArea dataOnly="0" labelOnly="1" grandRow="1" outline="0" fieldPosition="0"/>
    </format>
    <format dxfId="16">
      <pivotArea grandRow="1"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5">
    <format dxfId="25">
      <pivotArea field="3" type="button" dataOnly="0" labelOnly="1" outline="0" axis="axisRow" fieldPosition="0"/>
    </format>
    <format dxfId="24">
      <pivotArea dataOnly="0" labelOnly="1" outline="0" axis="axisValues" fieldPosition="0"/>
    </format>
    <format dxfId="23">
      <pivotArea dataOnly="0" labelOnly="1" outline="0" axis="axisValues" fieldPosition="0"/>
    </format>
    <format dxfId="22">
      <pivotArea dataOnly="0" labelOnly="1" grandRow="1" outline="0" fieldPosition="0"/>
    </format>
    <format dxfId="21">
      <pivotArea grandRow="1"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30">
      <pivotArea field="3" type="button" dataOnly="0" labelOnly="1" outline="0" axis="axisRow" fieldPosition="0"/>
    </format>
    <format dxfId="29">
      <pivotArea dataOnly="0" labelOnly="1" outline="0" axis="axisValues" fieldPosition="0"/>
    </format>
    <format dxfId="28">
      <pivotArea dataOnly="0" labelOnly="1" outline="0" axis="axisValues" fieldPosition="0"/>
    </format>
    <format dxfId="27">
      <pivotArea dataOnly="0" labelOnly="1" grandRow="1" outline="0" fieldPosition="0"/>
    </format>
    <format dxfId="26">
      <pivotArea grandRow="1" outline="0" collapsedLevelsAreSubtotals="1" fieldPosition="0"/>
    </format>
  </formats>
  <chartFormats count="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5"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6">
    <format dxfId="5">
      <pivotArea field="23" type="button" dataOnly="0" labelOnly="1" outline="0" axis="axisRow" fieldPosition="0"/>
    </format>
    <format dxfId="4">
      <pivotArea dataOnly="0" labelOnly="1" outline="0" fieldPosition="0">
        <references count="1">
          <reference field="4294967294" count="3">
            <x v="0"/>
            <x v="1"/>
            <x v="3"/>
          </reference>
        </references>
      </pivotArea>
    </format>
    <format dxfId="3">
      <pivotArea grandRow="1" outline="0" collapsedLevelsAreSubtotals="1" fieldPosition="0"/>
    </format>
    <format dxfId="2">
      <pivotArea dataOnly="0" labelOnly="1" grandRow="1" outline="0" fieldPosition="0"/>
    </format>
    <format dxfId="1">
      <pivotArea dataOnly="0" labelOnly="1" outline="0" fieldPosition="0">
        <references count="1">
          <reference field="4294967294" count="1">
            <x v="2"/>
          </reference>
        </references>
      </pivotArea>
    </format>
    <format dxfId="0">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15"/>
    <pivotTable tabId="3" name="PivotTable1"/>
    <pivotTable tabId="8" name="PivotTable10"/>
    <pivotTable tabId="8" name="PivotTable11"/>
    <pivotTable tabId="8" name="PivotTable12"/>
    <pivotTable tabId="8" name="PivotTable13"/>
    <pivotTable tabId="8" name="PivotTable14"/>
    <pivotTable tabId="6" name="PivotTable4"/>
    <pivotTable tabId="5" name="PivotTable3"/>
    <pivotTable tabId="7" name="PivotTable9"/>
    <pivotTable tabId="4" name="PivotTable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15"/>
    <pivotTable tabId="3" name="PivotTable1"/>
    <pivotTable tabId="8" name="PivotTable10"/>
    <pivotTable tabId="8" name="PivotTable11"/>
    <pivotTable tabId="8" name="PivotTable12"/>
    <pivotTable tabId="8" name="PivotTable13"/>
    <pivotTable tabId="8" name="PivotTable14"/>
    <pivotTable tabId="6" name="PivotTable4"/>
    <pivotTable tabId="5" name="PivotTable3"/>
    <pivotTable tabId="7" name="PivotTable9"/>
    <pivotTable tabId="4"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15"/>
    <pivotTable tabId="3" name="PivotTable1"/>
    <pivotTable tabId="8" name="PivotTable10"/>
    <pivotTable tabId="8" name="PivotTable11"/>
    <pivotTable tabId="8" name="PivotTable12"/>
    <pivotTable tabId="8" name="PivotTable13"/>
    <pivotTable tabId="8" name="PivotTable14"/>
    <pivotTable tabId="6" name="PivotTable4"/>
    <pivotTable tabId="5" name="PivotTable3"/>
    <pivotTable tabId="7" name="PivotTable9"/>
    <pivotTable tabId="4"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Light1 2" rowHeight="241300"/>
  <slicer name="Segment 1" cache="Slicer_Segment" caption="Segment" style="SlicerStyleLight1 2" rowHeight="241300"/>
  <slicer name="Region 1" cache="Slicer_Region" caption="Region" style="SlicerStyleLight1 2"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C5" sqref="C5"/>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J20" sqref="J20"/>
    </sheetView>
  </sheetViews>
  <sheetFormatPr defaultRowHeight="15"/>
  <cols>
    <col min="1" max="1" width="13.140625" customWidth="1"/>
    <col min="2" max="2" width="12.140625" customWidth="1"/>
    <col min="3" max="3" width="12.5703125" customWidth="1"/>
  </cols>
  <sheetData>
    <row r="3" spans="1:3">
      <c r="A3" s="15" t="s">
        <v>10933</v>
      </c>
      <c r="B3" s="16" t="s">
        <v>10951</v>
      </c>
      <c r="C3" s="14" t="s">
        <v>10952</v>
      </c>
    </row>
    <row r="4" spans="1:3">
      <c r="A4" s="6" t="s">
        <v>10936</v>
      </c>
      <c r="B4" s="20">
        <v>95365.937600000019</v>
      </c>
      <c r="C4" s="21">
        <v>9199.2699999999986</v>
      </c>
    </row>
    <row r="5" spans="1:3">
      <c r="A5" s="8" t="s">
        <v>10937</v>
      </c>
      <c r="B5" s="22">
        <v>60172.649400000024</v>
      </c>
      <c r="C5" s="23">
        <v>10288.898699999991</v>
      </c>
    </row>
    <row r="6" spans="1:3">
      <c r="A6" s="8" t="s">
        <v>10938</v>
      </c>
      <c r="B6" s="22">
        <v>199252.98399999991</v>
      </c>
      <c r="C6" s="23">
        <v>26806.573700000015</v>
      </c>
    </row>
    <row r="7" spans="1:3">
      <c r="A7" s="8" t="s">
        <v>10939</v>
      </c>
      <c r="B7" s="22">
        <v>141851.5674</v>
      </c>
      <c r="C7" s="23">
        <v>13437.806799999998</v>
      </c>
    </row>
    <row r="8" spans="1:3">
      <c r="A8" s="8" t="s">
        <v>10940</v>
      </c>
      <c r="B8" s="22">
        <v>156122.28669999994</v>
      </c>
      <c r="C8" s="23">
        <v>22308.51279999999</v>
      </c>
    </row>
    <row r="9" spans="1:3">
      <c r="A9" s="8" t="s">
        <v>10941</v>
      </c>
      <c r="B9" s="22">
        <v>147082.61130000011</v>
      </c>
      <c r="C9" s="23">
        <v>20899.334500000012</v>
      </c>
    </row>
    <row r="10" spans="1:3">
      <c r="A10" s="8" t="s">
        <v>10942</v>
      </c>
      <c r="B10" s="22">
        <v>149580.83800000031</v>
      </c>
      <c r="C10" s="23">
        <v>13535.38299999998</v>
      </c>
    </row>
    <row r="11" spans="1:3">
      <c r="A11" s="8" t="s">
        <v>10943</v>
      </c>
      <c r="B11" s="22">
        <v>159589.45099999988</v>
      </c>
      <c r="C11" s="23">
        <v>21896.715399999972</v>
      </c>
    </row>
    <row r="12" spans="1:3">
      <c r="A12" s="8" t="s">
        <v>10944</v>
      </c>
      <c r="B12" s="22">
        <v>309770.09970000025</v>
      </c>
      <c r="C12" s="23">
        <v>37293.192500000034</v>
      </c>
    </row>
    <row r="13" spans="1:3">
      <c r="A13" s="8" t="s">
        <v>10945</v>
      </c>
      <c r="B13" s="22">
        <v>197115.20170000009</v>
      </c>
      <c r="C13" s="23">
        <v>31469.663800000035</v>
      </c>
    </row>
    <row r="14" spans="1:3">
      <c r="A14" s="8" t="s">
        <v>10946</v>
      </c>
      <c r="B14" s="22">
        <v>349120.07400000008</v>
      </c>
      <c r="C14" s="23">
        <v>35825.536599999927</v>
      </c>
    </row>
    <row r="15" spans="1:3">
      <c r="A15" s="8" t="s">
        <v>10947</v>
      </c>
      <c r="B15" s="22">
        <v>332177.15950000001</v>
      </c>
      <c r="C15" s="23">
        <v>43436.13390000003</v>
      </c>
    </row>
    <row r="16" spans="1:3">
      <c r="A16" s="17" t="s">
        <v>10934</v>
      </c>
      <c r="B16" s="18">
        <v>2297200.8603000008</v>
      </c>
      <c r="C16" s="19">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B5" sqref="B5"/>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15" t="s">
        <v>10933</v>
      </c>
      <c r="B3" s="28" t="s">
        <v>10952</v>
      </c>
      <c r="D3" s="30" t="s">
        <v>15</v>
      </c>
      <c r="E3" s="30" t="s">
        <v>21</v>
      </c>
    </row>
    <row r="4" spans="1:5">
      <c r="A4" s="24" t="s">
        <v>71</v>
      </c>
      <c r="B4" s="7">
        <v>145454.9480999998</v>
      </c>
      <c r="D4" t="str">
        <f t="shared" ref="D4:E7" si="0">A4</f>
        <v>Technology</v>
      </c>
      <c r="E4" s="31">
        <f t="shared" si="0"/>
        <v>145454.9480999998</v>
      </c>
    </row>
    <row r="5" spans="1:5">
      <c r="A5" s="25" t="s">
        <v>46</v>
      </c>
      <c r="B5" s="9">
        <v>122490.8008000001</v>
      </c>
      <c r="D5" t="str">
        <f t="shared" si="0"/>
        <v>Office Supplies</v>
      </c>
      <c r="E5" s="31">
        <f t="shared" si="0"/>
        <v>122490.8008000001</v>
      </c>
    </row>
    <row r="6" spans="1:5">
      <c r="A6" s="25" t="s">
        <v>32</v>
      </c>
      <c r="B6" s="9">
        <v>18451.272799999992</v>
      </c>
      <c r="D6" t="str">
        <f t="shared" si="0"/>
        <v>Furniture</v>
      </c>
      <c r="E6" s="31">
        <f t="shared" si="0"/>
        <v>18451.272799999992</v>
      </c>
    </row>
    <row r="7" spans="1:5">
      <c r="A7" s="27" t="s">
        <v>10934</v>
      </c>
      <c r="B7" s="26">
        <v>286397.02169999992</v>
      </c>
      <c r="D7" t="str">
        <f t="shared" si="0"/>
        <v>Grand Total</v>
      </c>
      <c r="E7" s="31">
        <f t="shared" si="0"/>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N9" sqref="N9"/>
    </sheetView>
  </sheetViews>
  <sheetFormatPr defaultRowHeight="15"/>
  <cols>
    <col min="1" max="1" width="14.5703125" bestFit="1" customWidth="1"/>
    <col min="2" max="2" width="12.140625" bestFit="1" customWidth="1"/>
  </cols>
  <sheetData>
    <row r="3" spans="1:2">
      <c r="A3" s="15" t="s">
        <v>10933</v>
      </c>
      <c r="B3" s="28" t="s">
        <v>10951</v>
      </c>
    </row>
    <row r="4" spans="1:2">
      <c r="A4" s="24" t="s">
        <v>32</v>
      </c>
      <c r="B4" s="32">
        <v>0.32300170530281774</v>
      </c>
    </row>
    <row r="5" spans="1:2">
      <c r="A5" s="25" t="s">
        <v>46</v>
      </c>
      <c r="B5" s="33">
        <v>0.31301008302169103</v>
      </c>
    </row>
    <row r="6" spans="1:2">
      <c r="A6" s="25" t="s">
        <v>71</v>
      </c>
      <c r="B6" s="33">
        <v>0.36398821167549117</v>
      </c>
    </row>
    <row r="7" spans="1:2">
      <c r="A7" s="27" t="s">
        <v>10934</v>
      </c>
      <c r="B7" s="3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5"/>
  <sheetViews>
    <sheetView workbookViewId="0">
      <selection activeCell="B9" sqref="B9"/>
    </sheetView>
  </sheetViews>
  <sheetFormatPr defaultRowHeight="15"/>
  <cols>
    <col min="1" max="1" width="13.140625" customWidth="1"/>
    <col min="2" max="2" width="12.140625" bestFit="1" customWidth="1"/>
    <col min="4" max="4" width="18.7109375" bestFit="1" customWidth="1"/>
    <col min="5" max="5" width="12" bestFit="1" customWidth="1"/>
  </cols>
  <sheetData>
    <row r="3" spans="1:5">
      <c r="A3" s="15" t="s">
        <v>10933</v>
      </c>
      <c r="B3" s="28" t="s">
        <v>10951</v>
      </c>
      <c r="D3" s="30" t="s">
        <v>11</v>
      </c>
      <c r="E3" s="30" t="s">
        <v>18</v>
      </c>
    </row>
    <row r="4" spans="1:5">
      <c r="A4" s="24" t="s">
        <v>43</v>
      </c>
      <c r="B4" s="7">
        <v>457687.63150000101</v>
      </c>
      <c r="D4" t="str">
        <f t="shared" ref="D4:D14" si="0">A4</f>
        <v>California</v>
      </c>
      <c r="E4" s="31">
        <f t="shared" ref="E4:E14" si="1">B4</f>
        <v>457687.63150000101</v>
      </c>
    </row>
    <row r="5" spans="1:5">
      <c r="A5" s="25" t="s">
        <v>267</v>
      </c>
      <c r="B5" s="9">
        <v>310876.27099999978</v>
      </c>
      <c r="D5" t="str">
        <f t="shared" si="0"/>
        <v>New York</v>
      </c>
      <c r="E5" s="31">
        <f t="shared" si="1"/>
        <v>310876.27099999978</v>
      </c>
    </row>
    <row r="6" spans="1:5">
      <c r="A6" s="25" t="s">
        <v>104</v>
      </c>
      <c r="B6" s="9">
        <v>170188.04580000002</v>
      </c>
      <c r="D6" t="str">
        <f t="shared" si="0"/>
        <v>Texas</v>
      </c>
      <c r="E6" s="31">
        <f t="shared" si="1"/>
        <v>170188.04580000002</v>
      </c>
    </row>
    <row r="7" spans="1:5">
      <c r="A7" s="25" t="s">
        <v>96</v>
      </c>
      <c r="B7" s="9">
        <v>138641.26999999993</v>
      </c>
      <c r="D7" t="str">
        <f t="shared" si="0"/>
        <v>Washington</v>
      </c>
      <c r="E7" s="31">
        <f t="shared" si="1"/>
        <v>138641.26999999993</v>
      </c>
    </row>
    <row r="8" spans="1:5">
      <c r="A8" s="25" t="s">
        <v>147</v>
      </c>
      <c r="B8" s="9">
        <v>116511.91400000003</v>
      </c>
      <c r="D8" t="str">
        <f t="shared" si="0"/>
        <v>Pennsylvania</v>
      </c>
      <c r="E8" s="31">
        <f t="shared" si="1"/>
        <v>116511.91400000003</v>
      </c>
    </row>
    <row r="9" spans="1:5">
      <c r="A9" s="25" t="s">
        <v>54</v>
      </c>
      <c r="B9" s="9">
        <v>89473.707999999999</v>
      </c>
      <c r="D9" t="str">
        <f t="shared" si="0"/>
        <v>Florida</v>
      </c>
      <c r="E9" s="31">
        <f t="shared" si="1"/>
        <v>89473.707999999999</v>
      </c>
    </row>
    <row r="10" spans="1:5">
      <c r="A10" s="25" t="s">
        <v>211</v>
      </c>
      <c r="B10" s="9">
        <v>80166.10099999985</v>
      </c>
      <c r="D10" t="str">
        <f t="shared" si="0"/>
        <v>Illinois</v>
      </c>
      <c r="E10" s="31">
        <f t="shared" si="1"/>
        <v>80166.10099999985</v>
      </c>
    </row>
    <row r="11" spans="1:5">
      <c r="A11" s="25" t="s">
        <v>498</v>
      </c>
      <c r="B11" s="9">
        <v>78258.135999999926</v>
      </c>
      <c r="D11" t="str">
        <f t="shared" si="0"/>
        <v>Ohio</v>
      </c>
      <c r="E11" s="31">
        <f t="shared" si="1"/>
        <v>78258.135999999926</v>
      </c>
    </row>
    <row r="12" spans="1:5">
      <c r="A12" s="25" t="s">
        <v>238</v>
      </c>
      <c r="B12" s="9">
        <v>76269.614000000016</v>
      </c>
      <c r="D12" t="str">
        <f t="shared" si="0"/>
        <v>Michigan</v>
      </c>
      <c r="E12" s="31">
        <f t="shared" si="1"/>
        <v>76269.614000000016</v>
      </c>
    </row>
    <row r="13" spans="1:5">
      <c r="A13" s="25" t="s">
        <v>319</v>
      </c>
      <c r="B13" s="9">
        <v>70636.719999999987</v>
      </c>
      <c r="D13" t="str">
        <f t="shared" si="0"/>
        <v>Virginia</v>
      </c>
      <c r="E13" s="31">
        <f t="shared" si="1"/>
        <v>70636.719999999987</v>
      </c>
    </row>
    <row r="14" spans="1:5">
      <c r="A14" s="27" t="s">
        <v>10934</v>
      </c>
      <c r="B14" s="26">
        <v>1588709.4113000007</v>
      </c>
      <c r="D14" t="str">
        <f t="shared" si="0"/>
        <v>Grand Total</v>
      </c>
      <c r="E14" s="31">
        <f t="shared" si="1"/>
        <v>1588709.4113000007</v>
      </c>
    </row>
    <row r="15" spans="1:5">
      <c r="E15" s="31">
        <f t="shared" ref="E15:E53" si="2">B15</f>
        <v>0</v>
      </c>
    </row>
    <row r="16" spans="1:5">
      <c r="D16">
        <f t="shared" ref="D16:D53" si="3">A16</f>
        <v>0</v>
      </c>
      <c r="E16" s="31">
        <f t="shared" si="2"/>
        <v>0</v>
      </c>
    </row>
    <row r="17" spans="4:5">
      <c r="D17">
        <f t="shared" si="3"/>
        <v>0</v>
      </c>
      <c r="E17" s="31">
        <f t="shared" si="2"/>
        <v>0</v>
      </c>
    </row>
    <row r="18" spans="4:5">
      <c r="D18">
        <f t="shared" si="3"/>
        <v>0</v>
      </c>
      <c r="E18" s="31">
        <f t="shared" si="2"/>
        <v>0</v>
      </c>
    </row>
    <row r="19" spans="4:5">
      <c r="D19">
        <f t="shared" si="3"/>
        <v>0</v>
      </c>
      <c r="E19" s="31">
        <f t="shared" si="2"/>
        <v>0</v>
      </c>
    </row>
    <row r="20" spans="4:5">
      <c r="D20">
        <f t="shared" si="3"/>
        <v>0</v>
      </c>
      <c r="E20" s="31">
        <f t="shared" si="2"/>
        <v>0</v>
      </c>
    </row>
    <row r="21" spans="4:5">
      <c r="D21">
        <f t="shared" si="3"/>
        <v>0</v>
      </c>
      <c r="E21" s="31">
        <f t="shared" si="2"/>
        <v>0</v>
      </c>
    </row>
    <row r="22" spans="4:5">
      <c r="D22">
        <f t="shared" si="3"/>
        <v>0</v>
      </c>
      <c r="E22" s="31">
        <f t="shared" si="2"/>
        <v>0</v>
      </c>
    </row>
    <row r="23" spans="4:5">
      <c r="D23">
        <f t="shared" si="3"/>
        <v>0</v>
      </c>
      <c r="E23" s="31">
        <f t="shared" si="2"/>
        <v>0</v>
      </c>
    </row>
    <row r="24" spans="4:5">
      <c r="D24">
        <f t="shared" si="3"/>
        <v>0</v>
      </c>
      <c r="E24" s="31">
        <f t="shared" si="2"/>
        <v>0</v>
      </c>
    </row>
    <row r="25" spans="4:5">
      <c r="D25">
        <f t="shared" si="3"/>
        <v>0</v>
      </c>
      <c r="E25" s="31">
        <f t="shared" si="2"/>
        <v>0</v>
      </c>
    </row>
    <row r="26" spans="4:5">
      <c r="D26">
        <f t="shared" si="3"/>
        <v>0</v>
      </c>
      <c r="E26" s="31">
        <f t="shared" si="2"/>
        <v>0</v>
      </c>
    </row>
    <row r="27" spans="4:5">
      <c r="D27">
        <f t="shared" si="3"/>
        <v>0</v>
      </c>
      <c r="E27" s="31">
        <f t="shared" si="2"/>
        <v>0</v>
      </c>
    </row>
    <row r="28" spans="4:5">
      <c r="D28">
        <f t="shared" si="3"/>
        <v>0</v>
      </c>
      <c r="E28" s="31">
        <f t="shared" si="2"/>
        <v>0</v>
      </c>
    </row>
    <row r="29" spans="4:5">
      <c r="D29">
        <f t="shared" si="3"/>
        <v>0</v>
      </c>
      <c r="E29" s="31">
        <f t="shared" si="2"/>
        <v>0</v>
      </c>
    </row>
    <row r="30" spans="4:5">
      <c r="D30">
        <f t="shared" si="3"/>
        <v>0</v>
      </c>
      <c r="E30" s="31">
        <f t="shared" si="2"/>
        <v>0</v>
      </c>
    </row>
    <row r="31" spans="4:5">
      <c r="D31">
        <f t="shared" si="3"/>
        <v>0</v>
      </c>
      <c r="E31" s="31">
        <f t="shared" si="2"/>
        <v>0</v>
      </c>
    </row>
    <row r="32" spans="4:5">
      <c r="D32">
        <f t="shared" si="3"/>
        <v>0</v>
      </c>
      <c r="E32" s="31">
        <f t="shared" si="2"/>
        <v>0</v>
      </c>
    </row>
    <row r="33" spans="4:5">
      <c r="D33">
        <f t="shared" si="3"/>
        <v>0</v>
      </c>
      <c r="E33" s="31">
        <f t="shared" si="2"/>
        <v>0</v>
      </c>
    </row>
    <row r="34" spans="4:5">
      <c r="D34">
        <f t="shared" si="3"/>
        <v>0</v>
      </c>
      <c r="E34" s="31">
        <f t="shared" si="2"/>
        <v>0</v>
      </c>
    </row>
    <row r="35" spans="4:5">
      <c r="D35">
        <f t="shared" si="3"/>
        <v>0</v>
      </c>
      <c r="E35" s="31">
        <f t="shared" si="2"/>
        <v>0</v>
      </c>
    </row>
    <row r="36" spans="4:5">
      <c r="D36">
        <f t="shared" si="3"/>
        <v>0</v>
      </c>
      <c r="E36" s="31">
        <f t="shared" si="2"/>
        <v>0</v>
      </c>
    </row>
    <row r="37" spans="4:5">
      <c r="D37">
        <f t="shared" si="3"/>
        <v>0</v>
      </c>
      <c r="E37" s="31">
        <f t="shared" si="2"/>
        <v>0</v>
      </c>
    </row>
    <row r="38" spans="4:5">
      <c r="D38">
        <f t="shared" si="3"/>
        <v>0</v>
      </c>
      <c r="E38" s="31">
        <f t="shared" si="2"/>
        <v>0</v>
      </c>
    </row>
    <row r="39" spans="4:5">
      <c r="D39">
        <f t="shared" si="3"/>
        <v>0</v>
      </c>
      <c r="E39" s="31">
        <f t="shared" si="2"/>
        <v>0</v>
      </c>
    </row>
    <row r="40" spans="4:5">
      <c r="D40">
        <f t="shared" si="3"/>
        <v>0</v>
      </c>
      <c r="E40" s="31">
        <f t="shared" si="2"/>
        <v>0</v>
      </c>
    </row>
    <row r="41" spans="4:5">
      <c r="D41">
        <f t="shared" si="3"/>
        <v>0</v>
      </c>
      <c r="E41" s="31">
        <f t="shared" si="2"/>
        <v>0</v>
      </c>
    </row>
    <row r="42" spans="4:5">
      <c r="D42">
        <f t="shared" si="3"/>
        <v>0</v>
      </c>
      <c r="E42" s="31">
        <f t="shared" si="2"/>
        <v>0</v>
      </c>
    </row>
    <row r="43" spans="4:5">
      <c r="D43">
        <f t="shared" si="3"/>
        <v>0</v>
      </c>
      <c r="E43" s="31">
        <f t="shared" si="2"/>
        <v>0</v>
      </c>
    </row>
    <row r="44" spans="4:5">
      <c r="D44">
        <f t="shared" si="3"/>
        <v>0</v>
      </c>
      <c r="E44" s="31">
        <f t="shared" si="2"/>
        <v>0</v>
      </c>
    </row>
    <row r="45" spans="4:5">
      <c r="D45">
        <f t="shared" si="3"/>
        <v>0</v>
      </c>
      <c r="E45" s="31">
        <f t="shared" si="2"/>
        <v>0</v>
      </c>
    </row>
    <row r="46" spans="4:5">
      <c r="D46">
        <f t="shared" si="3"/>
        <v>0</v>
      </c>
      <c r="E46" s="31">
        <f t="shared" si="2"/>
        <v>0</v>
      </c>
    </row>
    <row r="47" spans="4:5">
      <c r="D47">
        <f t="shared" si="3"/>
        <v>0</v>
      </c>
      <c r="E47" s="31">
        <f t="shared" si="2"/>
        <v>0</v>
      </c>
    </row>
    <row r="48" spans="4:5">
      <c r="D48">
        <f t="shared" si="3"/>
        <v>0</v>
      </c>
      <c r="E48" s="31">
        <f t="shared" si="2"/>
        <v>0</v>
      </c>
    </row>
    <row r="49" spans="4:5">
      <c r="D49">
        <f t="shared" si="3"/>
        <v>0</v>
      </c>
      <c r="E49" s="31">
        <f t="shared" si="2"/>
        <v>0</v>
      </c>
    </row>
    <row r="50" spans="4:5">
      <c r="D50">
        <f t="shared" si="3"/>
        <v>0</v>
      </c>
      <c r="E50" s="31">
        <f t="shared" si="2"/>
        <v>0</v>
      </c>
    </row>
    <row r="51" spans="4:5">
      <c r="D51">
        <f t="shared" si="3"/>
        <v>0</v>
      </c>
      <c r="E51" s="31">
        <f t="shared" si="2"/>
        <v>0</v>
      </c>
    </row>
    <row r="52" spans="4:5">
      <c r="D52">
        <f t="shared" si="3"/>
        <v>0</v>
      </c>
      <c r="E52" s="31">
        <f t="shared" si="2"/>
        <v>0</v>
      </c>
    </row>
    <row r="53" spans="4:5">
      <c r="D53">
        <f t="shared" si="3"/>
        <v>0</v>
      </c>
      <c r="E53" s="31">
        <f t="shared" si="2"/>
        <v>0</v>
      </c>
    </row>
    <row r="54" spans="4:5">
      <c r="E54" s="31"/>
    </row>
    <row r="55" spans="4:5">
      <c r="E55" s="3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6" sqref="B6"/>
    </sheetView>
  </sheetViews>
  <sheetFormatPr defaultRowHeight="15"/>
  <cols>
    <col min="1" max="1" width="13.140625" bestFit="1" customWidth="1"/>
    <col min="2" max="2" width="12.140625" bestFit="1" customWidth="1"/>
  </cols>
  <sheetData>
    <row r="3" spans="1:2">
      <c r="A3" s="15" t="s">
        <v>10933</v>
      </c>
      <c r="B3" s="28" t="s">
        <v>10951</v>
      </c>
    </row>
    <row r="4" spans="1:2">
      <c r="A4" s="24" t="s">
        <v>72</v>
      </c>
      <c r="B4" s="7">
        <v>330007.05400000012</v>
      </c>
    </row>
    <row r="5" spans="1:2">
      <c r="A5" s="25" t="s">
        <v>36</v>
      </c>
      <c r="B5" s="9">
        <v>328449.1030000007</v>
      </c>
    </row>
    <row r="6" spans="1:2">
      <c r="A6" s="25" t="s">
        <v>59</v>
      </c>
      <c r="B6" s="9">
        <v>223843.60800000012</v>
      </c>
    </row>
    <row r="7" spans="1:2">
      <c r="A7" s="25" t="s">
        <v>56</v>
      </c>
      <c r="B7" s="9">
        <v>206965.53200000009</v>
      </c>
    </row>
    <row r="8" spans="1:2">
      <c r="A8" s="25" t="s">
        <v>75</v>
      </c>
      <c r="B8" s="9">
        <v>203412.73300000009</v>
      </c>
    </row>
    <row r="9" spans="1:2">
      <c r="A9" s="27" t="s">
        <v>10934</v>
      </c>
      <c r="B9" s="2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I20" sqref="I20"/>
    </sheetView>
  </sheetViews>
  <sheetFormatPr defaultRowHeight="15"/>
  <cols>
    <col min="1" max="1" width="13.140625" bestFit="1" customWidth="1"/>
    <col min="2" max="2" width="12.140625" customWidth="1"/>
    <col min="3" max="3" width="2.140625" customWidth="1"/>
    <col min="4" max="4" width="13.140625" bestFit="1" customWidth="1"/>
    <col min="5" max="5" width="12.5703125" bestFit="1" customWidth="1"/>
    <col min="6" max="6" width="2.140625" customWidth="1"/>
    <col min="7" max="7" width="13.140625" bestFit="1" customWidth="1"/>
    <col min="8" max="8" width="15.42578125" bestFit="1" customWidth="1"/>
    <col min="9" max="9" width="1.42578125" customWidth="1"/>
    <col min="10" max="10" width="13.140625" bestFit="1" customWidth="1"/>
    <col min="11" max="11" width="16.5703125" bestFit="1" customWidth="1"/>
    <col min="12" max="12" width="2" customWidth="1"/>
    <col min="13" max="13" width="13.140625" bestFit="1" customWidth="1"/>
    <col min="14" max="14" width="19.5703125" bestFit="1" customWidth="1"/>
  </cols>
  <sheetData>
    <row r="3" spans="1:14">
      <c r="A3" s="15" t="s">
        <v>10933</v>
      </c>
      <c r="B3" s="28" t="s">
        <v>10951</v>
      </c>
      <c r="D3" s="15" t="s">
        <v>10933</v>
      </c>
      <c r="E3" s="28" t="s">
        <v>10952</v>
      </c>
      <c r="G3" s="15" t="s">
        <v>10933</v>
      </c>
      <c r="H3" s="28" t="s">
        <v>10953</v>
      </c>
      <c r="J3" s="15" t="s">
        <v>10933</v>
      </c>
      <c r="K3" s="28" t="s">
        <v>10954</v>
      </c>
      <c r="M3" s="15" t="s">
        <v>10933</v>
      </c>
      <c r="N3" s="28" t="s">
        <v>10955</v>
      </c>
    </row>
    <row r="4" spans="1:14">
      <c r="A4" s="6" t="s">
        <v>10936</v>
      </c>
      <c r="B4" s="7">
        <v>95365.937600000019</v>
      </c>
      <c r="D4" s="6" t="s">
        <v>10936</v>
      </c>
      <c r="E4" s="7">
        <v>9199.2699999999986</v>
      </c>
      <c r="G4" s="6" t="s">
        <v>10936</v>
      </c>
      <c r="H4" s="7">
        <v>1500</v>
      </c>
      <c r="J4" s="6" t="s">
        <v>10936</v>
      </c>
      <c r="K4" s="7">
        <v>387</v>
      </c>
      <c r="M4" s="6" t="s">
        <v>10936</v>
      </c>
      <c r="N4" s="7">
        <v>9.6462848596792869E-2</v>
      </c>
    </row>
    <row r="5" spans="1:14">
      <c r="A5" s="8" t="s">
        <v>10937</v>
      </c>
      <c r="B5" s="9">
        <v>60172.649400000024</v>
      </c>
      <c r="D5" s="8" t="s">
        <v>10937</v>
      </c>
      <c r="E5" s="9">
        <v>10288.898699999991</v>
      </c>
      <c r="G5" s="8" t="s">
        <v>10937</v>
      </c>
      <c r="H5" s="9">
        <v>1068</v>
      </c>
      <c r="J5" s="8" t="s">
        <v>10937</v>
      </c>
      <c r="K5" s="9">
        <v>301</v>
      </c>
      <c r="M5" s="8" t="s">
        <v>10937</v>
      </c>
      <c r="N5" s="9">
        <v>0.17098962406664425</v>
      </c>
    </row>
    <row r="6" spans="1:14">
      <c r="A6" s="8" t="s">
        <v>10938</v>
      </c>
      <c r="B6" s="9">
        <v>199252.98399999991</v>
      </c>
      <c r="D6" s="8" t="s">
        <v>10938</v>
      </c>
      <c r="E6" s="9">
        <v>26806.573700000015</v>
      </c>
      <c r="G6" s="8" t="s">
        <v>10938</v>
      </c>
      <c r="H6" s="9">
        <v>2491</v>
      </c>
      <c r="J6" s="8" t="s">
        <v>10938</v>
      </c>
      <c r="K6" s="9">
        <v>680</v>
      </c>
      <c r="M6" s="8" t="s">
        <v>10938</v>
      </c>
      <c r="N6" s="9">
        <v>0.13453536886554246</v>
      </c>
    </row>
    <row r="7" spans="1:14">
      <c r="A7" s="8" t="s">
        <v>10939</v>
      </c>
      <c r="B7" s="9">
        <v>141851.5674</v>
      </c>
      <c r="D7" s="8" t="s">
        <v>10939</v>
      </c>
      <c r="E7" s="9">
        <v>13437.806799999998</v>
      </c>
      <c r="G7" s="8" t="s">
        <v>10939</v>
      </c>
      <c r="H7" s="9">
        <v>2441</v>
      </c>
      <c r="J7" s="8" t="s">
        <v>10939</v>
      </c>
      <c r="K7" s="9">
        <v>663</v>
      </c>
      <c r="M7" s="8" t="s">
        <v>10939</v>
      </c>
      <c r="N7" s="9">
        <v>9.4731465053942004E-2</v>
      </c>
    </row>
    <row r="8" spans="1:14">
      <c r="A8" s="8" t="s">
        <v>10940</v>
      </c>
      <c r="B8" s="9">
        <v>156122.28669999994</v>
      </c>
      <c r="D8" s="8" t="s">
        <v>10940</v>
      </c>
      <c r="E8" s="9">
        <v>22308.51279999999</v>
      </c>
      <c r="G8" s="8" t="s">
        <v>10940</v>
      </c>
      <c r="H8" s="9">
        <v>2850</v>
      </c>
      <c r="J8" s="8" t="s">
        <v>10940</v>
      </c>
      <c r="K8" s="9">
        <v>750</v>
      </c>
      <c r="M8" s="8" t="s">
        <v>10940</v>
      </c>
      <c r="N8" s="9">
        <v>0.14289127626517142</v>
      </c>
    </row>
    <row r="9" spans="1:14">
      <c r="A9" s="8" t="s">
        <v>10941</v>
      </c>
      <c r="B9" s="9">
        <v>147082.61130000011</v>
      </c>
      <c r="D9" s="8" t="s">
        <v>10941</v>
      </c>
      <c r="E9" s="9">
        <v>20899.334500000012</v>
      </c>
      <c r="G9" s="8" t="s">
        <v>10941</v>
      </c>
      <c r="H9" s="9">
        <v>2644</v>
      </c>
      <c r="J9" s="8" t="s">
        <v>10941</v>
      </c>
      <c r="K9" s="9">
        <v>709</v>
      </c>
      <c r="M9" s="8" t="s">
        <v>10941</v>
      </c>
      <c r="N9" s="9">
        <v>0.1420924901678027</v>
      </c>
    </row>
    <row r="10" spans="1:14">
      <c r="A10" s="8" t="s">
        <v>10942</v>
      </c>
      <c r="B10" s="9">
        <v>149580.83800000031</v>
      </c>
      <c r="D10" s="8" t="s">
        <v>10942</v>
      </c>
      <c r="E10" s="9">
        <v>13535.38299999998</v>
      </c>
      <c r="G10" s="8" t="s">
        <v>10942</v>
      </c>
      <c r="H10" s="9">
        <v>2705</v>
      </c>
      <c r="J10" s="8" t="s">
        <v>10942</v>
      </c>
      <c r="K10" s="9">
        <v>708</v>
      </c>
      <c r="M10" s="8" t="s">
        <v>10942</v>
      </c>
      <c r="N10" s="9">
        <v>9.0488749635163512E-2</v>
      </c>
    </row>
    <row r="11" spans="1:14">
      <c r="A11" s="8" t="s">
        <v>10943</v>
      </c>
      <c r="B11" s="9">
        <v>159589.45099999988</v>
      </c>
      <c r="D11" s="8" t="s">
        <v>10943</v>
      </c>
      <c r="E11" s="9">
        <v>21896.715399999972</v>
      </c>
      <c r="G11" s="8" t="s">
        <v>10943</v>
      </c>
      <c r="H11" s="9">
        <v>2796</v>
      </c>
      <c r="J11" s="8" t="s">
        <v>10943</v>
      </c>
      <c r="K11" s="9">
        <v>710</v>
      </c>
      <c r="M11" s="8" t="s">
        <v>10943</v>
      </c>
      <c r="N11" s="9">
        <v>0.13720653378273723</v>
      </c>
    </row>
    <row r="12" spans="1:14">
      <c r="A12" s="8" t="s">
        <v>10944</v>
      </c>
      <c r="B12" s="9">
        <v>309770.09970000025</v>
      </c>
      <c r="D12" s="8" t="s">
        <v>10944</v>
      </c>
      <c r="E12" s="9">
        <v>37293.192500000034</v>
      </c>
      <c r="G12" s="8" t="s">
        <v>10944</v>
      </c>
      <c r="H12" s="9">
        <v>5073</v>
      </c>
      <c r="J12" s="8" t="s">
        <v>10944</v>
      </c>
      <c r="K12" s="9">
        <v>1386</v>
      </c>
      <c r="M12" s="8" t="s">
        <v>10944</v>
      </c>
      <c r="N12" s="9">
        <v>0.12038990379031732</v>
      </c>
    </row>
    <row r="13" spans="1:14">
      <c r="A13" s="8" t="s">
        <v>10945</v>
      </c>
      <c r="B13" s="9">
        <v>197115.20170000009</v>
      </c>
      <c r="D13" s="8" t="s">
        <v>10945</v>
      </c>
      <c r="E13" s="9">
        <v>31469.663800000035</v>
      </c>
      <c r="G13" s="8" t="s">
        <v>10945</v>
      </c>
      <c r="H13" s="9">
        <v>3095</v>
      </c>
      <c r="J13" s="8" t="s">
        <v>10945</v>
      </c>
      <c r="K13" s="9">
        <v>817</v>
      </c>
      <c r="M13" s="8" t="s">
        <v>10945</v>
      </c>
      <c r="N13" s="9">
        <v>0.15965112547684351</v>
      </c>
    </row>
    <row r="14" spans="1:14">
      <c r="A14" s="8" t="s">
        <v>10946</v>
      </c>
      <c r="B14" s="9">
        <v>349120.07400000008</v>
      </c>
      <c r="D14" s="8" t="s">
        <v>10946</v>
      </c>
      <c r="E14" s="9">
        <v>35825.536599999927</v>
      </c>
      <c r="G14" s="8" t="s">
        <v>10946</v>
      </c>
      <c r="H14" s="9">
        <v>5741</v>
      </c>
      <c r="J14" s="8" t="s">
        <v>10946</v>
      </c>
      <c r="K14" s="9">
        <v>1462</v>
      </c>
      <c r="M14" s="8" t="s">
        <v>10946</v>
      </c>
      <c r="N14" s="9">
        <v>0.10261666191099604</v>
      </c>
    </row>
    <row r="15" spans="1:14">
      <c r="A15" s="8" t="s">
        <v>10947</v>
      </c>
      <c r="B15" s="9">
        <v>332177.15950000001</v>
      </c>
      <c r="D15" s="8" t="s">
        <v>10947</v>
      </c>
      <c r="E15" s="9">
        <v>43436.13390000003</v>
      </c>
      <c r="G15" s="8" t="s">
        <v>10947</v>
      </c>
      <c r="H15" s="9">
        <v>5469</v>
      </c>
      <c r="J15" s="8" t="s">
        <v>10947</v>
      </c>
      <c r="K15" s="9">
        <v>1421</v>
      </c>
      <c r="M15" s="8" t="s">
        <v>10947</v>
      </c>
      <c r="N15" s="9">
        <v>0.13076195234308405</v>
      </c>
    </row>
    <row r="16" spans="1:14">
      <c r="A16" s="17" t="s">
        <v>10934</v>
      </c>
      <c r="B16" s="26">
        <v>2297200.8603000008</v>
      </c>
      <c r="D16" s="17" t="s">
        <v>10934</v>
      </c>
      <c r="E16" s="26">
        <v>286397.02169999998</v>
      </c>
      <c r="G16" s="17" t="s">
        <v>10934</v>
      </c>
      <c r="H16" s="26">
        <v>37873</v>
      </c>
      <c r="J16" s="17" t="s">
        <v>10934</v>
      </c>
      <c r="K16" s="26">
        <v>9994</v>
      </c>
      <c r="M16" s="17" t="s">
        <v>10934</v>
      </c>
      <c r="N16" s="26">
        <v>0.12467217240315856</v>
      </c>
    </row>
    <row r="17" spans="1:14">
      <c r="A17" s="30"/>
      <c r="B17" s="35">
        <f>GETPIVOTDATA("Sales",$A$3)</f>
        <v>2297200.8603000008</v>
      </c>
      <c r="E17" s="35">
        <f>GETPIVOTDATA("Profit",$D$3)</f>
        <v>286397.02169999998</v>
      </c>
      <c r="H17" s="36">
        <f>GETPIVOTDATA("Quantity",$G$3)</f>
        <v>37873</v>
      </c>
      <c r="K17" s="36">
        <f>GETPIVOTDATA("Order ID",$J$3)</f>
        <v>9994</v>
      </c>
      <c r="N17" s="37">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7"/>
  <sheetViews>
    <sheetView workbookViewId="0">
      <selection activeCell="G13" sqref="G13"/>
    </sheetView>
  </sheetViews>
  <sheetFormatPr defaultRowHeight="15"/>
  <cols>
    <col min="1" max="1" width="13.140625" bestFit="1" customWidth="1"/>
    <col min="2" max="2" width="12.140625" bestFit="1" customWidth="1"/>
    <col min="3" max="3" width="12.5703125" customWidth="1"/>
    <col min="4" max="4" width="15.42578125" customWidth="1"/>
    <col min="5" max="5" width="16.5703125" bestFit="1" customWidth="1"/>
    <col min="6" max="6" width="19.5703125" bestFit="1" customWidth="1"/>
  </cols>
  <sheetData>
    <row r="3" spans="1:12">
      <c r="A3" s="15" t="s">
        <v>10933</v>
      </c>
      <c r="B3" s="16" t="s">
        <v>10951</v>
      </c>
      <c r="C3" s="40" t="s">
        <v>10952</v>
      </c>
      <c r="D3" s="40" t="s">
        <v>10953</v>
      </c>
      <c r="E3" s="40" t="s">
        <v>10954</v>
      </c>
      <c r="F3" s="14" t="s">
        <v>10955</v>
      </c>
    </row>
    <row r="4" spans="1:12">
      <c r="A4" s="24" t="s">
        <v>10935</v>
      </c>
      <c r="B4" s="10">
        <v>484247.49810000096</v>
      </c>
      <c r="C4" s="38">
        <v>49543.974100000007</v>
      </c>
      <c r="D4" s="38">
        <v>7581</v>
      </c>
      <c r="E4" s="38">
        <v>1993</v>
      </c>
      <c r="F4" s="11">
        <v>0.10231126499236715</v>
      </c>
    </row>
    <row r="5" spans="1:12">
      <c r="A5" s="25" t="s">
        <v>10948</v>
      </c>
      <c r="B5" s="12">
        <v>470532.50899999985</v>
      </c>
      <c r="C5" s="39">
        <v>61618.603700000051</v>
      </c>
      <c r="D5" s="39">
        <v>7979</v>
      </c>
      <c r="E5" s="39">
        <v>2102</v>
      </c>
      <c r="F5" s="13">
        <v>0.13095504034557592</v>
      </c>
    </row>
    <row r="6" spans="1:12">
      <c r="A6" s="25" t="s">
        <v>10949</v>
      </c>
      <c r="B6" s="12">
        <v>608473.83000000066</v>
      </c>
      <c r="C6" s="39">
        <v>81726.930800000177</v>
      </c>
      <c r="D6" s="39">
        <v>9810</v>
      </c>
      <c r="E6" s="39">
        <v>2580</v>
      </c>
      <c r="F6" s="13">
        <v>0.13431461924993568</v>
      </c>
    </row>
    <row r="7" spans="1:12">
      <c r="A7" s="41" t="s">
        <v>10950</v>
      </c>
      <c r="B7" s="42">
        <v>733947.0231999997</v>
      </c>
      <c r="C7" s="43">
        <v>93507.513099999967</v>
      </c>
      <c r="D7" s="43">
        <v>12503</v>
      </c>
      <c r="E7" s="43">
        <v>3319</v>
      </c>
      <c r="F7" s="44">
        <v>0.12740362743390987</v>
      </c>
      <c r="H7" s="45">
        <f>(GETPIVOTDATA("Sum of Sales",$A$3,"Years",2014)/GETPIVOTDATA("Sum of Sales",$A$3,"Years",2013))-1</f>
        <v>0.20620967905883303</v>
      </c>
      <c r="I7" s="45">
        <f>(GETPIVOTDATA("Sum of Profit",$A$3,"Years",2014)/GETPIVOTDATA("Sum of Profit",$A$3,"Years",2013))-1</f>
        <v>0.14414565902185772</v>
      </c>
      <c r="J7" s="45">
        <f>(GETPIVOTDATA("Sum of Quantity",$A$3,"Years",2014)/GETPIVOTDATA("Sum of Quantity",$A$3,"Years",2013))-1</f>
        <v>0.27451580020387367</v>
      </c>
      <c r="K7" s="45">
        <f>(GETPIVOTDATA("Count of Order ID",$A$3,"Years",2014)/GETPIVOTDATA("Count of Order ID",$A$3,"Years",2013))-1</f>
        <v>0.2864341085271318</v>
      </c>
      <c r="L7" s="45">
        <f>(GETPIVOTDATA("Sum of Profit Margin",$A$3,"Years",2014)/GETPIVOTDATA("Sum of Profit Margin",$A$3,"Years",2013))-1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00"/>
  <sheetViews>
    <sheetView showGridLines="0" showRowColHeaders="0" tabSelected="1" topLeftCell="B1" zoomScale="75" zoomScaleNormal="75" workbookViewId="0">
      <selection activeCell="W11" sqref="W11"/>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c r="A6" s="29" t="s">
        <v>10956</v>
      </c>
    </row>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Maps</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2023-02-16T04:02:11Z</dcterms:modified>
</cp:coreProperties>
</file>