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 Start" sheetId="1" r:id="rId4"/>
    <sheet state="visible" name="Budget" sheetId="2" r:id="rId5"/>
    <sheet state="visible" name="Actual" sheetId="3" r:id="rId6"/>
  </sheets>
  <definedNames/>
  <calcPr/>
  <extLst>
    <ext uri="GoogleSheetsCustomDataVersion2">
      <go:sheetsCustomData xmlns:go="http://customooxmlschemas.google.com/" r:id="rId7" roundtripDataChecksum="WJnNCjmFcSsmHbSUyqonY7TA/OJj21p/obck+VWmZmk="/>
    </ext>
  </extLst>
</workbook>
</file>

<file path=xl/sharedStrings.xml><?xml version="1.0" encoding="utf-8"?>
<sst xmlns="http://schemas.openxmlformats.org/spreadsheetml/2006/main" count="203" uniqueCount="69">
  <si>
    <t>Budget vs. Actual Dashboard</t>
  </si>
  <si>
    <t>Current Month -&gt;</t>
  </si>
  <si>
    <t>May</t>
  </si>
  <si>
    <t>Figures in USD</t>
  </si>
  <si>
    <t>Budget</t>
  </si>
  <si>
    <t>Actual</t>
  </si>
  <si>
    <t>Var. Abs</t>
  </si>
  <si>
    <t>Var. %</t>
  </si>
  <si>
    <t>Budget vs Actuals Income</t>
  </si>
  <si>
    <t>Income:</t>
  </si>
  <si>
    <t>Base Salary</t>
  </si>
  <si>
    <t>Bonus</t>
  </si>
  <si>
    <t>Side Hustle</t>
  </si>
  <si>
    <t>Total Income</t>
  </si>
  <si>
    <t>Expenses:</t>
  </si>
  <si>
    <t>Rent</t>
  </si>
  <si>
    <t>Utilities</t>
  </si>
  <si>
    <t>Transport</t>
  </si>
  <si>
    <t>Groceries</t>
  </si>
  <si>
    <t>Leisure</t>
  </si>
  <si>
    <t>Other</t>
  </si>
  <si>
    <t>Total Expenses</t>
  </si>
  <si>
    <t>Actual Expenses Breakdown</t>
  </si>
  <si>
    <t>Savings</t>
  </si>
  <si>
    <t>Budgeted Income &amp; Expenses 2022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</si>
  <si>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</si>
  <si>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</si>
  <si>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</si>
  <si>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</si>
  <si>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</si>
  <si>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</si>
  <si>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</si>
  <si>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</si>
  <si>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</si>
  <si>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</si>
  <si>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</si>
  <si>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Cumulative Savings</t>
  </si>
  <si>
    <t>Actual Income &amp; Expenses 2022</t>
  </si>
  <si>
    <t>Date</t>
  </si>
  <si>
    <t>Month</t>
  </si>
  <si>
    <t>Category</t>
  </si>
  <si>
    <t>Description</t>
  </si>
  <si>
    <t>Amount</t>
  </si>
  <si>
    <t>Apartment split with friend</t>
  </si>
  <si>
    <t>Higher month than usual</t>
  </si>
  <si>
    <t>Metro card</t>
  </si>
  <si>
    <t>Walmart shopping</t>
  </si>
  <si>
    <t>Hotel in NYC</t>
  </si>
  <si>
    <t>Dinner with friends (invited my partner)</t>
  </si>
  <si>
    <t>Drake concert</t>
  </si>
  <si>
    <t>Bought new clothes</t>
  </si>
  <si>
    <t>Commissions from each sale</t>
  </si>
  <si>
    <t>9-5 job</t>
  </si>
  <si>
    <t>Startup idea $</t>
  </si>
  <si>
    <t>Average month</t>
  </si>
  <si>
    <t>Drinks out</t>
  </si>
  <si>
    <t>Date night</t>
  </si>
  <si>
    <t>Tennis x2</t>
  </si>
  <si>
    <t>Snacks</t>
  </si>
  <si>
    <t>Lunch out x4</t>
  </si>
  <si>
    <t>Dinner with friends x2</t>
  </si>
  <si>
    <t>Exercise</t>
  </si>
  <si>
    <t>Travel back home</t>
  </si>
  <si>
    <t>Disco &amp; drinks</t>
  </si>
  <si>
    <t>NBA game</t>
  </si>
  <si>
    <t>Shopping</t>
  </si>
  <si>
    <t>Picnic</t>
  </si>
  <si>
    <t>Social media</t>
  </si>
  <si>
    <t>Visit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</si>
</sst>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_);\(#,##0\);\-\-_)"/>
    <numFmt numFmtId="165" formatCode="0.0%_);\(0.0%\);\-\-_)"/>
  </numFmts>
  <fonts count="13">
    <font>
      <sz val="12.0"/>
      <color theme="1"/>
      <name val="Calibri"/>
      <scheme val="minor"/>
    </font>
    <font>
      <sz val="12.0"/>
      <color theme="1"/>
      <name val="Calibri"/>
    </font>
    <font>
      <b/>
      <sz val="18.0"/>
      <color rgb="FF293D68"/>
      <name val="Calibri"/>
    </font>
    <font>
      <b/>
      <sz val="16.0"/>
      <color rgb="FF293D68"/>
      <name val="Calibri"/>
    </font>
    <font>
      <b/>
      <i/>
      <sz val="12.0"/>
      <color theme="1"/>
      <name val="Calibri"/>
    </font>
    <font>
      <b/>
      <sz val="12.0"/>
      <color theme="1"/>
      <name val="Calibri"/>
    </font>
    <font>
      <sz val="12.0"/>
      <color theme="0"/>
      <name val="Calibri"/>
    </font>
    <font>
      <b/>
      <sz val="12.0"/>
      <color rgb="FF0432FF"/>
      <name val="Calibri"/>
    </font>
    <font>
      <sz val="12.0"/>
      <color rgb="FF0432FF"/>
      <name val="Calibri"/>
    </font>
    <font>
      <i/>
      <sz val="12.0"/>
      <color theme="0"/>
      <name val="Calibri"/>
    </font>
    <font>
      <b/>
      <sz val="12.0"/>
      <color theme="0"/>
      <name val="Calibri"/>
    </font>
    <font/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293D68"/>
        <bgColor rgb="FF293D68"/>
      </patternFill>
    </fill>
    <fill>
      <patternFill patternType="solid">
        <fgColor rgb="FF1F3864"/>
        <bgColor rgb="FF1F3864"/>
      </patternFill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</fills>
  <borders count="11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top style="thin">
        <color rgb="FF000000"/>
      </top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3" numFmtId="0" xfId="0" applyBorder="1" applyFont="1"/>
    <xf borderId="1" fillId="0" fontId="1" numFmtId="0" xfId="0" applyBorder="1" applyFont="1"/>
    <xf borderId="0" fillId="0" fontId="4" numFmtId="0" xfId="0" applyAlignment="1" applyFont="1">
      <alignment horizontal="right"/>
    </xf>
    <xf borderId="2" fillId="2" fontId="1" numFmtId="0" xfId="0" applyAlignment="1" applyBorder="1" applyFill="1" applyFont="1">
      <alignment horizontal="center" readingOrder="0"/>
    </xf>
    <xf borderId="0" fillId="0" fontId="5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6" numFmtId="0" xfId="0" applyFont="1"/>
    <xf borderId="0" fillId="0" fontId="7" numFmtId="0" xfId="0" applyFont="1"/>
    <xf borderId="0" fillId="0" fontId="8" numFmtId="0" xfId="0" applyFont="1"/>
    <xf borderId="3" fillId="3" fontId="9" numFmtId="0" xfId="0" applyBorder="1" applyFill="1" applyFont="1"/>
    <xf borderId="3" fillId="4" fontId="10" numFmtId="0" xfId="0" applyAlignment="1" applyBorder="1" applyFill="1" applyFont="1">
      <alignment horizontal="center" vertical="center"/>
    </xf>
    <xf borderId="0" fillId="0" fontId="10" numFmtId="0" xfId="0" applyFont="1"/>
    <xf borderId="3" fillId="4" fontId="10" numFmtId="0" xfId="0" applyAlignment="1" applyBorder="1" applyFont="1">
      <alignment horizontal="center"/>
    </xf>
    <xf borderId="4" fillId="4" fontId="10" numFmtId="0" xfId="0" applyAlignment="1" applyBorder="1" applyFont="1">
      <alignment horizontal="center"/>
    </xf>
    <xf borderId="5" fillId="0" fontId="11" numFmtId="0" xfId="0" applyBorder="1" applyFont="1"/>
    <xf borderId="6" fillId="0" fontId="11" numFmtId="0" xfId="0" applyBorder="1" applyFont="1"/>
    <xf borderId="0" fillId="0" fontId="1" numFmtId="0" xfId="0" applyAlignment="1" applyFont="1">
      <alignment horizontal="left"/>
    </xf>
    <xf borderId="0" fillId="0" fontId="1" numFmtId="164" xfId="0" applyFont="1" applyNumberFormat="1"/>
    <xf borderId="0" fillId="0" fontId="1" numFmtId="165" xfId="0" applyFont="1" applyNumberFormat="1"/>
    <xf borderId="0" fillId="0" fontId="5" numFmtId="0" xfId="0" applyFont="1"/>
    <xf borderId="7" fillId="0" fontId="5" numFmtId="0" xfId="0" applyAlignment="1" applyBorder="1" applyFont="1">
      <alignment horizontal="left"/>
    </xf>
    <xf borderId="0" fillId="0" fontId="5" numFmtId="164" xfId="0" applyFont="1" applyNumberFormat="1"/>
    <xf borderId="7" fillId="0" fontId="5" numFmtId="164" xfId="0" applyBorder="1" applyFont="1" applyNumberFormat="1"/>
    <xf borderId="7" fillId="0" fontId="5" numFmtId="165" xfId="0" applyBorder="1" applyFont="1" applyNumberFormat="1"/>
    <xf borderId="0" fillId="0" fontId="5" numFmtId="0" xfId="0" applyAlignment="1" applyFont="1">
      <alignment horizontal="left"/>
    </xf>
    <xf borderId="0" fillId="0" fontId="6" numFmtId="0" xfId="0" applyAlignment="1" applyFont="1">
      <alignment horizontal="center"/>
    </xf>
    <xf borderId="4" fillId="3" fontId="10" numFmtId="0" xfId="0" applyAlignment="1" applyBorder="1" applyFont="1">
      <alignment horizontal="center"/>
    </xf>
    <xf borderId="8" fillId="2" fontId="5" numFmtId="0" xfId="0" applyAlignment="1" applyBorder="1" applyFont="1">
      <alignment horizontal="left"/>
    </xf>
    <xf borderId="8" fillId="2" fontId="5" numFmtId="164" xfId="0" applyBorder="1" applyFont="1" applyNumberFormat="1"/>
    <xf borderId="8" fillId="2" fontId="1" numFmtId="164" xfId="0" applyBorder="1" applyFont="1" applyNumberFormat="1"/>
    <xf borderId="8" fillId="2" fontId="1" numFmtId="165" xfId="0" applyBorder="1" applyFont="1" applyNumberFormat="1"/>
    <xf borderId="3" fillId="3" fontId="10" numFmtId="17" xfId="0" applyBorder="1" applyFont="1" applyNumberFormat="1"/>
    <xf borderId="0" fillId="0" fontId="1" numFmtId="17" xfId="0" applyFont="1" applyNumberFormat="1"/>
    <xf borderId="0" fillId="0" fontId="8" numFmtId="164" xfId="0" applyFont="1" applyNumberFormat="1"/>
    <xf borderId="9" fillId="5" fontId="5" numFmtId="0" xfId="0" applyAlignment="1" applyBorder="1" applyFill="1" applyFont="1">
      <alignment horizontal="left"/>
    </xf>
    <xf borderId="9" fillId="5" fontId="5" numFmtId="164" xfId="0" applyBorder="1" applyFont="1" applyNumberFormat="1"/>
    <xf borderId="10" fillId="5" fontId="5" numFmtId="0" xfId="0" applyBorder="1" applyFont="1"/>
    <xf borderId="10" fillId="5" fontId="5" numFmtId="164" xfId="0" applyBorder="1" applyFont="1" applyNumberFormat="1"/>
    <xf borderId="3" fillId="3" fontId="10" numFmtId="0" xfId="0" applyBorder="1" applyFont="1"/>
    <xf borderId="3" fillId="6" fontId="10" numFmtId="0" xfId="0" applyBorder="1" applyFill="1" applyFont="1"/>
    <xf borderId="0" fillId="0" fontId="1" numFmtId="16" xfId="0" applyAlignment="1" applyFont="1" applyNumberFormat="1">
      <alignment horizontal="left"/>
    </xf>
    <xf borderId="0" fillId="0" fontId="12" numFmtId="0" xfId="0" applyFont="1"/>
  </cellXfs>
  <cellStyles count="1">
    <cellStyle xfId="0" name="Normal" builtinId="0"/>
  </cellStyles>
  <dxfs count="2">
    <dxf>
      <font>
        <color rgb="FFFF0000"/>
      </font>
      <fill>
        <patternFill patternType="none"/>
      </fill>
      <border/>
    </dxf>
    <dxf>
      <font>
        <color theme="9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Budget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'Dashboard Start'!$B$8:$B$10</c:f>
            </c:strRef>
          </c:cat>
          <c:val>
            <c:numRef>
              <c:f>'Dashboard Start'!$C$8:$C$10</c:f>
              <c:numCache/>
            </c:numRef>
          </c:val>
        </c:ser>
        <c:ser>
          <c:idx val="1"/>
          <c:order val="1"/>
          <c:tx>
            <c:v>Actual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'Dashboard Start'!$B$8:$B$10</c:f>
            </c:strRef>
          </c:cat>
          <c:val>
            <c:numRef>
              <c:f>'Dashboard Start'!$D$8:$D$10</c:f>
              <c:numCache/>
            </c:numRef>
          </c:val>
        </c:ser>
        <c:axId val="1094838351"/>
        <c:axId val="392565085"/>
      </c:barChart>
      <c:catAx>
        <c:axId val="10948383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92565085"/>
      </c:catAx>
      <c:valAx>
        <c:axId val="39256508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94838351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1"/>
              </a:solidFill>
            </c:spPr>
          </c:dPt>
          <c:dPt>
            <c:idx val="2"/>
            <c:spPr>
              <a:solidFill>
                <a:schemeClr val="accent1"/>
              </a:solidFill>
            </c:spPr>
          </c:dPt>
          <c:dPt>
            <c:idx val="3"/>
            <c:spPr>
              <a:solidFill>
                <a:schemeClr val="accent1"/>
              </a:solidFill>
            </c:spPr>
          </c:dPt>
          <c:dPt>
            <c:idx val="4"/>
            <c:spPr>
              <a:solidFill>
                <a:schemeClr val="accent1"/>
              </a:solidFill>
            </c:spPr>
          </c:dPt>
          <c:dPt>
            <c:idx val="5"/>
            <c:spPr>
              <a:solidFill>
                <a:schemeClr val="accent1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'Dashboard Start'!$B$14:$B$19</c:f>
            </c:strRef>
          </c:cat>
          <c:val>
            <c:numRef>
              <c:f>'Dashboard Start'!$D$14:$D$19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114300</xdr:colOff>
      <xdr:row>7</xdr:row>
      <xdr:rowOff>9525</xdr:rowOff>
    </xdr:from>
    <xdr:ext cx="4371975" cy="2276475"/>
    <xdr:graphicFrame>
      <xdr:nvGraphicFramePr>
        <xdr:cNvPr id="1360151548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123825</xdr:colOff>
      <xdr:row>21</xdr:row>
      <xdr:rowOff>133350</xdr:rowOff>
    </xdr:from>
    <xdr:ext cx="4333875" cy="2257425"/>
    <xdr:graphicFrame>
      <xdr:nvGraphicFramePr>
        <xdr:cNvPr id="1382011577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0.44"/>
    <col customWidth="1" min="2" max="2" width="14.33"/>
    <col customWidth="1" min="3" max="4" width="7.78"/>
    <col customWidth="1" min="5" max="5" width="2.67"/>
    <col customWidth="1" min="6" max="7" width="7.78"/>
    <col customWidth="1" min="8" max="8" width="2.78"/>
    <col customWidth="1" min="9" max="12" width="8.78"/>
    <col customWidth="1" min="13" max="22" width="10.44"/>
  </cols>
  <sheetData>
    <row r="1" ht="15.75" customHeight="1">
      <c r="E1" s="1"/>
    </row>
    <row r="2" ht="25.5" customHeight="1">
      <c r="B2" s="2" t="s">
        <v>0</v>
      </c>
      <c r="C2" s="3"/>
      <c r="D2" s="3"/>
      <c r="E2" s="3"/>
      <c r="F2" s="4"/>
      <c r="G2" s="4"/>
      <c r="H2" s="5"/>
      <c r="I2" s="5"/>
      <c r="J2" s="5"/>
      <c r="K2" s="5"/>
      <c r="L2" s="5"/>
    </row>
    <row r="3" ht="15.75" customHeight="1">
      <c r="E3" s="1"/>
    </row>
    <row r="4" ht="15.75" customHeight="1">
      <c r="A4" s="1"/>
      <c r="B4" s="6" t="s">
        <v>1</v>
      </c>
      <c r="C4" s="7" t="s">
        <v>2</v>
      </c>
      <c r="D4" s="1"/>
      <c r="E4" s="8"/>
      <c r="F4" s="1"/>
      <c r="G4" s="1"/>
      <c r="H4" s="1"/>
      <c r="I4" s="1"/>
      <c r="J4" s="1"/>
      <c r="K4" s="9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0"/>
      <c r="C5" s="10"/>
      <c r="D5" s="10"/>
      <c r="E5" s="10"/>
      <c r="F5" s="11"/>
      <c r="G5" s="1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3" t="s">
        <v>3</v>
      </c>
      <c r="C6" s="14" t="s">
        <v>4</v>
      </c>
      <c r="D6" s="14" t="s">
        <v>5</v>
      </c>
      <c r="E6" s="15"/>
      <c r="F6" s="16" t="s">
        <v>6</v>
      </c>
      <c r="G6" s="16" t="s">
        <v>7</v>
      </c>
      <c r="H6" s="1"/>
      <c r="I6" s="17" t="s">
        <v>8</v>
      </c>
      <c r="J6" s="18"/>
      <c r="K6" s="18"/>
      <c r="L6" s="19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 t="s">
        <v>9</v>
      </c>
      <c r="C7" s="10"/>
      <c r="D7" s="10"/>
      <c r="E7" s="10"/>
      <c r="F7" s="10"/>
      <c r="G7" s="10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20" t="s">
        <v>10</v>
      </c>
      <c r="C8" s="21">
        <f t="array" ref="C8">INDEX(Budget!$B$4:$N$21,MATCH('Dashboard Start'!B8,Budget!$B$4:$B$21,0),MATCH('Dashboard Start'!$C$4,Budget!$B$4:$N$4,0))</f>
        <v>3000</v>
      </c>
      <c r="D8" s="21">
        <f>SUMIFS(Actual!F:F,Actual!C:C,'Dashboard Start'!$C$4,Actual!D:D,'Dashboard Start'!B8)</f>
        <v>3000</v>
      </c>
      <c r="E8" s="21"/>
      <c r="F8" s="21">
        <f t="shared" ref="F8:F11" si="1">D8-C8</f>
        <v>0</v>
      </c>
      <c r="G8" s="22">
        <f t="shared" ref="G8:G11" si="2">D8/C8-1</f>
        <v>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20" t="s">
        <v>11</v>
      </c>
      <c r="C9" s="21">
        <f t="array" ref="C9">INDEX(Budget!$B$4:$N$21,MATCH('Dashboard Start'!B9,Budget!$B$4:$B$21,0),MATCH('Dashboard Start'!$C$4,Budget!$B$4:$N$4,0))</f>
        <v>500</v>
      </c>
      <c r="D9" s="21">
        <f>SUMIFS(Actual!F:F,Actual!C:C,'Dashboard Start'!$C$4,Actual!D:D,'Dashboard Start'!B9)</f>
        <v>708</v>
      </c>
      <c r="E9" s="21"/>
      <c r="F9" s="21">
        <f t="shared" si="1"/>
        <v>208</v>
      </c>
      <c r="G9" s="22">
        <f t="shared" si="2"/>
        <v>0.416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20" t="s">
        <v>12</v>
      </c>
      <c r="C10" s="21">
        <f t="array" ref="C10">INDEX(Budget!$B$4:$N$21,MATCH('Dashboard Start'!B10,Budget!$B$4:$B$21,0),MATCH('Dashboard Start'!$C$4,Budget!$B$4:$N$4,0))</f>
        <v>285.61</v>
      </c>
      <c r="D10" s="21">
        <f>SUMIFS(Actual!F:F,Actual!C:C,'Dashboard Start'!$C$4,Actual!D:D,'Dashboard Start'!B10)</f>
        <v>366</v>
      </c>
      <c r="E10" s="21"/>
      <c r="F10" s="21">
        <f t="shared" si="1"/>
        <v>80.39</v>
      </c>
      <c r="G10" s="22">
        <f t="shared" si="2"/>
        <v>0.2814677357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23"/>
      <c r="B11" s="24" t="s">
        <v>13</v>
      </c>
      <c r="C11" s="25">
        <f t="shared" ref="C11:D11" si="3">SUM(C8:C10)</f>
        <v>3785.61</v>
      </c>
      <c r="D11" s="25">
        <f t="shared" si="3"/>
        <v>4074</v>
      </c>
      <c r="E11" s="25"/>
      <c r="F11" s="26">
        <f t="shared" si="1"/>
        <v>288.39</v>
      </c>
      <c r="G11" s="27">
        <f t="shared" si="2"/>
        <v>0.07618058913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15.75" customHeight="1">
      <c r="A12" s="23"/>
      <c r="B12" s="28"/>
      <c r="C12" s="21"/>
      <c r="D12" s="21"/>
      <c r="E12" s="25"/>
      <c r="F12" s="21"/>
      <c r="G12" s="22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15.75" customHeight="1">
      <c r="A13" s="1"/>
      <c r="B13" s="1" t="s">
        <v>14</v>
      </c>
      <c r="C13" s="21"/>
      <c r="D13" s="21"/>
      <c r="E13" s="21"/>
      <c r="F13" s="21"/>
      <c r="G13" s="2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20" t="s">
        <v>15</v>
      </c>
      <c r="C14" s="21">
        <f t="array" ref="C14">INDEX(Budget!$B$4:$N$21,MATCH('Dashboard Start'!B14,Budget!$B$4:$B$21,0),MATCH('Dashboard Start'!$C$4,Budget!$B$4:$N$4,0))</f>
        <v>1120</v>
      </c>
      <c r="D14" s="21">
        <f>SUMIFS(Actual!F:F,Actual!C:C,'Dashboard Start'!$C$4,Actual!D:D,'Dashboard Start'!B14)</f>
        <v>1120</v>
      </c>
      <c r="E14" s="21"/>
      <c r="F14" s="21">
        <f t="shared" ref="F14:F20" si="4">C14-D14</f>
        <v>0</v>
      </c>
      <c r="G14" s="22">
        <f t="shared" ref="G14:G20" si="5">C14/D14-1</f>
        <v>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20" t="s">
        <v>16</v>
      </c>
      <c r="C15" s="21">
        <f t="array" ref="C15">INDEX(Budget!$B$4:$N$21,MATCH('Dashboard Start'!B15,Budget!$B$4:$B$21,0),MATCH('Dashboard Start'!$C$4,Budget!$B$4:$N$4,0))</f>
        <v>112</v>
      </c>
      <c r="D15" s="21">
        <f>SUMIFS(Actual!F:F,Actual!C:C,'Dashboard Start'!$C$4,Actual!D:D,'Dashboard Start'!B15)</f>
        <v>155</v>
      </c>
      <c r="E15" s="21"/>
      <c r="F15" s="21">
        <f t="shared" si="4"/>
        <v>-43</v>
      </c>
      <c r="G15" s="22">
        <f t="shared" si="5"/>
        <v>-0.2774193548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20" t="s">
        <v>17</v>
      </c>
      <c r="C16" s="21">
        <f t="array" ref="C16">INDEX(Budget!$B$4:$N$21,MATCH('Dashboard Start'!B16,Budget!$B$4:$B$21,0),MATCH('Dashboard Start'!$C$4,Budget!$B$4:$N$4,0))</f>
        <v>55</v>
      </c>
      <c r="D16" s="21">
        <f>SUMIFS(Actual!F:F,Actual!C:C,'Dashboard Start'!$C$4,Actual!D:D,'Dashboard Start'!B16)</f>
        <v>55</v>
      </c>
      <c r="E16" s="21"/>
      <c r="F16" s="21">
        <f t="shared" si="4"/>
        <v>0</v>
      </c>
      <c r="G16" s="22">
        <f t="shared" si="5"/>
        <v>0</v>
      </c>
      <c r="H16" s="1"/>
      <c r="I16" s="29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20" t="s">
        <v>18</v>
      </c>
      <c r="C17" s="21">
        <f t="array" ref="C17">INDEX(Budget!$B$4:$N$21,MATCH('Dashboard Start'!B17,Budget!$B$4:$B$21,0),MATCH('Dashboard Start'!$C$4,Budget!$B$4:$N$4,0))</f>
        <v>550</v>
      </c>
      <c r="D17" s="21">
        <f>SUMIFS(Actual!F:F,Actual!C:C,'Dashboard Start'!$C$4,Actual!D:D,'Dashboard Start'!B17)</f>
        <v>449</v>
      </c>
      <c r="E17" s="21"/>
      <c r="F17" s="21">
        <f t="shared" si="4"/>
        <v>101</v>
      </c>
      <c r="G17" s="22">
        <f t="shared" si="5"/>
        <v>0.2249443207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20" t="s">
        <v>19</v>
      </c>
      <c r="C18" s="21">
        <f t="array" ref="C18">INDEX(Budget!$B$4:$N$21,MATCH('Dashboard Start'!B18,Budget!$B$4:$B$21,0),MATCH('Dashboard Start'!$C$4,Budget!$B$4:$N$4,0))</f>
        <v>400</v>
      </c>
      <c r="D18" s="21">
        <f>SUMIFS(Actual!F:F,Actual!C:C,'Dashboard Start'!$C$4,Actual!D:D,'Dashboard Start'!B18)</f>
        <v>646</v>
      </c>
      <c r="E18" s="21"/>
      <c r="F18" s="21">
        <f t="shared" si="4"/>
        <v>-246</v>
      </c>
      <c r="G18" s="22">
        <f t="shared" si="5"/>
        <v>-0.3808049536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20" t="s">
        <v>20</v>
      </c>
      <c r="C19" s="21">
        <f t="array" ref="C19">INDEX(Budget!$B$4:$N$21,MATCH('Dashboard Start'!B19,Budget!$B$4:$B$21,0),MATCH('Dashboard Start'!$C$4,Budget!$B$4:$N$4,0))</f>
        <v>100</v>
      </c>
      <c r="D19" s="21">
        <f>SUMIFS(Actual!F:F,Actual!C:C,'Dashboard Start'!$C$4,Actual!D:D,'Dashboard Start'!B19)</f>
        <v>249</v>
      </c>
      <c r="E19" s="21"/>
      <c r="F19" s="21">
        <f t="shared" si="4"/>
        <v>-149</v>
      </c>
      <c r="G19" s="22">
        <f t="shared" si="5"/>
        <v>-0.5983935743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24" t="s">
        <v>21</v>
      </c>
      <c r="C20" s="25">
        <f t="shared" ref="C20:D20" si="6">SUM(C14:C19)</f>
        <v>2337</v>
      </c>
      <c r="D20" s="25">
        <f t="shared" si="6"/>
        <v>2674</v>
      </c>
      <c r="E20" s="25"/>
      <c r="F20" s="26">
        <f t="shared" si="4"/>
        <v>-337</v>
      </c>
      <c r="G20" s="27">
        <f t="shared" si="5"/>
        <v>-0.1260284218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21"/>
      <c r="D21" s="21"/>
      <c r="E21" s="21"/>
      <c r="F21" s="21"/>
      <c r="G21" s="22"/>
      <c r="H21" s="1"/>
      <c r="I21" s="30" t="s">
        <v>22</v>
      </c>
      <c r="J21" s="18"/>
      <c r="K21" s="18"/>
      <c r="L21" s="19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31" t="s">
        <v>23</v>
      </c>
      <c r="C22" s="32">
        <f t="shared" ref="C22:D22" si="7">C11-C20</f>
        <v>1448.61</v>
      </c>
      <c r="D22" s="32">
        <f t="shared" si="7"/>
        <v>1400</v>
      </c>
      <c r="E22" s="25"/>
      <c r="F22" s="33">
        <f>D22-C22</f>
        <v>-48.61</v>
      </c>
      <c r="G22" s="34">
        <f>D22/C22-1</f>
        <v>-0.0335563057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E26" s="1"/>
    </row>
    <row r="27" ht="15.75" customHeight="1">
      <c r="E27" s="1"/>
    </row>
    <row r="28" ht="15.75" customHeight="1">
      <c r="E28" s="1"/>
    </row>
    <row r="29" ht="15.75" customHeight="1">
      <c r="E29" s="1"/>
    </row>
    <row r="30" ht="15.75" customHeight="1">
      <c r="E30" s="1"/>
    </row>
    <row r="31" ht="15.75" customHeight="1">
      <c r="E31" s="1"/>
    </row>
    <row r="32" ht="15.75" customHeight="1">
      <c r="E32" s="1"/>
    </row>
    <row r="33" ht="15.75" customHeight="1">
      <c r="E33" s="1"/>
    </row>
    <row r="34" ht="15.75" customHeight="1">
      <c r="E34" s="1"/>
    </row>
    <row r="35" ht="15.75" customHeight="1">
      <c r="E35" s="1"/>
    </row>
    <row r="36" ht="15.75" customHeight="1">
      <c r="E36" s="1"/>
    </row>
    <row r="37" ht="15.75" customHeight="1">
      <c r="E37" s="1"/>
    </row>
    <row r="38" ht="15.75" customHeight="1">
      <c r="E38" s="1"/>
    </row>
    <row r="39" ht="15.75" customHeight="1">
      <c r="E39" s="1"/>
    </row>
    <row r="40" ht="15.75" customHeight="1">
      <c r="E40" s="1"/>
    </row>
    <row r="41" ht="15.75" customHeight="1">
      <c r="E41" s="1"/>
    </row>
    <row r="42" ht="15.75" customHeight="1">
      <c r="E42" s="1"/>
    </row>
    <row r="43" ht="15.75" customHeight="1">
      <c r="E43" s="1"/>
    </row>
    <row r="44" ht="15.75" customHeight="1">
      <c r="E44" s="1"/>
    </row>
    <row r="45" ht="15.75" customHeight="1">
      <c r="E45" s="1"/>
    </row>
    <row r="46" ht="15.75" customHeight="1">
      <c r="E46" s="1"/>
    </row>
    <row r="47" ht="15.75" customHeight="1">
      <c r="E47" s="1"/>
    </row>
    <row r="48" ht="15.75" customHeight="1">
      <c r="E48" s="1"/>
    </row>
    <row r="49" ht="15.75" customHeight="1">
      <c r="E49" s="1"/>
    </row>
    <row r="50" ht="15.75" customHeight="1">
      <c r="E50" s="1"/>
    </row>
    <row r="51" ht="15.75" customHeight="1">
      <c r="E51" s="1"/>
    </row>
    <row r="52" ht="15.75" customHeight="1">
      <c r="E52" s="1"/>
    </row>
    <row r="53" ht="15.75" customHeight="1">
      <c r="E53" s="1"/>
    </row>
    <row r="54" ht="15.75" customHeight="1">
      <c r="E54" s="1"/>
    </row>
    <row r="55" ht="15.75" customHeight="1">
      <c r="E55" s="1"/>
    </row>
    <row r="56" ht="15.75" customHeight="1">
      <c r="E56" s="1"/>
    </row>
    <row r="57" ht="15.75" customHeight="1">
      <c r="E57" s="1"/>
    </row>
    <row r="58" ht="15.75" customHeight="1">
      <c r="E58" s="1"/>
    </row>
    <row r="59" ht="15.75" customHeight="1">
      <c r="E59" s="1"/>
    </row>
    <row r="60" ht="15.75" customHeight="1">
      <c r="E60" s="1"/>
    </row>
    <row r="61" ht="15.75" customHeight="1">
      <c r="E61" s="1"/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K4:Q4"/>
    <mergeCell ref="I6:L6"/>
    <mergeCell ref="I16:L16"/>
    <mergeCell ref="I21:L21"/>
  </mergeCells>
  <conditionalFormatting sqref="F8:G22">
    <cfRule type="cellIs" dxfId="0" priority="1" operator="lessThan">
      <formula>0</formula>
    </cfRule>
  </conditionalFormatting>
  <conditionalFormatting sqref="F8:G22">
    <cfRule type="cellIs" dxfId="1" priority="2" operator="greaterThan">
      <formula>0</formula>
    </cfRule>
  </conditionalFormatting>
  <dataValidations>
    <dataValidation type="list" allowBlank="1" showErrorMessage="1" sqref="C4">
      <formula1>Budget!$C$4:$N$4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0.44"/>
    <col customWidth="1" min="2" max="2" width="17.44"/>
    <col customWidth="1" min="3" max="16" width="10.44"/>
  </cols>
  <sheetData>
    <row r="1" ht="15.75" customHeight="1"/>
    <row r="2" ht="15.75" customHeight="1">
      <c r="B2" s="4" t="s">
        <v>24</v>
      </c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</row>
    <row r="3" ht="15.75" customHeight="1"/>
    <row r="4" ht="15.75" customHeight="1">
      <c r="B4" s="13" t="s">
        <v>3</v>
      </c>
      <c r="C4" s="35" t="s">
        <v>25</v>
      </c>
      <c r="D4" s="35" t="s">
        <v>26</v>
      </c>
      <c r="E4" s="35" t="s">
        <v>27</v>
      </c>
      <c r="F4" s="35" t="s">
        <v>28</v>
      </c>
      <c r="G4" s="35" t="s">
        <v>2</v>
      </c>
      <c r="H4" s="35" t="s">
        <v>29</v>
      </c>
      <c r="I4" s="35" t="s">
        <v>30</v>
      </c>
      <c r="J4" s="35" t="s">
        <v>31</v>
      </c>
      <c r="K4" s="35" t="s">
        <v>32</v>
      </c>
      <c r="L4" s="35" t="s">
        <v>33</v>
      </c>
      <c r="M4" s="35" t="s">
        <v>34</v>
      </c>
      <c r="N4" s="35" t="s">
        <v>35</v>
      </c>
      <c r="O4" s="36"/>
    </row>
    <row r="5" ht="15.75" customHeight="1">
      <c r="B5" s="1" t="s">
        <v>9</v>
      </c>
    </row>
    <row r="6" ht="15.75" customHeight="1">
      <c r="B6" s="20" t="s">
        <v>10</v>
      </c>
      <c r="C6" s="37">
        <v>2200.0</v>
      </c>
      <c r="D6" s="37">
        <v>2200.0</v>
      </c>
      <c r="E6" s="37">
        <v>2200.0</v>
      </c>
      <c r="F6" s="37">
        <v>3000.0</v>
      </c>
      <c r="G6" s="37">
        <v>3000.0</v>
      </c>
      <c r="H6" s="37">
        <v>3000.0</v>
      </c>
      <c r="I6" s="37">
        <v>3000.0</v>
      </c>
      <c r="J6" s="37">
        <v>3000.0</v>
      </c>
      <c r="K6" s="37">
        <v>3000.0</v>
      </c>
      <c r="L6" s="37">
        <v>3000.0</v>
      </c>
      <c r="M6" s="37">
        <v>3000.0</v>
      </c>
      <c r="N6" s="37">
        <v>3000.0</v>
      </c>
    </row>
    <row r="7" ht="15.75" customHeight="1">
      <c r="B7" s="20" t="s">
        <v>11</v>
      </c>
      <c r="C7" s="37">
        <v>500.0</v>
      </c>
      <c r="D7" s="37">
        <f>C7*1.1</f>
        <v>550</v>
      </c>
      <c r="E7" s="37">
        <v>500.0</v>
      </c>
      <c r="F7" s="37">
        <v>500.0</v>
      </c>
      <c r="G7" s="37">
        <v>500.0</v>
      </c>
      <c r="H7" s="37">
        <v>500.0</v>
      </c>
      <c r="I7" s="37">
        <v>500.0</v>
      </c>
      <c r="J7" s="37">
        <v>500.0</v>
      </c>
      <c r="K7" s="37">
        <v>500.0</v>
      </c>
      <c r="L7" s="37">
        <v>500.0</v>
      </c>
      <c r="M7" s="37">
        <v>500.0</v>
      </c>
      <c r="N7" s="37">
        <v>500.0</v>
      </c>
    </row>
    <row r="8" ht="15.75" customHeight="1">
      <c r="B8" s="20" t="s">
        <v>12</v>
      </c>
      <c r="C8" s="37">
        <v>100.0</v>
      </c>
      <c r="D8" s="37">
        <f t="shared" ref="D8:N8" si="1">C8*1.3</f>
        <v>130</v>
      </c>
      <c r="E8" s="37">
        <f t="shared" si="1"/>
        <v>169</v>
      </c>
      <c r="F8" s="37">
        <f t="shared" si="1"/>
        <v>219.7</v>
      </c>
      <c r="G8" s="37">
        <f t="shared" si="1"/>
        <v>285.61</v>
      </c>
      <c r="H8" s="37">
        <f t="shared" si="1"/>
        <v>371.293</v>
      </c>
      <c r="I8" s="37">
        <f t="shared" si="1"/>
        <v>482.6809</v>
      </c>
      <c r="J8" s="37">
        <f t="shared" si="1"/>
        <v>627.48517</v>
      </c>
      <c r="K8" s="37">
        <f t="shared" si="1"/>
        <v>815.730721</v>
      </c>
      <c r="L8" s="37">
        <f t="shared" si="1"/>
        <v>1060.449937</v>
      </c>
      <c r="M8" s="37">
        <f t="shared" si="1"/>
        <v>1378.584918</v>
      </c>
      <c r="N8" s="37">
        <f t="shared" si="1"/>
        <v>1792.160394</v>
      </c>
    </row>
    <row r="9" ht="15.75" customHeight="1">
      <c r="B9" s="24" t="s">
        <v>13</v>
      </c>
      <c r="C9" s="26">
        <f t="shared" ref="C9:N9" si="2">SUM(C6:C8)</f>
        <v>2800</v>
      </c>
      <c r="D9" s="26">
        <f t="shared" si="2"/>
        <v>2880</v>
      </c>
      <c r="E9" s="26">
        <f t="shared" si="2"/>
        <v>2869</v>
      </c>
      <c r="F9" s="26">
        <f t="shared" si="2"/>
        <v>3719.7</v>
      </c>
      <c r="G9" s="26">
        <f t="shared" si="2"/>
        <v>3785.61</v>
      </c>
      <c r="H9" s="26">
        <f t="shared" si="2"/>
        <v>3871.293</v>
      </c>
      <c r="I9" s="26">
        <f t="shared" si="2"/>
        <v>3982.6809</v>
      </c>
      <c r="J9" s="26">
        <f t="shared" si="2"/>
        <v>4127.48517</v>
      </c>
      <c r="K9" s="26">
        <f t="shared" si="2"/>
        <v>4315.730721</v>
      </c>
      <c r="L9" s="26">
        <f t="shared" si="2"/>
        <v>4560.449937</v>
      </c>
      <c r="M9" s="26">
        <f t="shared" si="2"/>
        <v>4878.584918</v>
      </c>
      <c r="N9" s="26">
        <f t="shared" si="2"/>
        <v>5292.160394</v>
      </c>
      <c r="O9" s="23"/>
      <c r="P9" s="23"/>
    </row>
    <row r="10" ht="15.75" customHeight="1">
      <c r="B10" s="28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</row>
    <row r="11" ht="15.75" customHeight="1">
      <c r="B11" s="1" t="s">
        <v>14</v>
      </c>
    </row>
    <row r="12" ht="15.75" customHeight="1">
      <c r="B12" s="20" t="s">
        <v>15</v>
      </c>
      <c r="C12" s="37">
        <v>1120.0</v>
      </c>
      <c r="D12" s="37">
        <v>1120.0</v>
      </c>
      <c r="E12" s="37">
        <v>1120.0</v>
      </c>
      <c r="F12" s="37">
        <v>1120.0</v>
      </c>
      <c r="G12" s="37">
        <v>1120.0</v>
      </c>
      <c r="H12" s="37">
        <v>1120.0</v>
      </c>
      <c r="I12" s="37">
        <v>1120.0</v>
      </c>
      <c r="J12" s="37">
        <v>1120.0</v>
      </c>
      <c r="K12" s="37">
        <v>1120.0</v>
      </c>
      <c r="L12" s="37">
        <v>1120.0</v>
      </c>
      <c r="M12" s="37">
        <v>1120.0</v>
      </c>
      <c r="N12" s="37">
        <v>1120.0</v>
      </c>
    </row>
    <row r="13" ht="15.75" customHeight="1">
      <c r="B13" s="20" t="s">
        <v>16</v>
      </c>
      <c r="C13" s="37">
        <f t="shared" ref="C13:N13" si="3">C12*0.1</f>
        <v>112</v>
      </c>
      <c r="D13" s="37">
        <f t="shared" si="3"/>
        <v>112</v>
      </c>
      <c r="E13" s="37">
        <f t="shared" si="3"/>
        <v>112</v>
      </c>
      <c r="F13" s="37">
        <f t="shared" si="3"/>
        <v>112</v>
      </c>
      <c r="G13" s="37">
        <f t="shared" si="3"/>
        <v>112</v>
      </c>
      <c r="H13" s="37">
        <f t="shared" si="3"/>
        <v>112</v>
      </c>
      <c r="I13" s="37">
        <f t="shared" si="3"/>
        <v>112</v>
      </c>
      <c r="J13" s="37">
        <f t="shared" si="3"/>
        <v>112</v>
      </c>
      <c r="K13" s="37">
        <f t="shared" si="3"/>
        <v>112</v>
      </c>
      <c r="L13" s="37">
        <f t="shared" si="3"/>
        <v>112</v>
      </c>
      <c r="M13" s="37">
        <f t="shared" si="3"/>
        <v>112</v>
      </c>
      <c r="N13" s="37">
        <f t="shared" si="3"/>
        <v>112</v>
      </c>
    </row>
    <row r="14" ht="15.75" customHeight="1">
      <c r="B14" s="20" t="s">
        <v>17</v>
      </c>
      <c r="C14" s="37">
        <v>55.0</v>
      </c>
      <c r="D14" s="37">
        <v>55.0</v>
      </c>
      <c r="E14" s="37">
        <v>55.0</v>
      </c>
      <c r="F14" s="37">
        <v>55.0</v>
      </c>
      <c r="G14" s="37">
        <v>55.0</v>
      </c>
      <c r="H14" s="37">
        <v>55.0</v>
      </c>
      <c r="I14" s="37">
        <v>55.0</v>
      </c>
      <c r="J14" s="37">
        <v>55.0</v>
      </c>
      <c r="K14" s="37">
        <v>55.0</v>
      </c>
      <c r="L14" s="37">
        <v>55.0</v>
      </c>
      <c r="M14" s="37">
        <v>55.0</v>
      </c>
      <c r="N14" s="37">
        <v>55.0</v>
      </c>
    </row>
    <row r="15" ht="15.75" customHeight="1">
      <c r="B15" s="20" t="s">
        <v>18</v>
      </c>
      <c r="C15" s="37">
        <v>550.0</v>
      </c>
      <c r="D15" s="37">
        <v>550.0</v>
      </c>
      <c r="E15" s="37">
        <v>550.0</v>
      </c>
      <c r="F15" s="37">
        <v>550.0</v>
      </c>
      <c r="G15" s="37">
        <v>550.0</v>
      </c>
      <c r="H15" s="37">
        <v>550.0</v>
      </c>
      <c r="I15" s="37">
        <v>550.0</v>
      </c>
      <c r="J15" s="37">
        <v>550.0</v>
      </c>
      <c r="K15" s="37">
        <v>550.0</v>
      </c>
      <c r="L15" s="37">
        <v>550.0</v>
      </c>
      <c r="M15" s="37">
        <v>550.0</v>
      </c>
      <c r="N15" s="37">
        <v>550.0</v>
      </c>
    </row>
    <row r="16" ht="15.75" customHeight="1">
      <c r="B16" s="20" t="s">
        <v>19</v>
      </c>
      <c r="C16" s="37">
        <v>400.0</v>
      </c>
      <c r="D16" s="37">
        <v>400.0</v>
      </c>
      <c r="E16" s="37">
        <v>400.0</v>
      </c>
      <c r="F16" s="37">
        <v>400.0</v>
      </c>
      <c r="G16" s="37">
        <v>400.0</v>
      </c>
      <c r="H16" s="37">
        <v>400.0</v>
      </c>
      <c r="I16" s="37">
        <v>400.0</v>
      </c>
      <c r="J16" s="37">
        <v>400.0</v>
      </c>
      <c r="K16" s="37">
        <v>400.0</v>
      </c>
      <c r="L16" s="37">
        <v>400.0</v>
      </c>
      <c r="M16" s="37">
        <v>400.0</v>
      </c>
      <c r="N16" s="37">
        <v>400.0</v>
      </c>
    </row>
    <row r="17" ht="15.75" customHeight="1">
      <c r="B17" s="20" t="s">
        <v>20</v>
      </c>
      <c r="C17" s="37">
        <v>100.0</v>
      </c>
      <c r="D17" s="37">
        <v>100.0</v>
      </c>
      <c r="E17" s="37">
        <v>100.0</v>
      </c>
      <c r="F17" s="37">
        <v>100.0</v>
      </c>
      <c r="G17" s="37">
        <v>100.0</v>
      </c>
      <c r="H17" s="37">
        <v>100.0</v>
      </c>
      <c r="I17" s="37">
        <v>100.0</v>
      </c>
      <c r="J17" s="37">
        <v>100.0</v>
      </c>
      <c r="K17" s="37">
        <v>100.0</v>
      </c>
      <c r="L17" s="37">
        <v>100.0</v>
      </c>
      <c r="M17" s="37">
        <v>100.0</v>
      </c>
      <c r="N17" s="37">
        <v>100.0</v>
      </c>
    </row>
    <row r="18" ht="15.75" customHeight="1">
      <c r="B18" s="24" t="s">
        <v>21</v>
      </c>
      <c r="C18" s="26">
        <f t="shared" ref="C18:N18" si="4">SUM(C12:C17)</f>
        <v>2337</v>
      </c>
      <c r="D18" s="26">
        <f t="shared" si="4"/>
        <v>2337</v>
      </c>
      <c r="E18" s="26">
        <f t="shared" si="4"/>
        <v>2337</v>
      </c>
      <c r="F18" s="26">
        <f t="shared" si="4"/>
        <v>2337</v>
      </c>
      <c r="G18" s="26">
        <f t="shared" si="4"/>
        <v>2337</v>
      </c>
      <c r="H18" s="26">
        <f t="shared" si="4"/>
        <v>2337</v>
      </c>
      <c r="I18" s="26">
        <f t="shared" si="4"/>
        <v>2337</v>
      </c>
      <c r="J18" s="26">
        <f t="shared" si="4"/>
        <v>2337</v>
      </c>
      <c r="K18" s="26">
        <f t="shared" si="4"/>
        <v>2337</v>
      </c>
      <c r="L18" s="26">
        <f t="shared" si="4"/>
        <v>2337</v>
      </c>
      <c r="M18" s="26">
        <f t="shared" si="4"/>
        <v>2337</v>
      </c>
      <c r="N18" s="26">
        <f t="shared" si="4"/>
        <v>2337</v>
      </c>
    </row>
    <row r="19" ht="15.75" customHeight="1"/>
    <row r="20" ht="15.75" customHeight="1">
      <c r="B20" s="38" t="s">
        <v>23</v>
      </c>
      <c r="C20" s="39">
        <f t="shared" ref="C20:N20" si="5">C9-C18</f>
        <v>463</v>
      </c>
      <c r="D20" s="39">
        <f t="shared" si="5"/>
        <v>543</v>
      </c>
      <c r="E20" s="39">
        <f t="shared" si="5"/>
        <v>532</v>
      </c>
      <c r="F20" s="39">
        <f t="shared" si="5"/>
        <v>1382.7</v>
      </c>
      <c r="G20" s="39">
        <f t="shared" si="5"/>
        <v>1448.61</v>
      </c>
      <c r="H20" s="39">
        <f t="shared" si="5"/>
        <v>1534.293</v>
      </c>
      <c r="I20" s="39">
        <f t="shared" si="5"/>
        <v>1645.6809</v>
      </c>
      <c r="J20" s="39">
        <f t="shared" si="5"/>
        <v>1790.48517</v>
      </c>
      <c r="K20" s="39">
        <f t="shared" si="5"/>
        <v>1978.730721</v>
      </c>
      <c r="L20" s="39">
        <f t="shared" si="5"/>
        <v>2223.449937</v>
      </c>
      <c r="M20" s="39">
        <f t="shared" si="5"/>
        <v>2541.584918</v>
      </c>
      <c r="N20" s="39">
        <f t="shared" si="5"/>
        <v>2955.160394</v>
      </c>
    </row>
    <row r="21" ht="15.75" customHeight="1">
      <c r="B21" s="40" t="s">
        <v>36</v>
      </c>
      <c r="C21" s="41">
        <f>C20</f>
        <v>463</v>
      </c>
      <c r="D21" s="41">
        <f t="shared" ref="D21:N21" si="6">D20+C21</f>
        <v>1006</v>
      </c>
      <c r="E21" s="41">
        <f t="shared" si="6"/>
        <v>1538</v>
      </c>
      <c r="F21" s="41">
        <f t="shared" si="6"/>
        <v>2920.7</v>
      </c>
      <c r="G21" s="41">
        <f t="shared" si="6"/>
        <v>4369.31</v>
      </c>
      <c r="H21" s="41">
        <f t="shared" si="6"/>
        <v>5903.603</v>
      </c>
      <c r="I21" s="41">
        <f t="shared" si="6"/>
        <v>7549.2839</v>
      </c>
      <c r="J21" s="41">
        <f t="shared" si="6"/>
        <v>9339.76907</v>
      </c>
      <c r="K21" s="41">
        <f t="shared" si="6"/>
        <v>11318.49979</v>
      </c>
      <c r="L21" s="41">
        <f t="shared" si="6"/>
        <v>13541.94973</v>
      </c>
      <c r="M21" s="41">
        <f t="shared" si="6"/>
        <v>16083.53465</v>
      </c>
      <c r="N21" s="41">
        <f t="shared" si="6"/>
        <v>19038.69504</v>
      </c>
    </row>
    <row r="22" ht="15.75" customHeight="1"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1.22" defaultRowHeight="15.0"/>
  <cols>
    <col customWidth="1" min="1" max="1" width="13.44"/>
    <col customWidth="1" min="2" max="4" width="10.44"/>
    <col customWidth="1" min="5" max="5" width="34.33"/>
    <col customWidth="1" min="6" max="8" width="10.44"/>
  </cols>
  <sheetData>
    <row r="1" ht="15.75" customHeight="1"/>
    <row r="2" ht="15.75" customHeight="1">
      <c r="B2" s="4" t="s">
        <v>37</v>
      </c>
      <c r="C2" s="4"/>
      <c r="D2" s="4"/>
      <c r="E2" s="4"/>
      <c r="F2" s="4"/>
      <c r="G2" s="4"/>
      <c r="H2" s="4"/>
    </row>
    <row r="3" ht="15.75" customHeight="1"/>
    <row r="4" ht="15.75" customHeight="1">
      <c r="B4" s="42" t="s">
        <v>38</v>
      </c>
      <c r="C4" s="42" t="s">
        <v>39</v>
      </c>
      <c r="D4" s="42" t="s">
        <v>40</v>
      </c>
      <c r="E4" s="42" t="s">
        <v>41</v>
      </c>
      <c r="F4" s="42" t="s">
        <v>42</v>
      </c>
      <c r="H4" s="43"/>
    </row>
    <row r="5" ht="15.75" customHeight="1">
      <c r="B5" s="44">
        <v>44562.0</v>
      </c>
      <c r="C5" s="1" t="str">
        <f t="shared" ref="C5:C61" si="1">TEXT(B5,"MMMM")</f>
        <v>January</v>
      </c>
      <c r="D5" s="1" t="s">
        <v>15</v>
      </c>
      <c r="E5" s="1" t="s">
        <v>43</v>
      </c>
      <c r="F5" s="37">
        <v>1120.0</v>
      </c>
      <c r="H5" s="20" t="s">
        <v>10</v>
      </c>
    </row>
    <row r="6" ht="15.75" customHeight="1">
      <c r="B6" s="44">
        <v>44562.0</v>
      </c>
      <c r="C6" s="1" t="str">
        <f t="shared" si="1"/>
        <v>January</v>
      </c>
      <c r="D6" s="1" t="s">
        <v>16</v>
      </c>
      <c r="E6" s="1" t="s">
        <v>44</v>
      </c>
      <c r="F6" s="37">
        <v>140.0</v>
      </c>
      <c r="H6" s="20" t="s">
        <v>11</v>
      </c>
    </row>
    <row r="7" ht="15.75" customHeight="1">
      <c r="B7" s="44">
        <v>44562.0</v>
      </c>
      <c r="C7" s="1" t="str">
        <f t="shared" si="1"/>
        <v>January</v>
      </c>
      <c r="D7" s="1" t="s">
        <v>17</v>
      </c>
      <c r="E7" s="1" t="s">
        <v>45</v>
      </c>
      <c r="F7" s="37">
        <v>55.0</v>
      </c>
      <c r="H7" s="20" t="s">
        <v>12</v>
      </c>
    </row>
    <row r="8" ht="15.75" customHeight="1">
      <c r="B8" s="44">
        <v>44569.0</v>
      </c>
      <c r="C8" s="1" t="str">
        <f t="shared" si="1"/>
        <v>January</v>
      </c>
      <c r="D8" s="1" t="s">
        <v>18</v>
      </c>
      <c r="E8" s="1" t="s">
        <v>46</v>
      </c>
      <c r="F8" s="37">
        <v>449.0</v>
      </c>
      <c r="H8" s="20" t="s">
        <v>15</v>
      </c>
    </row>
    <row r="9" ht="15.75" customHeight="1">
      <c r="B9" s="44">
        <v>44572.0</v>
      </c>
      <c r="C9" s="1" t="str">
        <f t="shared" si="1"/>
        <v>January</v>
      </c>
      <c r="D9" s="1" t="s">
        <v>19</v>
      </c>
      <c r="E9" s="1" t="s">
        <v>47</v>
      </c>
      <c r="F9" s="37">
        <v>245.0</v>
      </c>
      <c r="H9" s="20" t="s">
        <v>16</v>
      </c>
    </row>
    <row r="10" ht="15.75" customHeight="1">
      <c r="B10" s="44">
        <v>44573.0</v>
      </c>
      <c r="C10" s="1" t="str">
        <f t="shared" si="1"/>
        <v>January</v>
      </c>
      <c r="D10" s="1" t="s">
        <v>19</v>
      </c>
      <c r="E10" s="1" t="s">
        <v>48</v>
      </c>
      <c r="F10" s="37">
        <v>168.0</v>
      </c>
      <c r="H10" s="20" t="s">
        <v>17</v>
      </c>
    </row>
    <row r="11" ht="15.75" customHeight="1">
      <c r="B11" s="44">
        <v>44573.0</v>
      </c>
      <c r="C11" s="1" t="str">
        <f t="shared" si="1"/>
        <v>January</v>
      </c>
      <c r="D11" s="1" t="s">
        <v>19</v>
      </c>
      <c r="E11" s="1" t="s">
        <v>49</v>
      </c>
      <c r="F11" s="37">
        <v>149.0</v>
      </c>
      <c r="H11" s="20" t="s">
        <v>18</v>
      </c>
    </row>
    <row r="12" ht="15.75" customHeight="1">
      <c r="B12" s="44">
        <v>44575.0</v>
      </c>
      <c r="C12" s="1" t="str">
        <f t="shared" si="1"/>
        <v>January</v>
      </c>
      <c r="D12" s="1" t="s">
        <v>20</v>
      </c>
      <c r="E12" s="1" t="s">
        <v>50</v>
      </c>
      <c r="F12" s="37">
        <v>249.0</v>
      </c>
      <c r="H12" s="20" t="s">
        <v>19</v>
      </c>
    </row>
    <row r="13" ht="15.75" customHeight="1">
      <c r="B13" s="44">
        <v>44592.0</v>
      </c>
      <c r="C13" s="1" t="str">
        <f t="shared" si="1"/>
        <v>January</v>
      </c>
      <c r="D13" s="1" t="s">
        <v>11</v>
      </c>
      <c r="E13" s="1" t="s">
        <v>51</v>
      </c>
      <c r="F13" s="37">
        <v>458.0</v>
      </c>
      <c r="H13" s="20" t="s">
        <v>20</v>
      </c>
    </row>
    <row r="14" ht="15.75" customHeight="1">
      <c r="B14" s="44">
        <v>44592.0</v>
      </c>
      <c r="C14" s="1" t="str">
        <f t="shared" si="1"/>
        <v>January</v>
      </c>
      <c r="D14" s="1" t="s">
        <v>10</v>
      </c>
      <c r="E14" s="1" t="s">
        <v>52</v>
      </c>
      <c r="F14" s="37">
        <v>3000.0</v>
      </c>
    </row>
    <row r="15" ht="15.75" customHeight="1">
      <c r="B15" s="44">
        <v>44592.0</v>
      </c>
      <c r="C15" s="1" t="str">
        <f t="shared" si="1"/>
        <v>January</v>
      </c>
      <c r="D15" s="1" t="s">
        <v>12</v>
      </c>
      <c r="E15" s="1" t="s">
        <v>53</v>
      </c>
      <c r="F15" s="37">
        <v>184.0</v>
      </c>
    </row>
    <row r="16" ht="15.75" customHeight="1">
      <c r="B16" s="44">
        <v>44593.0</v>
      </c>
      <c r="C16" s="1" t="str">
        <f t="shared" si="1"/>
        <v>February</v>
      </c>
      <c r="D16" s="1" t="s">
        <v>15</v>
      </c>
      <c r="E16" s="1" t="s">
        <v>43</v>
      </c>
      <c r="F16" s="37">
        <v>1120.0</v>
      </c>
    </row>
    <row r="17" ht="15.75" customHeight="1">
      <c r="B17" s="44">
        <v>44593.0</v>
      </c>
      <c r="C17" s="1" t="str">
        <f t="shared" si="1"/>
        <v>February</v>
      </c>
      <c r="D17" s="1" t="s">
        <v>16</v>
      </c>
      <c r="E17" s="1" t="s">
        <v>54</v>
      </c>
      <c r="F17" s="37">
        <v>105.0</v>
      </c>
    </row>
    <row r="18" ht="15.75" customHeight="1">
      <c r="B18" s="44">
        <v>44593.0</v>
      </c>
      <c r="C18" s="1" t="str">
        <f t="shared" si="1"/>
        <v>February</v>
      </c>
      <c r="D18" s="1" t="s">
        <v>17</v>
      </c>
      <c r="E18" s="1" t="s">
        <v>45</v>
      </c>
      <c r="F18" s="37">
        <v>55.0</v>
      </c>
    </row>
    <row r="19" ht="15.75" customHeight="1">
      <c r="B19" s="44">
        <v>44600.0</v>
      </c>
      <c r="C19" s="1" t="str">
        <f t="shared" si="1"/>
        <v>February</v>
      </c>
      <c r="D19" s="1" t="s">
        <v>18</v>
      </c>
      <c r="E19" s="1" t="s">
        <v>46</v>
      </c>
      <c r="F19" s="37">
        <v>305.0</v>
      </c>
    </row>
    <row r="20" ht="15.75" customHeight="1">
      <c r="B20" s="44">
        <v>44603.0</v>
      </c>
      <c r="C20" s="1" t="str">
        <f t="shared" si="1"/>
        <v>February</v>
      </c>
      <c r="D20" s="1" t="s">
        <v>19</v>
      </c>
      <c r="E20" s="1" t="s">
        <v>55</v>
      </c>
      <c r="F20" s="37">
        <v>28.0</v>
      </c>
    </row>
    <row r="21" ht="15.75" customHeight="1">
      <c r="B21" s="44">
        <v>44604.0</v>
      </c>
      <c r="C21" s="1" t="str">
        <f t="shared" si="1"/>
        <v>February</v>
      </c>
      <c r="D21" s="1" t="s">
        <v>19</v>
      </c>
      <c r="E21" s="1" t="s">
        <v>56</v>
      </c>
      <c r="F21" s="37">
        <v>99.0</v>
      </c>
    </row>
    <row r="22" ht="15.75" customHeight="1">
      <c r="B22" s="44">
        <v>44604.0</v>
      </c>
      <c r="C22" s="1" t="str">
        <f t="shared" si="1"/>
        <v>February</v>
      </c>
      <c r="D22" s="1" t="s">
        <v>19</v>
      </c>
      <c r="E22" s="1" t="s">
        <v>57</v>
      </c>
      <c r="F22" s="37">
        <v>67.0</v>
      </c>
    </row>
    <row r="23" ht="15.75" customHeight="1">
      <c r="B23" s="44">
        <v>44606.0</v>
      </c>
      <c r="C23" s="1" t="str">
        <f t="shared" si="1"/>
        <v>February</v>
      </c>
      <c r="D23" s="1" t="s">
        <v>20</v>
      </c>
      <c r="E23" s="1" t="s">
        <v>58</v>
      </c>
      <c r="F23" s="37">
        <v>18.0</v>
      </c>
    </row>
    <row r="24" ht="15.75" customHeight="1">
      <c r="B24" s="44">
        <v>44620.0</v>
      </c>
      <c r="C24" s="1" t="str">
        <f t="shared" si="1"/>
        <v>February</v>
      </c>
      <c r="D24" s="1" t="s">
        <v>11</v>
      </c>
      <c r="E24" s="1" t="s">
        <v>51</v>
      </c>
      <c r="F24" s="37">
        <v>305.0</v>
      </c>
    </row>
    <row r="25" ht="15.75" customHeight="1">
      <c r="B25" s="44">
        <v>44620.0</v>
      </c>
      <c r="C25" s="1" t="str">
        <f t="shared" si="1"/>
        <v>February</v>
      </c>
      <c r="D25" s="1" t="s">
        <v>10</v>
      </c>
      <c r="E25" s="1" t="s">
        <v>52</v>
      </c>
      <c r="F25" s="37">
        <v>3000.0</v>
      </c>
    </row>
    <row r="26" ht="15.75" customHeight="1">
      <c r="B26" s="44">
        <v>44620.0</v>
      </c>
      <c r="C26" s="1" t="str">
        <f t="shared" si="1"/>
        <v>February</v>
      </c>
      <c r="D26" s="1" t="s">
        <v>12</v>
      </c>
      <c r="E26" s="1" t="s">
        <v>53</v>
      </c>
      <c r="F26" s="37">
        <v>228.0</v>
      </c>
    </row>
    <row r="27" ht="15.75" customHeight="1">
      <c r="B27" s="44">
        <v>44621.0</v>
      </c>
      <c r="C27" s="1" t="str">
        <f t="shared" si="1"/>
        <v>March</v>
      </c>
      <c r="D27" s="1" t="s">
        <v>15</v>
      </c>
      <c r="E27" s="1" t="s">
        <v>43</v>
      </c>
      <c r="F27" s="37">
        <v>1120.0</v>
      </c>
    </row>
    <row r="28" ht="15.75" customHeight="1">
      <c r="B28" s="44">
        <v>44621.0</v>
      </c>
      <c r="C28" s="1" t="str">
        <f t="shared" si="1"/>
        <v>March</v>
      </c>
      <c r="D28" s="1" t="s">
        <v>16</v>
      </c>
      <c r="E28" s="1" t="s">
        <v>54</v>
      </c>
      <c r="F28" s="37">
        <v>110.0</v>
      </c>
    </row>
    <row r="29" ht="15.75" customHeight="1">
      <c r="B29" s="44">
        <v>44621.0</v>
      </c>
      <c r="C29" s="1" t="str">
        <f t="shared" si="1"/>
        <v>March</v>
      </c>
      <c r="D29" s="1" t="s">
        <v>17</v>
      </c>
      <c r="E29" s="1" t="s">
        <v>45</v>
      </c>
      <c r="F29" s="37">
        <v>55.0</v>
      </c>
    </row>
    <row r="30" ht="15.75" customHeight="1">
      <c r="B30" s="44">
        <v>44628.0</v>
      </c>
      <c r="C30" s="1" t="str">
        <f t="shared" si="1"/>
        <v>March</v>
      </c>
      <c r="D30" s="1" t="s">
        <v>18</v>
      </c>
      <c r="E30" s="1" t="s">
        <v>46</v>
      </c>
      <c r="F30" s="37">
        <v>208.0</v>
      </c>
    </row>
    <row r="31" ht="15.75" customHeight="1">
      <c r="B31" s="44">
        <v>44631.0</v>
      </c>
      <c r="C31" s="1" t="str">
        <f t="shared" si="1"/>
        <v>March</v>
      </c>
      <c r="D31" s="1" t="s">
        <v>19</v>
      </c>
      <c r="E31" s="1" t="s">
        <v>59</v>
      </c>
      <c r="F31" s="37">
        <v>188.0</v>
      </c>
    </row>
    <row r="32" ht="15.75" customHeight="1">
      <c r="B32" s="44">
        <v>44632.0</v>
      </c>
      <c r="C32" s="1" t="str">
        <f t="shared" si="1"/>
        <v>March</v>
      </c>
      <c r="D32" s="1" t="s">
        <v>19</v>
      </c>
      <c r="E32" s="1" t="s">
        <v>60</v>
      </c>
      <c r="F32" s="37">
        <v>168.0</v>
      </c>
    </row>
    <row r="33" ht="15.75" customHeight="1">
      <c r="B33" s="44">
        <v>44632.0</v>
      </c>
      <c r="C33" s="1" t="str">
        <f t="shared" si="1"/>
        <v>March</v>
      </c>
      <c r="D33" s="1" t="s">
        <v>19</v>
      </c>
      <c r="E33" s="1" t="s">
        <v>61</v>
      </c>
      <c r="F33" s="37">
        <v>49.0</v>
      </c>
    </row>
    <row r="34" ht="15.75" customHeight="1">
      <c r="B34" s="44">
        <v>44634.0</v>
      </c>
      <c r="C34" s="1" t="str">
        <f t="shared" si="1"/>
        <v>March</v>
      </c>
      <c r="D34" s="1" t="s">
        <v>20</v>
      </c>
      <c r="E34" s="1" t="s">
        <v>50</v>
      </c>
      <c r="F34" s="37">
        <v>199.0</v>
      </c>
    </row>
    <row r="35" ht="15.75" customHeight="1">
      <c r="B35" s="44">
        <v>44648.0</v>
      </c>
      <c r="C35" s="1" t="str">
        <f t="shared" si="1"/>
        <v>March</v>
      </c>
      <c r="D35" s="1" t="s">
        <v>11</v>
      </c>
      <c r="E35" s="1" t="s">
        <v>51</v>
      </c>
      <c r="F35" s="37">
        <v>598.0</v>
      </c>
    </row>
    <row r="36" ht="15.75" customHeight="1">
      <c r="B36" s="44">
        <v>44648.0</v>
      </c>
      <c r="C36" s="1" t="str">
        <f t="shared" si="1"/>
        <v>March</v>
      </c>
      <c r="D36" s="1" t="s">
        <v>10</v>
      </c>
      <c r="E36" s="1" t="s">
        <v>52</v>
      </c>
      <c r="F36" s="37">
        <v>3000.0</v>
      </c>
    </row>
    <row r="37" ht="15.75" customHeight="1">
      <c r="B37" s="44">
        <v>44648.0</v>
      </c>
      <c r="C37" s="1" t="str">
        <f t="shared" si="1"/>
        <v>March</v>
      </c>
      <c r="D37" s="1" t="s">
        <v>12</v>
      </c>
      <c r="E37" s="1" t="s">
        <v>53</v>
      </c>
      <c r="F37" s="37">
        <v>59.0</v>
      </c>
    </row>
    <row r="38" ht="15.75" customHeight="1">
      <c r="B38" s="44">
        <v>44652.0</v>
      </c>
      <c r="C38" s="1" t="str">
        <f t="shared" si="1"/>
        <v>April</v>
      </c>
      <c r="D38" s="1" t="s">
        <v>15</v>
      </c>
      <c r="E38" s="1" t="s">
        <v>43</v>
      </c>
      <c r="F38" s="37">
        <v>1120.0</v>
      </c>
    </row>
    <row r="39" ht="15.75" customHeight="1">
      <c r="B39" s="44">
        <v>44652.0</v>
      </c>
      <c r="C39" s="1" t="str">
        <f t="shared" si="1"/>
        <v>April</v>
      </c>
      <c r="D39" s="1" t="s">
        <v>16</v>
      </c>
      <c r="E39" s="1" t="s">
        <v>44</v>
      </c>
      <c r="F39" s="37">
        <v>140.0</v>
      </c>
    </row>
    <row r="40" ht="15.75" customHeight="1">
      <c r="B40" s="44">
        <v>44652.0</v>
      </c>
      <c r="C40" s="1" t="str">
        <f t="shared" si="1"/>
        <v>April</v>
      </c>
      <c r="D40" s="1" t="s">
        <v>17</v>
      </c>
      <c r="E40" s="1" t="s">
        <v>45</v>
      </c>
      <c r="F40" s="37">
        <v>55.0</v>
      </c>
    </row>
    <row r="41" ht="15.75" customHeight="1">
      <c r="B41" s="44">
        <v>44659.0</v>
      </c>
      <c r="C41" s="1" t="str">
        <f t="shared" si="1"/>
        <v>April</v>
      </c>
      <c r="D41" s="1" t="s">
        <v>18</v>
      </c>
      <c r="E41" s="1" t="s">
        <v>46</v>
      </c>
      <c r="F41" s="37">
        <v>449.0</v>
      </c>
    </row>
    <row r="42" ht="15.75" customHeight="1">
      <c r="B42" s="44">
        <v>44662.0</v>
      </c>
      <c r="C42" s="1" t="str">
        <f t="shared" si="1"/>
        <v>April</v>
      </c>
      <c r="D42" s="1" t="s">
        <v>19</v>
      </c>
      <c r="E42" s="1" t="s">
        <v>62</v>
      </c>
      <c r="F42" s="37">
        <v>245.0</v>
      </c>
    </row>
    <row r="43" ht="15.75" customHeight="1">
      <c r="B43" s="44">
        <v>44663.0</v>
      </c>
      <c r="C43" s="1" t="str">
        <f t="shared" si="1"/>
        <v>April</v>
      </c>
      <c r="D43" s="1" t="s">
        <v>19</v>
      </c>
      <c r="E43" s="1" t="s">
        <v>48</v>
      </c>
      <c r="F43" s="37">
        <v>168.0</v>
      </c>
    </row>
    <row r="44" ht="15.75" customHeight="1">
      <c r="B44" s="44">
        <v>44663.0</v>
      </c>
      <c r="C44" s="1" t="str">
        <f t="shared" si="1"/>
        <v>April</v>
      </c>
      <c r="D44" s="1" t="s">
        <v>19</v>
      </c>
      <c r="E44" s="1" t="s">
        <v>63</v>
      </c>
      <c r="F44" s="37">
        <v>49.0</v>
      </c>
    </row>
    <row r="45" ht="15.75" customHeight="1">
      <c r="B45" s="44">
        <v>44665.0</v>
      </c>
      <c r="C45" s="1" t="str">
        <f t="shared" si="1"/>
        <v>April</v>
      </c>
      <c r="D45" s="1" t="s">
        <v>20</v>
      </c>
      <c r="E45" s="1" t="s">
        <v>50</v>
      </c>
      <c r="F45" s="37">
        <v>249.0</v>
      </c>
    </row>
    <row r="46" ht="15.75" customHeight="1">
      <c r="B46" s="44">
        <v>44679.0</v>
      </c>
      <c r="C46" s="1" t="str">
        <f t="shared" si="1"/>
        <v>April</v>
      </c>
      <c r="D46" s="1" t="s">
        <v>11</v>
      </c>
      <c r="E46" s="1" t="s">
        <v>51</v>
      </c>
      <c r="F46" s="37">
        <v>669.0</v>
      </c>
    </row>
    <row r="47" ht="15.75" customHeight="1">
      <c r="B47" s="44">
        <v>44679.0</v>
      </c>
      <c r="C47" s="1" t="str">
        <f t="shared" si="1"/>
        <v>April</v>
      </c>
      <c r="D47" s="1" t="s">
        <v>10</v>
      </c>
      <c r="E47" s="1" t="s">
        <v>52</v>
      </c>
      <c r="F47" s="37">
        <v>3000.0</v>
      </c>
    </row>
    <row r="48" ht="15.75" customHeight="1">
      <c r="B48" s="44">
        <v>44679.0</v>
      </c>
      <c r="C48" s="1" t="str">
        <f t="shared" si="1"/>
        <v>April</v>
      </c>
      <c r="D48" s="1" t="s">
        <v>12</v>
      </c>
      <c r="E48" s="1" t="s">
        <v>53</v>
      </c>
      <c r="F48" s="37">
        <v>258.0</v>
      </c>
    </row>
    <row r="49" ht="15.75" customHeight="1">
      <c r="B49" s="44">
        <v>44682.0</v>
      </c>
      <c r="C49" s="1" t="str">
        <f t="shared" si="1"/>
        <v>May</v>
      </c>
      <c r="D49" s="1" t="s">
        <v>15</v>
      </c>
      <c r="E49" s="1" t="s">
        <v>43</v>
      </c>
      <c r="F49" s="37">
        <v>1120.0</v>
      </c>
    </row>
    <row r="50" ht="15.75" customHeight="1">
      <c r="B50" s="44">
        <v>44682.0</v>
      </c>
      <c r="C50" s="1" t="str">
        <f t="shared" si="1"/>
        <v>May</v>
      </c>
      <c r="D50" s="1" t="s">
        <v>16</v>
      </c>
      <c r="E50" s="1" t="s">
        <v>44</v>
      </c>
      <c r="F50" s="37">
        <v>155.0</v>
      </c>
    </row>
    <row r="51" ht="15.75" customHeight="1">
      <c r="B51" s="44">
        <v>44682.0</v>
      </c>
      <c r="C51" s="1" t="str">
        <f t="shared" si="1"/>
        <v>May</v>
      </c>
      <c r="D51" s="1" t="s">
        <v>17</v>
      </c>
      <c r="E51" s="1" t="s">
        <v>45</v>
      </c>
      <c r="F51" s="37">
        <v>55.0</v>
      </c>
    </row>
    <row r="52" ht="15.75" customHeight="1">
      <c r="B52" s="44">
        <v>44689.0</v>
      </c>
      <c r="C52" s="1" t="str">
        <f t="shared" si="1"/>
        <v>May</v>
      </c>
      <c r="D52" s="1" t="s">
        <v>18</v>
      </c>
      <c r="E52" s="1" t="s">
        <v>46</v>
      </c>
      <c r="F52" s="37">
        <v>449.0</v>
      </c>
    </row>
    <row r="53" ht="15.75" customHeight="1">
      <c r="B53" s="44">
        <v>44692.0</v>
      </c>
      <c r="C53" s="1" t="str">
        <f t="shared" si="1"/>
        <v>May</v>
      </c>
      <c r="D53" s="1" t="s">
        <v>19</v>
      </c>
      <c r="E53" s="1" t="s">
        <v>47</v>
      </c>
      <c r="F53" s="37">
        <v>245.0</v>
      </c>
    </row>
    <row r="54" ht="15.75" customHeight="1">
      <c r="B54" s="44">
        <v>44693.0</v>
      </c>
      <c r="C54" s="1" t="str">
        <f t="shared" si="1"/>
        <v>May</v>
      </c>
      <c r="D54" s="1" t="s">
        <v>19</v>
      </c>
      <c r="E54" s="1" t="s">
        <v>48</v>
      </c>
      <c r="F54" s="37">
        <v>168.0</v>
      </c>
    </row>
    <row r="55" ht="15.75" customHeight="1">
      <c r="B55" s="44">
        <v>44693.0</v>
      </c>
      <c r="C55" s="1" t="str">
        <f t="shared" si="1"/>
        <v>May</v>
      </c>
      <c r="D55" s="1" t="s">
        <v>19</v>
      </c>
      <c r="E55" s="1" t="s">
        <v>64</v>
      </c>
      <c r="F55" s="37">
        <v>233.0</v>
      </c>
    </row>
    <row r="56" ht="15.75" customHeight="1">
      <c r="B56" s="44">
        <v>44695.0</v>
      </c>
      <c r="C56" s="1" t="str">
        <f t="shared" si="1"/>
        <v>May</v>
      </c>
      <c r="D56" s="1" t="s">
        <v>20</v>
      </c>
      <c r="E56" s="1" t="s">
        <v>50</v>
      </c>
      <c r="F56" s="37">
        <v>249.0</v>
      </c>
    </row>
    <row r="57" ht="15.75" customHeight="1">
      <c r="B57" s="44">
        <v>44709.0</v>
      </c>
      <c r="C57" s="1" t="str">
        <f t="shared" si="1"/>
        <v>May</v>
      </c>
      <c r="D57" s="1" t="s">
        <v>11</v>
      </c>
      <c r="E57" s="1" t="s">
        <v>51</v>
      </c>
      <c r="F57" s="37">
        <v>708.0</v>
      </c>
    </row>
    <row r="58" ht="15.75" customHeight="1">
      <c r="B58" s="44">
        <v>44709.0</v>
      </c>
      <c r="C58" s="1" t="str">
        <f t="shared" si="1"/>
        <v>May</v>
      </c>
      <c r="D58" s="1" t="s">
        <v>10</v>
      </c>
      <c r="E58" s="1" t="s">
        <v>52</v>
      </c>
      <c r="F58" s="37">
        <v>3000.0</v>
      </c>
    </row>
    <row r="59" ht="15.75" customHeight="1">
      <c r="B59" s="44">
        <v>44709.0</v>
      </c>
      <c r="C59" s="1" t="str">
        <f t="shared" si="1"/>
        <v>May</v>
      </c>
      <c r="D59" s="1" t="s">
        <v>12</v>
      </c>
      <c r="E59" s="1" t="s">
        <v>53</v>
      </c>
      <c r="F59" s="37">
        <v>366.0</v>
      </c>
    </row>
    <row r="60" ht="15.75" customHeight="1">
      <c r="B60" s="44">
        <v>45853.0</v>
      </c>
      <c r="C60" s="1" t="str">
        <f t="shared" si="1"/>
        <v>July</v>
      </c>
      <c r="D60" s="1" t="s">
        <v>18</v>
      </c>
      <c r="E60" s="1" t="s">
        <v>65</v>
      </c>
      <c r="F60" s="37">
        <v>599.0</v>
      </c>
    </row>
    <row r="61" ht="15.75" customHeight="1">
      <c r="B61" s="44">
        <v>45878.0</v>
      </c>
      <c r="C61" s="1" t="str">
        <f t="shared" si="1"/>
        <v>August</v>
      </c>
      <c r="D61" s="1" t="s">
        <v>19</v>
      </c>
      <c r="E61" s="1" t="s">
        <v>66</v>
      </c>
      <c r="F61" s="37">
        <v>60.0</v>
      </c>
    </row>
    <row r="62" ht="15.75" customHeight="1">
      <c r="B62" s="44">
        <v>45866.0</v>
      </c>
      <c r="C62" s="45" t="s">
        <v>30</v>
      </c>
      <c r="D62" s="1" t="s">
        <v>10</v>
      </c>
      <c r="E62" s="1" t="s">
        <v>52</v>
      </c>
      <c r="F62" s="37">
        <v>3000.0</v>
      </c>
    </row>
    <row r="63" ht="15.75" customHeight="1">
      <c r="B63" s="44">
        <v>45851.0</v>
      </c>
      <c r="C63" s="45" t="s">
        <v>30</v>
      </c>
      <c r="D63" s="1" t="s">
        <v>15</v>
      </c>
      <c r="E63" s="1" t="s">
        <v>43</v>
      </c>
      <c r="F63" s="37">
        <v>1120.0</v>
      </c>
    </row>
    <row r="64" ht="15.75" customHeight="1">
      <c r="B64" s="44">
        <v>45863.0</v>
      </c>
      <c r="C64" s="45" t="s">
        <v>30</v>
      </c>
      <c r="D64" s="1" t="s">
        <v>12</v>
      </c>
      <c r="E64" s="1" t="s">
        <v>67</v>
      </c>
      <c r="F64" s="37">
        <v>388.0</v>
      </c>
    </row>
    <row r="65" ht="15.75" customHeight="1">
      <c r="B65" s="44">
        <v>45864.0</v>
      </c>
      <c r="C65" s="45" t="s">
        <v>30</v>
      </c>
      <c r="D65" s="1" t="s">
        <v>16</v>
      </c>
      <c r="E65" s="1" t="s">
        <v>44</v>
      </c>
      <c r="F65" s="37">
        <v>199.0</v>
      </c>
    </row>
    <row r="66" ht="15.75" customHeight="1">
      <c r="B66" s="44">
        <v>45865.0</v>
      </c>
      <c r="C66" s="45" t="s">
        <v>30</v>
      </c>
      <c r="D66" s="1" t="s">
        <v>17</v>
      </c>
      <c r="E66" s="1" t="s">
        <v>62</v>
      </c>
      <c r="F66" s="37">
        <v>30.0</v>
      </c>
    </row>
    <row r="67" ht="15.75" customHeight="1">
      <c r="B67" s="44">
        <v>45867.0</v>
      </c>
      <c r="C67" s="45" t="s">
        <v>30</v>
      </c>
      <c r="D67" s="1" t="s">
        <v>19</v>
      </c>
      <c r="E67" s="1" t="s">
        <v>68</v>
      </c>
      <c r="F67" s="37">
        <v>55.0</v>
      </c>
    </row>
    <row r="68" ht="15.75" customHeight="1">
      <c r="B68" s="44">
        <v>45868.0</v>
      </c>
      <c r="C68" s="45" t="s">
        <v>30</v>
      </c>
      <c r="D68" s="1" t="s">
        <v>11</v>
      </c>
      <c r="E68" s="1" t="s">
        <v>51</v>
      </c>
      <c r="F68" s="37">
        <v>409.0</v>
      </c>
    </row>
    <row r="69" ht="15.75" customHeight="1">
      <c r="B69" s="44"/>
      <c r="F69" s="37"/>
    </row>
    <row r="70" ht="15.75" customHeight="1">
      <c r="B70" s="44"/>
      <c r="F70" s="37"/>
    </row>
    <row r="71" ht="15.75" customHeight="1">
      <c r="B71" s="44"/>
      <c r="F71" s="37"/>
    </row>
    <row r="72" ht="15.75" customHeight="1">
      <c r="B72" s="44"/>
      <c r="F72" s="37"/>
    </row>
    <row r="73" ht="15.75" customHeight="1">
      <c r="B73" s="44"/>
      <c r="F73" s="37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D5:D65">
      <formula1>$H$5:$H$13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