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deep\Desktop\"/>
    </mc:Choice>
  </mc:AlternateContent>
  <xr:revisionPtr revIDLastSave="0" documentId="13_ncr:1_{8278E815-EFF5-4BBD-9DC0-B7F13A4252F3}" xr6:coauthVersionLast="47" xr6:coauthVersionMax="47" xr10:uidLastSave="{00000000-0000-0000-0000-000000000000}"/>
  <bookViews>
    <workbookView xWindow="-120" yWindow="-120" windowWidth="20730" windowHeight="11160" xr2:uid="{D3045BC9-D057-480A-84F7-FA10E69ADF02}"/>
  </bookViews>
  <sheets>
    <sheet name="Sheet1" sheetId="1" r:id="rId1"/>
    <sheet name="date" sheetId="3" state="hidden" r:id="rId2"/>
    <sheet name="DATABASE" sheetId="2" r:id="rId3"/>
  </sheets>
  <definedNames>
    <definedName name="ExternalData_1" localSheetId="2" hidden="1">DATABASE!$C$5:$Q$110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 s="1"/>
  <c r="D15" i="3"/>
  <c r="C15" i="3"/>
  <c r="C22" i="3" s="1"/>
  <c r="D14" i="3"/>
  <c r="C14" i="3"/>
  <c r="C21" i="3" s="1"/>
  <c r="D13" i="3"/>
  <c r="C13" i="3"/>
  <c r="C20" i="3" s="1"/>
  <c r="D12" i="3"/>
  <c r="C12" i="3"/>
  <c r="C19" i="3" s="1"/>
  <c r="D11" i="3"/>
  <c r="C11" i="3"/>
  <c r="C18" i="3" s="1"/>
  <c r="D10" i="3"/>
  <c r="C10" i="3"/>
  <c r="C17" i="3" s="1"/>
  <c r="D8" i="3"/>
  <c r="D7" i="3"/>
  <c r="D6" i="3"/>
  <c r="D5" i="3"/>
  <c r="D4" i="3"/>
  <c r="D3" i="3"/>
  <c r="D2" i="3"/>
  <c r="C2" i="3"/>
  <c r="C9" i="3" s="1"/>
  <c r="D3" i="2"/>
  <c r="C3" i="2"/>
  <c r="J6" i="1" s="1"/>
  <c r="J18" i="1" s="1"/>
  <c r="J4" i="1"/>
  <c r="C16" i="3" l="1"/>
  <c r="D9" i="3"/>
  <c r="C24" i="3"/>
  <c r="D17" i="3"/>
  <c r="C25" i="3"/>
  <c r="D18" i="3"/>
  <c r="C26" i="3"/>
  <c r="D19" i="3"/>
  <c r="C27" i="3"/>
  <c r="D20" i="3"/>
  <c r="C28" i="3"/>
  <c r="D21" i="3"/>
  <c r="C29" i="3"/>
  <c r="D22" i="3"/>
  <c r="J19" i="1"/>
  <c r="K18" i="1"/>
  <c r="R18" i="1" s="1"/>
  <c r="M18" i="1"/>
  <c r="O18" i="1"/>
  <c r="Q18" i="1" s="1"/>
  <c r="I18" i="1"/>
  <c r="B18" i="1" s="1"/>
  <c r="L18" i="1"/>
  <c r="N18" i="1"/>
  <c r="P18" i="1"/>
  <c r="H18" i="1"/>
  <c r="F18" i="1"/>
  <c r="G18" i="1"/>
  <c r="E18" i="1"/>
  <c r="C18" i="1" s="1"/>
  <c r="D18" i="1"/>
  <c r="J17" i="1"/>
  <c r="A18" i="1" l="1"/>
  <c r="S18" i="1"/>
  <c r="C36" i="3"/>
  <c r="D29" i="3"/>
  <c r="C35" i="3"/>
  <c r="D28" i="3"/>
  <c r="C34" i="3"/>
  <c r="D27" i="3"/>
  <c r="C33" i="3"/>
  <c r="D26" i="3"/>
  <c r="C32" i="3"/>
  <c r="D25" i="3"/>
  <c r="C31" i="3"/>
  <c r="D24" i="3"/>
  <c r="C23" i="3"/>
  <c r="D16" i="3"/>
  <c r="J16" i="1"/>
  <c r="K17" i="1"/>
  <c r="R17" i="1" s="1"/>
  <c r="M17" i="1"/>
  <c r="O17" i="1"/>
  <c r="Q17" i="1" s="1"/>
  <c r="H17" i="1"/>
  <c r="L17" i="1"/>
  <c r="N17" i="1"/>
  <c r="P17" i="1"/>
  <c r="I17" i="1"/>
  <c r="B17" i="1" s="1"/>
  <c r="G17" i="1"/>
  <c r="E17" i="1"/>
  <c r="C17" i="1" s="1"/>
  <c r="D17" i="1"/>
  <c r="F17" i="1"/>
  <c r="J20" i="1"/>
  <c r="K19" i="1"/>
  <c r="R19" i="1" s="1"/>
  <c r="M19" i="1"/>
  <c r="O19" i="1"/>
  <c r="Q19" i="1" s="1"/>
  <c r="H19" i="1"/>
  <c r="L19" i="1"/>
  <c r="N19" i="1"/>
  <c r="P19" i="1"/>
  <c r="I19" i="1"/>
  <c r="B19" i="1" s="1"/>
  <c r="G19" i="1"/>
  <c r="E19" i="1"/>
  <c r="C19" i="1" s="1"/>
  <c r="D19" i="1"/>
  <c r="F19" i="1"/>
  <c r="S17" i="1" l="1"/>
  <c r="A17" i="1"/>
  <c r="S19" i="1"/>
  <c r="A19" i="1"/>
  <c r="C30" i="3"/>
  <c r="D23" i="3"/>
  <c r="C38" i="3"/>
  <c r="D31" i="3"/>
  <c r="C39" i="3"/>
  <c r="D32" i="3"/>
  <c r="C40" i="3"/>
  <c r="D33" i="3"/>
  <c r="C41" i="3"/>
  <c r="D34" i="3"/>
  <c r="C42" i="3"/>
  <c r="D35" i="3"/>
  <c r="C43" i="3"/>
  <c r="D36" i="3"/>
  <c r="J21" i="1"/>
  <c r="K20" i="1"/>
  <c r="R20" i="1" s="1"/>
  <c r="M20" i="1"/>
  <c r="O20" i="1"/>
  <c r="Q20" i="1" s="1"/>
  <c r="I20" i="1"/>
  <c r="B20" i="1" s="1"/>
  <c r="L20" i="1"/>
  <c r="N20" i="1"/>
  <c r="P20" i="1"/>
  <c r="H20" i="1"/>
  <c r="F20" i="1"/>
  <c r="G20" i="1"/>
  <c r="E20" i="1"/>
  <c r="C20" i="1" s="1"/>
  <c r="D20" i="1"/>
  <c r="J15" i="1"/>
  <c r="K16" i="1"/>
  <c r="R16" i="1" s="1"/>
  <c r="M16" i="1"/>
  <c r="O16" i="1"/>
  <c r="Q16" i="1" s="1"/>
  <c r="I16" i="1"/>
  <c r="B16" i="1" s="1"/>
  <c r="L16" i="1"/>
  <c r="N16" i="1"/>
  <c r="P16" i="1"/>
  <c r="H16" i="1"/>
  <c r="F16" i="1"/>
  <c r="G16" i="1"/>
  <c r="E16" i="1"/>
  <c r="C16" i="1" s="1"/>
  <c r="D16" i="1"/>
  <c r="S20" i="1" l="1"/>
  <c r="S16" i="1"/>
  <c r="A20" i="1"/>
  <c r="A16" i="1"/>
  <c r="C50" i="3"/>
  <c r="D43" i="3"/>
  <c r="C49" i="3"/>
  <c r="D42" i="3"/>
  <c r="C48" i="3"/>
  <c r="D41" i="3"/>
  <c r="C47" i="3"/>
  <c r="D40" i="3"/>
  <c r="C46" i="3"/>
  <c r="D39" i="3"/>
  <c r="C45" i="3"/>
  <c r="D38" i="3"/>
  <c r="C37" i="3"/>
  <c r="D30" i="3"/>
  <c r="J14" i="1"/>
  <c r="K15" i="1"/>
  <c r="R15" i="1" s="1"/>
  <c r="M15" i="1"/>
  <c r="O15" i="1"/>
  <c r="Q15" i="1" s="1"/>
  <c r="H15" i="1"/>
  <c r="L15" i="1"/>
  <c r="N15" i="1"/>
  <c r="P15" i="1"/>
  <c r="I15" i="1"/>
  <c r="B15" i="1" s="1"/>
  <c r="G15" i="1"/>
  <c r="E15" i="1"/>
  <c r="C15" i="1" s="1"/>
  <c r="D15" i="1"/>
  <c r="F15" i="1"/>
  <c r="J22" i="1"/>
  <c r="K21" i="1"/>
  <c r="R21" i="1" s="1"/>
  <c r="M21" i="1"/>
  <c r="O21" i="1"/>
  <c r="Q21" i="1" s="1"/>
  <c r="H21" i="1"/>
  <c r="L21" i="1"/>
  <c r="N21" i="1"/>
  <c r="P21" i="1"/>
  <c r="I21" i="1"/>
  <c r="B21" i="1" s="1"/>
  <c r="G21" i="1"/>
  <c r="E21" i="1"/>
  <c r="C21" i="1" s="1"/>
  <c r="D21" i="1"/>
  <c r="F21" i="1"/>
  <c r="A21" i="1" l="1"/>
  <c r="S15" i="1"/>
  <c r="A15" i="1"/>
  <c r="S21" i="1"/>
  <c r="C44" i="3"/>
  <c r="D37" i="3"/>
  <c r="C52" i="3"/>
  <c r="D45" i="3"/>
  <c r="C53" i="3"/>
  <c r="D46" i="3"/>
  <c r="C54" i="3"/>
  <c r="D47" i="3"/>
  <c r="C55" i="3"/>
  <c r="D48" i="3"/>
  <c r="C56" i="3"/>
  <c r="D49" i="3"/>
  <c r="C57" i="3"/>
  <c r="D50" i="3"/>
  <c r="J23" i="1"/>
  <c r="K22" i="1"/>
  <c r="R22" i="1" s="1"/>
  <c r="M22" i="1"/>
  <c r="O22" i="1"/>
  <c r="Q22" i="1" s="1"/>
  <c r="I22" i="1"/>
  <c r="B22" i="1" s="1"/>
  <c r="L22" i="1"/>
  <c r="N22" i="1"/>
  <c r="P22" i="1"/>
  <c r="H22" i="1"/>
  <c r="F22" i="1"/>
  <c r="G22" i="1"/>
  <c r="E22" i="1"/>
  <c r="C22" i="1" s="1"/>
  <c r="D22" i="1"/>
  <c r="J13" i="1"/>
  <c r="K14" i="1"/>
  <c r="R14" i="1" s="1"/>
  <c r="M14" i="1"/>
  <c r="O14" i="1"/>
  <c r="Q14" i="1" s="1"/>
  <c r="I14" i="1"/>
  <c r="B14" i="1" s="1"/>
  <c r="L14" i="1"/>
  <c r="N14" i="1"/>
  <c r="P14" i="1"/>
  <c r="H14" i="1"/>
  <c r="E14" i="1"/>
  <c r="C14" i="1" s="1"/>
  <c r="F14" i="1"/>
  <c r="G14" i="1"/>
  <c r="D14" i="1"/>
  <c r="S14" i="1" l="1"/>
  <c r="S22" i="1"/>
  <c r="A22" i="1"/>
  <c r="A14" i="1"/>
  <c r="C64" i="3"/>
  <c r="D57" i="3"/>
  <c r="C63" i="3"/>
  <c r="D56" i="3"/>
  <c r="C62" i="3"/>
  <c r="D55" i="3"/>
  <c r="C61" i="3"/>
  <c r="D54" i="3"/>
  <c r="C60" i="3"/>
  <c r="D53" i="3"/>
  <c r="C59" i="3"/>
  <c r="D52" i="3"/>
  <c r="C51" i="3"/>
  <c r="D44" i="3"/>
  <c r="J12" i="1"/>
  <c r="K13" i="1"/>
  <c r="R13" i="1" s="1"/>
  <c r="M13" i="1"/>
  <c r="O13" i="1"/>
  <c r="Q13" i="1" s="1"/>
  <c r="H13" i="1"/>
  <c r="L13" i="1"/>
  <c r="N13" i="1"/>
  <c r="P13" i="1"/>
  <c r="I13" i="1"/>
  <c r="B13" i="1" s="1"/>
  <c r="G13" i="1"/>
  <c r="E13" i="1"/>
  <c r="C13" i="1" s="1"/>
  <c r="D13" i="1"/>
  <c r="F13" i="1"/>
  <c r="J24" i="1"/>
  <c r="K23" i="1"/>
  <c r="R23" i="1" s="1"/>
  <c r="M23" i="1"/>
  <c r="O23" i="1"/>
  <c r="Q23" i="1" s="1"/>
  <c r="H23" i="1"/>
  <c r="L23" i="1"/>
  <c r="N23" i="1"/>
  <c r="P23" i="1"/>
  <c r="I23" i="1"/>
  <c r="B23" i="1" s="1"/>
  <c r="G23" i="1"/>
  <c r="E23" i="1"/>
  <c r="C23" i="1" s="1"/>
  <c r="D23" i="1"/>
  <c r="F23" i="1"/>
  <c r="S13" i="1" l="1"/>
  <c r="A13" i="1"/>
  <c r="A23" i="1"/>
  <c r="S23" i="1"/>
  <c r="C58" i="3"/>
  <c r="D51" i="3"/>
  <c r="C66" i="3"/>
  <c r="D59" i="3"/>
  <c r="C67" i="3"/>
  <c r="D60" i="3"/>
  <c r="C68" i="3"/>
  <c r="D61" i="3"/>
  <c r="C69" i="3"/>
  <c r="D62" i="3"/>
  <c r="C70" i="3"/>
  <c r="D63" i="3"/>
  <c r="C71" i="3"/>
  <c r="D64" i="3"/>
  <c r="J25" i="1"/>
  <c r="K24" i="1"/>
  <c r="R24" i="1" s="1"/>
  <c r="M24" i="1"/>
  <c r="O24" i="1"/>
  <c r="Q24" i="1" s="1"/>
  <c r="I24" i="1"/>
  <c r="B24" i="1" s="1"/>
  <c r="L24" i="1"/>
  <c r="N24" i="1"/>
  <c r="P24" i="1"/>
  <c r="H24" i="1"/>
  <c r="F24" i="1"/>
  <c r="G24" i="1"/>
  <c r="E24" i="1"/>
  <c r="C24" i="1" s="1"/>
  <c r="D24" i="1"/>
  <c r="J11" i="1"/>
  <c r="K12" i="1"/>
  <c r="R12" i="1" s="1"/>
  <c r="M12" i="1"/>
  <c r="O12" i="1"/>
  <c r="Q12" i="1" s="1"/>
  <c r="I12" i="1"/>
  <c r="B12" i="1" s="1"/>
  <c r="L12" i="1"/>
  <c r="N12" i="1"/>
  <c r="P12" i="1"/>
  <c r="H12" i="1"/>
  <c r="F12" i="1"/>
  <c r="G12" i="1"/>
  <c r="E12" i="1"/>
  <c r="C12" i="1" s="1"/>
  <c r="D12" i="1"/>
  <c r="S24" i="1" l="1"/>
  <c r="S12" i="1"/>
  <c r="A24" i="1"/>
  <c r="A12" i="1"/>
  <c r="C78" i="3"/>
  <c r="D71" i="3"/>
  <c r="C77" i="3"/>
  <c r="D70" i="3"/>
  <c r="C76" i="3"/>
  <c r="D69" i="3"/>
  <c r="C75" i="3"/>
  <c r="D68" i="3"/>
  <c r="C74" i="3"/>
  <c r="D67" i="3"/>
  <c r="C73" i="3"/>
  <c r="D66" i="3"/>
  <c r="C65" i="3"/>
  <c r="D58" i="3"/>
  <c r="J10" i="1"/>
  <c r="K11" i="1"/>
  <c r="R11" i="1" s="1"/>
  <c r="M11" i="1"/>
  <c r="O11" i="1"/>
  <c r="Q11" i="1" s="1"/>
  <c r="H11" i="1"/>
  <c r="L11" i="1"/>
  <c r="N11" i="1"/>
  <c r="P11" i="1"/>
  <c r="I11" i="1"/>
  <c r="B11" i="1" s="1"/>
  <c r="G11" i="1"/>
  <c r="E11" i="1"/>
  <c r="C11" i="1" s="1"/>
  <c r="D11" i="1"/>
  <c r="F11" i="1"/>
  <c r="J26" i="1"/>
  <c r="K25" i="1"/>
  <c r="R25" i="1" s="1"/>
  <c r="M25" i="1"/>
  <c r="O25" i="1"/>
  <c r="Q25" i="1" s="1"/>
  <c r="H25" i="1"/>
  <c r="L25" i="1"/>
  <c r="N25" i="1"/>
  <c r="P25" i="1"/>
  <c r="I25" i="1"/>
  <c r="B25" i="1" s="1"/>
  <c r="G25" i="1"/>
  <c r="E25" i="1"/>
  <c r="C25" i="1" s="1"/>
  <c r="D25" i="1"/>
  <c r="F25" i="1"/>
  <c r="A11" i="1" l="1"/>
  <c r="A25" i="1"/>
  <c r="S11" i="1"/>
  <c r="S25" i="1"/>
  <c r="C72" i="3"/>
  <c r="D65" i="3"/>
  <c r="C80" i="3"/>
  <c r="D73" i="3"/>
  <c r="C81" i="3"/>
  <c r="D74" i="3"/>
  <c r="C82" i="3"/>
  <c r="D75" i="3"/>
  <c r="C83" i="3"/>
  <c r="D76" i="3"/>
  <c r="C84" i="3"/>
  <c r="D77" i="3"/>
  <c r="C85" i="3"/>
  <c r="D78" i="3"/>
  <c r="J27" i="1"/>
  <c r="K26" i="1"/>
  <c r="R26" i="1" s="1"/>
  <c r="M26" i="1"/>
  <c r="O26" i="1"/>
  <c r="Q26" i="1" s="1"/>
  <c r="I26" i="1"/>
  <c r="B26" i="1" s="1"/>
  <c r="L26" i="1"/>
  <c r="N26" i="1"/>
  <c r="P26" i="1"/>
  <c r="H26" i="1"/>
  <c r="F26" i="1"/>
  <c r="G26" i="1"/>
  <c r="E26" i="1"/>
  <c r="C26" i="1" s="1"/>
  <c r="D26" i="1"/>
  <c r="J9" i="1"/>
  <c r="K10" i="1"/>
  <c r="R10" i="1" s="1"/>
  <c r="M10" i="1"/>
  <c r="O10" i="1"/>
  <c r="Q10" i="1" s="1"/>
  <c r="I10" i="1"/>
  <c r="B10" i="1" s="1"/>
  <c r="G10" i="1"/>
  <c r="L10" i="1"/>
  <c r="N10" i="1"/>
  <c r="P10" i="1"/>
  <c r="H10" i="1"/>
  <c r="F10" i="1"/>
  <c r="E10" i="1"/>
  <c r="C10" i="1" s="1"/>
  <c r="D10" i="1"/>
  <c r="S10" i="1" l="1"/>
  <c r="S26" i="1"/>
  <c r="A26" i="1"/>
  <c r="A10" i="1"/>
  <c r="C92" i="3"/>
  <c r="D85" i="3"/>
  <c r="C91" i="3"/>
  <c r="D84" i="3"/>
  <c r="C90" i="3"/>
  <c r="D83" i="3"/>
  <c r="C89" i="3"/>
  <c r="D82" i="3"/>
  <c r="C88" i="3"/>
  <c r="D81" i="3"/>
  <c r="C87" i="3"/>
  <c r="D80" i="3"/>
  <c r="C79" i="3"/>
  <c r="D72" i="3"/>
  <c r="P9" i="1"/>
  <c r="N9" i="1"/>
  <c r="L9" i="1"/>
  <c r="O9" i="1"/>
  <c r="Q9" i="1" s="1"/>
  <c r="M9" i="1"/>
  <c r="K9" i="1"/>
  <c r="R9" i="1" s="1"/>
  <c r="H9" i="1"/>
  <c r="F9" i="1"/>
  <c r="E9" i="1"/>
  <c r="C9" i="1" s="1"/>
  <c r="D9" i="1"/>
  <c r="I9" i="1"/>
  <c r="B9" i="1" s="1"/>
  <c r="G9" i="1"/>
  <c r="J28" i="1"/>
  <c r="K27" i="1"/>
  <c r="R27" i="1" s="1"/>
  <c r="M27" i="1"/>
  <c r="O27" i="1"/>
  <c r="Q27" i="1" s="1"/>
  <c r="H27" i="1"/>
  <c r="L27" i="1"/>
  <c r="N27" i="1"/>
  <c r="P27" i="1"/>
  <c r="I27" i="1"/>
  <c r="B27" i="1" s="1"/>
  <c r="G27" i="1"/>
  <c r="E27" i="1"/>
  <c r="C27" i="1" s="1"/>
  <c r="D27" i="1"/>
  <c r="F27" i="1"/>
  <c r="S27" i="1" l="1"/>
  <c r="A27" i="1"/>
  <c r="A9" i="1"/>
  <c r="S9" i="1"/>
  <c r="C86" i="3"/>
  <c r="D79" i="3"/>
  <c r="C94" i="3"/>
  <c r="D87" i="3"/>
  <c r="C95" i="3"/>
  <c r="D88" i="3"/>
  <c r="C96" i="3"/>
  <c r="D89" i="3"/>
  <c r="C97" i="3"/>
  <c r="D90" i="3"/>
  <c r="C98" i="3"/>
  <c r="D91" i="3"/>
  <c r="C99" i="3"/>
  <c r="D92" i="3"/>
  <c r="K28" i="1"/>
  <c r="R28" i="1" s="1"/>
  <c r="M28" i="1"/>
  <c r="O28" i="1"/>
  <c r="Q28" i="1" s="1"/>
  <c r="I28" i="1"/>
  <c r="B28" i="1" s="1"/>
  <c r="L28" i="1"/>
  <c r="N28" i="1"/>
  <c r="N29" i="1" s="1"/>
  <c r="P28" i="1"/>
  <c r="P29" i="1" s="1"/>
  <c r="H28" i="1"/>
  <c r="F28" i="1"/>
  <c r="F29" i="1" s="1"/>
  <c r="G28" i="1"/>
  <c r="E28" i="1"/>
  <c r="D28" i="1"/>
  <c r="D29" i="1" s="1"/>
  <c r="S28" i="1" l="1"/>
  <c r="E29" i="1"/>
  <c r="C28" i="1"/>
  <c r="A28" i="1" s="1"/>
  <c r="O29" i="1"/>
  <c r="C106" i="3"/>
  <c r="D99" i="3"/>
  <c r="C105" i="3"/>
  <c r="D98" i="3"/>
  <c r="C104" i="3"/>
  <c r="D97" i="3"/>
  <c r="C103" i="3"/>
  <c r="D96" i="3"/>
  <c r="C102" i="3"/>
  <c r="D95" i="3"/>
  <c r="C101" i="3"/>
  <c r="D94" i="3"/>
  <c r="C93" i="3"/>
  <c r="D86" i="3"/>
  <c r="P4" i="1"/>
  <c r="K4" i="1"/>
  <c r="I4" i="1"/>
  <c r="M4" i="1" l="1"/>
  <c r="C100" i="3"/>
  <c r="D93" i="3"/>
  <c r="C108" i="3"/>
  <c r="D101" i="3"/>
  <c r="C109" i="3"/>
  <c r="D102" i="3"/>
  <c r="C110" i="3"/>
  <c r="D103" i="3"/>
  <c r="C111" i="3"/>
  <c r="D104" i="3"/>
  <c r="C112" i="3"/>
  <c r="D105" i="3"/>
  <c r="C113" i="3"/>
  <c r="D106" i="3"/>
  <c r="C120" i="3" l="1"/>
  <c r="D113" i="3"/>
  <c r="C119" i="3"/>
  <c r="D112" i="3"/>
  <c r="C118" i="3"/>
  <c r="D111" i="3"/>
  <c r="C117" i="3"/>
  <c r="D110" i="3"/>
  <c r="C116" i="3"/>
  <c r="D109" i="3"/>
  <c r="C115" i="3"/>
  <c r="D108" i="3"/>
  <c r="C107" i="3"/>
  <c r="D100" i="3"/>
  <c r="C114" i="3" l="1"/>
  <c r="D107" i="3"/>
  <c r="C122" i="3"/>
  <c r="D115" i="3"/>
  <c r="C123" i="3"/>
  <c r="D116" i="3"/>
  <c r="C124" i="3"/>
  <c r="D117" i="3"/>
  <c r="C125" i="3"/>
  <c r="D118" i="3"/>
  <c r="C126" i="3"/>
  <c r="D119" i="3"/>
  <c r="C127" i="3"/>
  <c r="D120" i="3"/>
  <c r="C134" i="3" l="1"/>
  <c r="D127" i="3"/>
  <c r="C133" i="3"/>
  <c r="D126" i="3"/>
  <c r="C132" i="3"/>
  <c r="D125" i="3"/>
  <c r="C131" i="3"/>
  <c r="D124" i="3"/>
  <c r="C130" i="3"/>
  <c r="D123" i="3"/>
  <c r="C129" i="3"/>
  <c r="D122" i="3"/>
  <c r="C121" i="3"/>
  <c r="D114" i="3"/>
  <c r="C128" i="3" l="1"/>
  <c r="D121" i="3"/>
  <c r="C136" i="3"/>
  <c r="D129" i="3"/>
  <c r="C137" i="3"/>
  <c r="D130" i="3"/>
  <c r="C138" i="3"/>
  <c r="D131" i="3"/>
  <c r="C139" i="3"/>
  <c r="D132" i="3"/>
  <c r="C140" i="3"/>
  <c r="D133" i="3"/>
  <c r="C141" i="3"/>
  <c r="D134" i="3"/>
  <c r="C148" i="3" l="1"/>
  <c r="D141" i="3"/>
  <c r="C147" i="3"/>
  <c r="D140" i="3"/>
  <c r="C146" i="3"/>
  <c r="D139" i="3"/>
  <c r="C145" i="3"/>
  <c r="D138" i="3"/>
  <c r="C144" i="3"/>
  <c r="D137" i="3"/>
  <c r="C143" i="3"/>
  <c r="D136" i="3"/>
  <c r="C135" i="3"/>
  <c r="D128" i="3"/>
  <c r="C142" i="3" l="1"/>
  <c r="D135" i="3"/>
  <c r="C150" i="3"/>
  <c r="D143" i="3"/>
  <c r="C151" i="3"/>
  <c r="D144" i="3"/>
  <c r="C152" i="3"/>
  <c r="D145" i="3"/>
  <c r="C153" i="3"/>
  <c r="D146" i="3"/>
  <c r="C154" i="3"/>
  <c r="D147" i="3"/>
  <c r="C155" i="3"/>
  <c r="D148" i="3"/>
  <c r="C162" i="3" l="1"/>
  <c r="D155" i="3"/>
  <c r="C161" i="3"/>
  <c r="D154" i="3"/>
  <c r="C160" i="3"/>
  <c r="D153" i="3"/>
  <c r="C159" i="3"/>
  <c r="D152" i="3"/>
  <c r="C158" i="3"/>
  <c r="D151" i="3"/>
  <c r="C157" i="3"/>
  <c r="D150" i="3"/>
  <c r="C149" i="3"/>
  <c r="D142" i="3"/>
  <c r="C156" i="3" l="1"/>
  <c r="D149" i="3"/>
  <c r="C164" i="3"/>
  <c r="D157" i="3"/>
  <c r="C165" i="3"/>
  <c r="D158" i="3"/>
  <c r="C166" i="3"/>
  <c r="D159" i="3"/>
  <c r="C167" i="3"/>
  <c r="D160" i="3"/>
  <c r="C168" i="3"/>
  <c r="D161" i="3"/>
  <c r="C169" i="3"/>
  <c r="D162" i="3"/>
  <c r="C176" i="3" l="1"/>
  <c r="D169" i="3"/>
  <c r="C175" i="3"/>
  <c r="D168" i="3"/>
  <c r="C174" i="3"/>
  <c r="D167" i="3"/>
  <c r="C173" i="3"/>
  <c r="D166" i="3"/>
  <c r="C172" i="3"/>
  <c r="D165" i="3"/>
  <c r="C171" i="3"/>
  <c r="D164" i="3"/>
  <c r="C163" i="3"/>
  <c r="D156" i="3"/>
  <c r="C170" i="3" l="1"/>
  <c r="D163" i="3"/>
  <c r="C178" i="3"/>
  <c r="D171" i="3"/>
  <c r="C179" i="3"/>
  <c r="D172" i="3"/>
  <c r="C180" i="3"/>
  <c r="D173" i="3"/>
  <c r="C181" i="3"/>
  <c r="D174" i="3"/>
  <c r="C182" i="3"/>
  <c r="D175" i="3"/>
  <c r="C183" i="3"/>
  <c r="D176" i="3"/>
  <c r="C190" i="3" l="1"/>
  <c r="D183" i="3"/>
  <c r="C189" i="3"/>
  <c r="D182" i="3"/>
  <c r="C188" i="3"/>
  <c r="D181" i="3"/>
  <c r="C187" i="3"/>
  <c r="D180" i="3"/>
  <c r="C186" i="3"/>
  <c r="D179" i="3"/>
  <c r="C185" i="3"/>
  <c r="D178" i="3"/>
  <c r="C177" i="3"/>
  <c r="D170" i="3"/>
  <c r="C184" i="3" l="1"/>
  <c r="D177" i="3"/>
  <c r="C192" i="3"/>
  <c r="D185" i="3"/>
  <c r="C193" i="3"/>
  <c r="D186" i="3"/>
  <c r="C194" i="3"/>
  <c r="D187" i="3"/>
  <c r="C195" i="3"/>
  <c r="D188" i="3"/>
  <c r="C196" i="3"/>
  <c r="D189" i="3"/>
  <c r="C197" i="3"/>
  <c r="D190" i="3"/>
  <c r="C204" i="3" l="1"/>
  <c r="D197" i="3"/>
  <c r="C203" i="3"/>
  <c r="D196" i="3"/>
  <c r="C202" i="3"/>
  <c r="D195" i="3"/>
  <c r="C201" i="3"/>
  <c r="D194" i="3"/>
  <c r="C200" i="3"/>
  <c r="D193" i="3"/>
  <c r="C199" i="3"/>
  <c r="D192" i="3"/>
  <c r="C191" i="3"/>
  <c r="D184" i="3"/>
  <c r="C198" i="3" l="1"/>
  <c r="D191" i="3"/>
  <c r="C206" i="3"/>
  <c r="D199" i="3"/>
  <c r="C207" i="3"/>
  <c r="D200" i="3"/>
  <c r="C208" i="3"/>
  <c r="D201" i="3"/>
  <c r="C209" i="3"/>
  <c r="D202" i="3"/>
  <c r="C210" i="3"/>
  <c r="D203" i="3"/>
  <c r="C211" i="3"/>
  <c r="D204" i="3"/>
  <c r="C218" i="3" l="1"/>
  <c r="D211" i="3"/>
  <c r="C217" i="3"/>
  <c r="D210" i="3"/>
  <c r="C216" i="3"/>
  <c r="D209" i="3"/>
  <c r="C215" i="3"/>
  <c r="D208" i="3"/>
  <c r="C214" i="3"/>
  <c r="D207" i="3"/>
  <c r="C213" i="3"/>
  <c r="D206" i="3"/>
  <c r="C205" i="3"/>
  <c r="D198" i="3"/>
  <c r="C212" i="3" l="1"/>
  <c r="D205" i="3"/>
  <c r="D213" i="3"/>
  <c r="C220" i="3"/>
  <c r="D214" i="3"/>
  <c r="C221" i="3"/>
  <c r="D215" i="3"/>
  <c r="C222" i="3"/>
  <c r="D216" i="3"/>
  <c r="C223" i="3"/>
  <c r="D217" i="3"/>
  <c r="C224" i="3"/>
  <c r="D218" i="3"/>
  <c r="C225" i="3"/>
  <c r="D225" i="3" l="1"/>
  <c r="C232" i="3"/>
  <c r="D224" i="3"/>
  <c r="C231" i="3"/>
  <c r="D223" i="3"/>
  <c r="C230" i="3"/>
  <c r="D222" i="3"/>
  <c r="C229" i="3"/>
  <c r="D221" i="3"/>
  <c r="C228" i="3"/>
  <c r="D220" i="3"/>
  <c r="C227" i="3"/>
  <c r="D212" i="3"/>
  <c r="C219" i="3"/>
  <c r="D219" i="3" l="1"/>
  <c r="C226" i="3"/>
  <c r="D227" i="3"/>
  <c r="C234" i="3"/>
  <c r="D228" i="3"/>
  <c r="C235" i="3"/>
  <c r="D229" i="3"/>
  <c r="C236" i="3"/>
  <c r="D230" i="3"/>
  <c r="C237" i="3"/>
  <c r="D231" i="3"/>
  <c r="C238" i="3"/>
  <c r="D232" i="3"/>
  <c r="C239" i="3"/>
  <c r="D239" i="3" l="1"/>
  <c r="C246" i="3"/>
  <c r="D238" i="3"/>
  <c r="C245" i="3"/>
  <c r="D237" i="3"/>
  <c r="C244" i="3"/>
  <c r="D236" i="3"/>
  <c r="C243" i="3"/>
  <c r="D235" i="3"/>
  <c r="C242" i="3"/>
  <c r="D234" i="3"/>
  <c r="C241" i="3"/>
  <c r="D226" i="3"/>
  <c r="C233" i="3"/>
  <c r="D233" i="3" l="1"/>
  <c r="C240" i="3"/>
  <c r="D241" i="3"/>
  <c r="C248" i="3"/>
  <c r="D242" i="3"/>
  <c r="C249" i="3"/>
  <c r="D243" i="3"/>
  <c r="C250" i="3"/>
  <c r="D244" i="3"/>
  <c r="C251" i="3"/>
  <c r="D245" i="3"/>
  <c r="C252" i="3"/>
  <c r="D246" i="3"/>
  <c r="C253" i="3"/>
  <c r="D253" i="3" l="1"/>
  <c r="C260" i="3"/>
  <c r="D252" i="3"/>
  <c r="C259" i="3"/>
  <c r="D251" i="3"/>
  <c r="C258" i="3"/>
  <c r="D250" i="3"/>
  <c r="C257" i="3"/>
  <c r="D249" i="3"/>
  <c r="C256" i="3"/>
  <c r="D248" i="3"/>
  <c r="C255" i="3"/>
  <c r="D240" i="3"/>
  <c r="C247" i="3"/>
  <c r="D247" i="3" l="1"/>
  <c r="C254" i="3"/>
  <c r="D255" i="3"/>
  <c r="C262" i="3"/>
  <c r="D256" i="3"/>
  <c r="C263" i="3"/>
  <c r="D257" i="3"/>
  <c r="C264" i="3"/>
  <c r="D258" i="3"/>
  <c r="C265" i="3"/>
  <c r="D259" i="3"/>
  <c r="C266" i="3"/>
  <c r="D260" i="3"/>
  <c r="C267" i="3"/>
  <c r="D267" i="3" l="1"/>
  <c r="C274" i="3"/>
  <c r="D266" i="3"/>
  <c r="C273" i="3"/>
  <c r="D265" i="3"/>
  <c r="C272" i="3"/>
  <c r="D264" i="3"/>
  <c r="C271" i="3"/>
  <c r="D263" i="3"/>
  <c r="C270" i="3"/>
  <c r="D262" i="3"/>
  <c r="C269" i="3"/>
  <c r="D254" i="3"/>
  <c r="C261" i="3"/>
  <c r="D261" i="3" l="1"/>
  <c r="C268" i="3"/>
  <c r="D269" i="3"/>
  <c r="C276" i="3"/>
  <c r="D270" i="3"/>
  <c r="C277" i="3"/>
  <c r="D271" i="3"/>
  <c r="C278" i="3"/>
  <c r="D272" i="3"/>
  <c r="C279" i="3"/>
  <c r="D273" i="3"/>
  <c r="C280" i="3"/>
  <c r="D274" i="3"/>
  <c r="C281" i="3"/>
  <c r="D281" i="3" l="1"/>
  <c r="C288" i="3"/>
  <c r="D280" i="3"/>
  <c r="C287" i="3"/>
  <c r="D279" i="3"/>
  <c r="C286" i="3"/>
  <c r="D278" i="3"/>
  <c r="C285" i="3"/>
  <c r="D277" i="3"/>
  <c r="C284" i="3"/>
  <c r="D276" i="3"/>
  <c r="C283" i="3"/>
  <c r="D268" i="3"/>
  <c r="C275" i="3"/>
  <c r="D275" i="3" l="1"/>
  <c r="C282" i="3"/>
  <c r="D283" i="3"/>
  <c r="C290" i="3"/>
  <c r="D290" i="3" s="1"/>
  <c r="D284" i="3"/>
  <c r="C291" i="3"/>
  <c r="D291" i="3" s="1"/>
  <c r="D285" i="3"/>
  <c r="C292" i="3"/>
  <c r="D292" i="3" s="1"/>
  <c r="D286" i="3"/>
  <c r="C293" i="3"/>
  <c r="D293" i="3" s="1"/>
  <c r="D287" i="3"/>
  <c r="C294" i="3"/>
  <c r="D294" i="3" s="1"/>
  <c r="D288" i="3"/>
  <c r="C295" i="3"/>
  <c r="D295" i="3" s="1"/>
  <c r="D282" i="3" l="1"/>
  <c r="C289" i="3"/>
  <c r="D289" i="3" l="1"/>
  <c r="C296" i="3"/>
  <c r="D29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75ADDE-B520-47DD-9D0F-D6F3712992B7}" keepAlive="1" interval="1" name="Query - rawdata" description="Connection to the 'rawdata' query in the workbook." type="5" refreshedVersion="7" background="1" saveData="1">
    <dbPr connection="Provider=Microsoft.Mashup.OleDb.1;Data Source=$Workbook$;Location=rawdata;Extended Properties=&quot;&quot;" command="SELECT * FROM [rawdata]"/>
  </connection>
</connections>
</file>

<file path=xl/sharedStrings.xml><?xml version="1.0" encoding="utf-8"?>
<sst xmlns="http://schemas.openxmlformats.org/spreadsheetml/2006/main" count="158" uniqueCount="43">
  <si>
    <t>Interpretation</t>
  </si>
  <si>
    <t>OI</t>
  </si>
  <si>
    <t>COI</t>
  </si>
  <si>
    <t>VOLUME</t>
  </si>
  <si>
    <t>IV</t>
  </si>
  <si>
    <t>LTP</t>
  </si>
  <si>
    <t>PCHNG</t>
  </si>
  <si>
    <t>STRIKE PRICE</t>
  </si>
  <si>
    <t>PUT SIDE</t>
  </si>
  <si>
    <t>CALL SIDE</t>
  </si>
  <si>
    <t>SPOT PRICE</t>
  </si>
  <si>
    <t>SYMBOL</t>
  </si>
  <si>
    <t>EXPIRY</t>
  </si>
  <si>
    <t>TYPE</t>
  </si>
  <si>
    <t>LOT SIZE</t>
  </si>
  <si>
    <t>STRIKE DIFF</t>
  </si>
  <si>
    <t>INDICES</t>
  </si>
  <si>
    <t>OI-PCR</t>
  </si>
  <si>
    <t>INTRADAY</t>
  </si>
  <si>
    <t>WEEKLEY</t>
  </si>
  <si>
    <t>TOTAL</t>
  </si>
  <si>
    <t>VOL-PCR</t>
  </si>
  <si>
    <t>BANK NIFTY OPTION CHAIN ANALYSYS</t>
  </si>
  <si>
    <t>Column1.strikePrice</t>
  </si>
  <si>
    <t>Column1.expiryDate</t>
  </si>
  <si>
    <t>put.openInterest</t>
  </si>
  <si>
    <t>put.changeinOpenInterest</t>
  </si>
  <si>
    <t>put.totalTradedVolume</t>
  </si>
  <si>
    <t>put.impliedVolatility</t>
  </si>
  <si>
    <t>put.lastPrice</t>
  </si>
  <si>
    <t>put.change</t>
  </si>
  <si>
    <t>put.underlyingValue</t>
  </si>
  <si>
    <t>call.openInterest</t>
  </si>
  <si>
    <t>call.changeinOpenInterest</t>
  </si>
  <si>
    <t>call.totalTradedVolume</t>
  </si>
  <si>
    <t>call.impliedVolatility</t>
  </si>
  <si>
    <t>call.lastPrice</t>
  </si>
  <si>
    <t>call.change</t>
  </si>
  <si>
    <t>STRIKE DIFFERENCE</t>
  </si>
  <si>
    <t>price change</t>
  </si>
  <si>
    <t>OI CHANGE</t>
  </si>
  <si>
    <t>BANK NIFTY</t>
  </si>
  <si>
    <t>16-Sep-2021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</si>
</sst>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hh:mm:ss\ AM/PM;@"/>
    <numFmt numFmtId="165" formatCode="[$-14009]dd\ mmmm\ yyyy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2" fillId="2" borderId="1" xfId="0" applyFont="1" applyFill="1" applyBorder="1"/>
    <xf numFmtId="0" fontId="2" fillId="5" borderId="1" xfId="0" applyFont="1" applyFill="1" applyBorder="1"/>
    <xf numFmtId="0" fontId="1" fillId="6" borderId="0" xfId="0" applyFont="1" applyFill="1"/>
    <xf numFmtId="0" fontId="3" fillId="6" borderId="0" xfId="0" applyFont="1" applyFill="1"/>
    <xf numFmtId="0" fontId="3" fillId="6" borderId="0" xfId="0" applyFont="1" applyFill="1" applyAlignment="1"/>
    <xf numFmtId="0" fontId="3" fillId="6" borderId="1" xfId="0" applyFont="1" applyFill="1" applyBorder="1"/>
    <xf numFmtId="0" fontId="0" fillId="7" borderId="1" xfId="0" applyFill="1" applyBorder="1"/>
    <xf numFmtId="14" fontId="0" fillId="0" borderId="0" xfId="0" applyNumberFormat="1"/>
    <xf numFmtId="165" fontId="0" fillId="0" borderId="0" xfId="0" applyNumberFormat="1"/>
    <xf numFmtId="0" fontId="0" fillId="5" borderId="1" xfId="0" applyFill="1" applyBorder="1"/>
    <xf numFmtId="0" fontId="0" fillId="2" borderId="0" xfId="0" applyFill="1"/>
    <xf numFmtId="0" fontId="6" fillId="2" borderId="0" xfId="0" applyFont="1" applyFill="1"/>
    <xf numFmtId="164" fontId="0" fillId="8" borderId="0" xfId="0" applyNumberFormat="1" applyFill="1"/>
    <xf numFmtId="0" fontId="0" fillId="8" borderId="1" xfId="0" applyFill="1" applyBorder="1"/>
    <xf numFmtId="166" fontId="0" fillId="8" borderId="1" xfId="0" applyNumberFormat="1" applyFill="1" applyBorder="1"/>
    <xf numFmtId="0" fontId="0" fillId="7" borderId="3" xfId="0" applyFill="1" applyBorder="1"/>
    <xf numFmtId="0" fontId="0" fillId="7" borderId="4" xfId="0" applyFill="1" applyBorder="1"/>
    <xf numFmtId="0" fontId="0" fillId="0" borderId="5" xfId="0" applyBorder="1"/>
    <xf numFmtId="0" fontId="0" fillId="5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2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80E15-D00C-4CFD-8B07-3E63BFA42DAF}" autoFormatId="16" applyNumberFormats="0" applyBorderFormats="0" applyFontFormats="0" applyPatternFormats="0" applyAlignmentFormats="0" applyWidthHeightFormats="0">
  <queryTableRefresh nextId="16">
    <queryTableFields count="15">
      <queryTableField id="1" name="Column1.strikePrice" tableColumnId="1"/>
      <queryTableField id="2" name="Column1.expiryDate" tableColumnId="2"/>
      <queryTableField id="3" name="put.openInterest" tableColumnId="3"/>
      <queryTableField id="4" name="put.changeinOpenInterest" tableColumnId="4"/>
      <queryTableField id="5" name="put.totalTradedVolume" tableColumnId="5"/>
      <queryTableField id="6" name="put.impliedVolatility" tableColumnId="6"/>
      <queryTableField id="7" name="put.lastPrice" tableColumnId="7"/>
      <queryTableField id="8" name="put.change" tableColumnId="8"/>
      <queryTableField id="9" name="put.underlyingValue" tableColumnId="9"/>
      <queryTableField id="10" name="call.openInterest" tableColumnId="10"/>
      <queryTableField id="11" name="call.changeinOpenInterest" tableColumnId="11"/>
      <queryTableField id="12" name="call.totalTradedVolume" tableColumnId="12"/>
      <queryTableField id="13" name="call.impliedVolatility" tableColumnId="13"/>
      <queryTableField id="14" name="call.lastPrice" tableColumnId="14"/>
      <queryTableField id="15" name="call.chang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FF23C-DEAC-4D8B-A4C0-8E6A1914CCEC}" name="rawdata" displayName="rawdata" ref="C5:Q110" tableType="queryTable" totalsRowShown="0">
  <autoFilter ref="C5:Q110" xr:uid="{655FF23C-DEAC-4D8B-A4C0-8E6A1914CCEC}"/>
  <tableColumns count="15">
    <tableColumn id="1" xr3:uid="{157AD1F1-1D41-470A-BB90-89C38994931A}" uniqueName="1" name="Column1.strikePrice" queryTableFieldId="1"/>
    <tableColumn id="2" xr3:uid="{079BF874-1A63-41C5-A413-CC8D303C49EB}" uniqueName="2" name="Column1.expiryDate" queryTableFieldId="2"/>
    <tableColumn id="3" xr3:uid="{B7097E7F-B8A2-49C2-BD84-29364AE69FA2}" uniqueName="3" name="put.openInterest" queryTableFieldId="3"/>
    <tableColumn id="4" xr3:uid="{FC097D24-7E38-4CC3-B4EA-D5FDC9585DB1}" uniqueName="4" name="put.changeinOpenInterest" queryTableFieldId="4"/>
    <tableColumn id="5" xr3:uid="{7931B597-B6B8-44F8-B1C3-50A1CC039B98}" uniqueName="5" name="put.totalTradedVolume" queryTableFieldId="5"/>
    <tableColumn id="6" xr3:uid="{8BB57182-B820-4952-89F9-78AC0A7262FB}" uniqueName="6" name="put.impliedVolatility" queryTableFieldId="6"/>
    <tableColumn id="7" xr3:uid="{2849D81B-5CA7-41C2-868D-EF485F016A2E}" uniqueName="7" name="put.lastPrice" queryTableFieldId="7"/>
    <tableColumn id="8" xr3:uid="{B9A92255-3D30-4204-B75B-B761E09DC89E}" uniqueName="8" name="put.change" queryTableFieldId="8"/>
    <tableColumn id="9" xr3:uid="{D5B1D419-CCD8-43E8-BEAE-620B1E3F0107}" uniqueName="9" name="put.underlyingValue" queryTableFieldId="9"/>
    <tableColumn id="10" xr3:uid="{3930CD3B-920C-436D-8103-1883A5A45687}" uniqueName="10" name="call.openInterest" queryTableFieldId="10"/>
    <tableColumn id="11" xr3:uid="{95E68444-BD00-4C4F-829D-73376A1B977F}" uniqueName="11" name="call.changeinOpenInterest" queryTableFieldId="11"/>
    <tableColumn id="12" xr3:uid="{C2891BA9-4576-4925-BA87-B79E9090BA6B}" uniqueName="12" name="call.totalTradedVolume" queryTableFieldId="12"/>
    <tableColumn id="13" xr3:uid="{B849538B-9DF7-41FA-8F93-9A589577304D}" uniqueName="13" name="call.impliedVolatility" queryTableFieldId="13"/>
    <tableColumn id="14" xr3:uid="{ADE8C973-11E2-410B-911C-AAC17AD3D219}" uniqueName="14" name="call.lastPrice" queryTableFieldId="14"/>
    <tableColumn id="15" xr3:uid="{65198A72-D046-414A-BC0B-ADBFBB07119D}" uniqueName="15" name="call.chang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24E-1343-4B21-9059-404233B97CA5}">
  <dimension ref="A1:S29"/>
  <sheetViews>
    <sheetView showGridLines="0" tabSelected="1" zoomScale="80" zoomScaleNormal="80" workbookViewId="0">
      <selection activeCell="C12" sqref="C12"/>
    </sheetView>
  </sheetViews>
  <sheetFormatPr defaultColWidth="14.28515625" defaultRowHeight="15" x14ac:dyDescent="0.25"/>
  <cols>
    <col min="1" max="1" width="15.7109375" bestFit="1" customWidth="1"/>
    <col min="2" max="2" width="13.5703125" customWidth="1"/>
    <col min="3" max="3" width="11.5703125" customWidth="1"/>
    <col min="4" max="4" width="13.42578125" customWidth="1"/>
    <col min="5" max="5" width="9.140625" bestFit="1" customWidth="1"/>
    <col min="7" max="7" width="11.5703125" customWidth="1"/>
    <col min="8" max="8" width="12.28515625" customWidth="1"/>
    <col min="9" max="9" width="12.140625" customWidth="1"/>
    <col min="10" max="10" width="13" customWidth="1"/>
    <col min="11" max="11" width="11" customWidth="1"/>
    <col min="12" max="12" width="9" customWidth="1"/>
    <col min="13" max="13" width="11.5703125" bestFit="1" customWidth="1"/>
    <col min="14" max="14" width="13.28515625" customWidth="1"/>
    <col min="15" max="15" width="9.42578125" customWidth="1"/>
    <col min="16" max="16" width="11" bestFit="1" customWidth="1"/>
    <col min="18" max="18" width="13.42578125" customWidth="1"/>
    <col min="19" max="19" width="17.85546875" bestFit="1" customWidth="1"/>
  </cols>
  <sheetData>
    <row r="1" spans="1:19" x14ac:dyDescent="0.25">
      <c r="A1" s="14"/>
      <c r="B1" s="14"/>
      <c r="C1" s="26" t="s">
        <v>22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14"/>
      <c r="S1" s="14"/>
    </row>
    <row r="2" spans="1:19" x14ac:dyDescent="0.25">
      <c r="A2" s="14"/>
      <c r="B2" s="14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14"/>
      <c r="S2" s="14"/>
    </row>
    <row r="3" spans="1:19" ht="12.75" customHeight="1" x14ac:dyDescent="0.25">
      <c r="A3" s="14"/>
      <c r="B3" s="14"/>
      <c r="C3" s="14"/>
      <c r="D3" s="15">
        <f ca="1">+TODAY()</f>
        <v>44453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ht="15" customHeight="1" x14ac:dyDescent="0.25">
      <c r="A4" s="14"/>
      <c r="B4" s="14"/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14"/>
      <c r="I4" s="29">
        <f>+P29/D29</f>
        <v>0.75667380687173336</v>
      </c>
      <c r="J4" s="16">
        <f ca="1">+NOW()</f>
        <v>44453.42173321759</v>
      </c>
      <c r="K4" s="29">
        <f>+N29/F29</f>
        <v>0.72499753878457007</v>
      </c>
      <c r="L4" s="14"/>
      <c r="M4" s="27" t="str">
        <f>+IF(E29&gt;=O29,"BEARISH","BULLISH")</f>
        <v>BULLISH</v>
      </c>
      <c r="N4" s="14"/>
      <c r="O4" s="14"/>
      <c r="P4" s="27" t="str">
        <f>+IF(D29&gt;=P29,"BEARISH","BULLISH")</f>
        <v>BEARISH</v>
      </c>
      <c r="Q4" s="14"/>
      <c r="R4" s="14"/>
      <c r="S4" s="14"/>
    </row>
    <row r="5" spans="1:19" ht="15" customHeight="1" x14ac:dyDescent="0.25">
      <c r="A5" s="14"/>
      <c r="B5" s="14"/>
      <c r="C5" s="17" t="s">
        <v>41</v>
      </c>
      <c r="D5" s="18">
        <f ca="1">+VLOOKUP(D3,date!B:D,3,0)</f>
        <v>44455</v>
      </c>
      <c r="E5" s="17" t="s">
        <v>16</v>
      </c>
      <c r="F5" s="17">
        <v>25</v>
      </c>
      <c r="G5" s="17">
        <v>100</v>
      </c>
      <c r="H5" s="14"/>
      <c r="I5" s="29"/>
      <c r="J5" s="9" t="s">
        <v>10</v>
      </c>
      <c r="K5" s="29"/>
      <c r="L5" s="14"/>
      <c r="M5" s="27"/>
      <c r="N5" s="14"/>
      <c r="O5" s="14"/>
      <c r="P5" s="27"/>
      <c r="Q5" s="14"/>
      <c r="R5" s="14"/>
      <c r="S5" s="14"/>
    </row>
    <row r="6" spans="1:19" x14ac:dyDescent="0.25">
      <c r="A6" s="14"/>
      <c r="B6" s="14"/>
      <c r="C6" s="14"/>
      <c r="D6" s="14"/>
      <c r="E6" s="14"/>
      <c r="F6" s="14"/>
      <c r="G6" s="14"/>
      <c r="H6" s="14"/>
      <c r="I6" s="6" t="s">
        <v>17</v>
      </c>
      <c r="J6" s="28">
        <f>+DATABASE!C3</f>
        <v>36662.050000000003</v>
      </c>
      <c r="K6" s="7" t="s">
        <v>21</v>
      </c>
      <c r="L6" s="14"/>
      <c r="M6" s="8" t="s">
        <v>18</v>
      </c>
      <c r="N6" s="14"/>
      <c r="O6" s="14"/>
      <c r="P6" s="7" t="s">
        <v>19</v>
      </c>
      <c r="Q6" s="14"/>
      <c r="R6" s="14"/>
      <c r="S6" s="14"/>
    </row>
    <row r="7" spans="1:19" x14ac:dyDescent="0.25">
      <c r="A7" s="30" t="s">
        <v>9</v>
      </c>
      <c r="B7" s="30"/>
      <c r="C7" s="30"/>
      <c r="D7" s="30"/>
      <c r="E7" s="30"/>
      <c r="F7" s="30"/>
      <c r="G7" s="30"/>
      <c r="H7" s="30"/>
      <c r="I7" s="30"/>
      <c r="J7" s="28"/>
      <c r="K7" s="31" t="s">
        <v>8</v>
      </c>
      <c r="L7" s="31"/>
      <c r="M7" s="31"/>
      <c r="N7" s="31"/>
      <c r="O7" s="31"/>
      <c r="P7" s="31"/>
      <c r="Q7" s="31"/>
      <c r="R7" s="31"/>
      <c r="S7" s="31"/>
    </row>
    <row r="8" spans="1:19" x14ac:dyDescent="0.25">
      <c r="A8" s="10" t="s">
        <v>0</v>
      </c>
      <c r="B8" s="10" t="s">
        <v>39</v>
      </c>
      <c r="C8" s="10" t="s">
        <v>40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6</v>
      </c>
      <c r="L8" s="10" t="s">
        <v>5</v>
      </c>
      <c r="M8" s="10" t="s">
        <v>4</v>
      </c>
      <c r="N8" s="10" t="s">
        <v>3</v>
      </c>
      <c r="O8" s="10" t="s">
        <v>2</v>
      </c>
      <c r="P8" s="10" t="s">
        <v>1</v>
      </c>
      <c r="Q8" s="10" t="s">
        <v>40</v>
      </c>
      <c r="R8" s="10" t="s">
        <v>39</v>
      </c>
      <c r="S8" s="10" t="s">
        <v>0</v>
      </c>
    </row>
    <row r="9" spans="1:19" x14ac:dyDescent="0.25">
      <c r="A9" s="3" t="str">
        <f>IF(AND(C9="UP",B9="UP"),"BULLISH",IF(AND(C9="UP",B9="DOWN"),"LITTLE BEARISH",IF(AND(C9="DOWN",B9="DOWN"),"BEARISH",IF(AND(C9="DOWN",B9="UP"),"LITTLE BULLISH"))))</f>
        <v>BULLISH</v>
      </c>
      <c r="B9" s="3" t="str">
        <f>+IF(I9&gt;0,"UP",IF(I9&lt;0,"DOWN",""))</f>
        <v>UP</v>
      </c>
      <c r="C9" s="3" t="str">
        <f>+IF(E9&gt;0,"UP",IF(E9&lt;0,"DOWN",""))</f>
        <v>UP</v>
      </c>
      <c r="D9" s="3">
        <f>+VLOOKUP($J$9,DATABASE!$C$5:$Q$2989,10,0)</f>
        <v>880</v>
      </c>
      <c r="E9" s="3">
        <f>+VLOOKUP($J9,DATABASE!$C$5:$Q$2989,11,0)</f>
        <v>88</v>
      </c>
      <c r="F9" s="3">
        <f>+VLOOKUP($J9,DATABASE!$C$5:$Q$2989,12,0)</f>
        <v>510</v>
      </c>
      <c r="G9" s="3">
        <f>+VLOOKUP($J9,DATABASE!$C$5:$Q$2989,13,0)</f>
        <v>17.64</v>
      </c>
      <c r="H9" s="3">
        <f>+VLOOKUP($J9,DATABASE!$C$5:$Q$2989,14,0)</f>
        <v>890</v>
      </c>
      <c r="I9" s="3">
        <f>+VLOOKUP($J9,DATABASE!$C$5:$Q$2989,15,0)</f>
        <v>142.70000000000005</v>
      </c>
      <c r="J9" s="13">
        <f t="shared" ref="J9:J17" si="0">+J10-$G$5</f>
        <v>35800</v>
      </c>
      <c r="K9" s="3">
        <f>+VLOOKUP($J9,DATABASE!$C$5:$Q$2989,8,0)</f>
        <v>-27.65</v>
      </c>
      <c r="L9" s="3">
        <f>+VLOOKUP($J9,DATABASE!$C$5:$Q$2989,7,0)</f>
        <v>18.95</v>
      </c>
      <c r="M9" s="3">
        <f>+VLOOKUP($J9,DATABASE!$C$5:$Q$2989,6,0)</f>
        <v>22.84</v>
      </c>
      <c r="N9" s="3">
        <f>+VLOOKUP($J9,DATABASE!$C$5:$Q$2989,5,0)</f>
        <v>64127</v>
      </c>
      <c r="O9" s="3">
        <f>+VLOOKUP($J9,DATABASE!$C$5:$Q$2989,4,0)</f>
        <v>3498</v>
      </c>
      <c r="P9" s="3">
        <f>+VLOOKUP($J9,DATABASE!$C$5:$Q$2989,3,0)</f>
        <v>24378</v>
      </c>
      <c r="Q9" s="3" t="str">
        <f>+IF(O9&gt;0,"UP",IF(O9&lt;0,"DOWN",""))</f>
        <v>UP</v>
      </c>
      <c r="R9" s="3" t="str">
        <f t="shared" ref="R9:R28" si="1">+IF(K9&gt;0,"UP",IF(K9&lt;0,"DOWN",""))</f>
        <v>DOWN</v>
      </c>
      <c r="S9" s="3" t="str">
        <f>IF(AND(Q9="UP",R9="UP"),"BULLISH",IF(AND(Q9="UP",R9="DOWN"),"LITTLE BEARISH",IF(AND(Q9="DOWN",R9="DOWN"),"BEARISH",IF(AND(Q9="DOWN",R9="UP"),"LITTLE BULLISH"))))</f>
        <v>LITTLE BEARISH</v>
      </c>
    </row>
    <row r="10" spans="1:19" x14ac:dyDescent="0.25">
      <c r="A10" s="3" t="str">
        <f t="shared" ref="A10:A28" si="2">IF(AND(C10="UP",B10="UP"),"BULLISH",IF(AND(C10="UP",B10="DOWN"),"LITTLE BEARISH",IF(AND(C10="DOWN",B10="DOWN"),"BEARISH",IF(AND(C10="DOWN",B10="UP"),"LITTLE BULLISH"))))</f>
        <v>LITTLE BULLISH</v>
      </c>
      <c r="B10" s="3" t="str">
        <f t="shared" ref="B10:B28" si="3">+IF(I10&gt;0,"UP",IF(I10&lt;0,"DOWN",""))</f>
        <v>UP</v>
      </c>
      <c r="C10" s="3" t="str">
        <f t="shared" ref="C10:C28" si="4">+IF(E10&gt;0,"UP",IF(E10&lt;0,"DOWN",""))</f>
        <v>DOWN</v>
      </c>
      <c r="D10" s="3">
        <f>+VLOOKUP(J10,DATABASE!C6:Q2990,10,0)</f>
        <v>494</v>
      </c>
      <c r="E10" s="3">
        <f>+VLOOKUP($J10,DATABASE!$C$5:$Q$2989,11,0)</f>
        <v>-113</v>
      </c>
      <c r="F10" s="3">
        <f>+VLOOKUP($J10,DATABASE!$C$5:$Q$2989,12,0)</f>
        <v>800</v>
      </c>
      <c r="G10" s="3">
        <f>+VLOOKUP($J10,DATABASE!$C$5:$Q$2989,13,0)</f>
        <v>21.3</v>
      </c>
      <c r="H10" s="3">
        <f>+VLOOKUP($J10,DATABASE!$C$5:$Q$2989,14,0)</f>
        <v>799</v>
      </c>
      <c r="I10" s="3">
        <f>+VLOOKUP($J10,DATABASE!$C$5:$Q$2989,15,0)</f>
        <v>130.29999999999995</v>
      </c>
      <c r="J10" s="13">
        <f t="shared" si="0"/>
        <v>35900</v>
      </c>
      <c r="K10" s="3">
        <f>+VLOOKUP($J10,DATABASE!$C$5:$Q$2989,8,0)</f>
        <v>-36.400000000000006</v>
      </c>
      <c r="L10" s="3">
        <f>+VLOOKUP($J10,DATABASE!$C$5:$Q$2989,7,0)</f>
        <v>23.7</v>
      </c>
      <c r="M10" s="3">
        <f>+VLOOKUP($J10,DATABASE!$C$5:$Q$2989,6,0)</f>
        <v>21.99</v>
      </c>
      <c r="N10" s="3">
        <f>+VLOOKUP($J10,DATABASE!$C$5:$Q$2989,5,0)</f>
        <v>77901</v>
      </c>
      <c r="O10" s="3">
        <f>+VLOOKUP($J10,DATABASE!$C$5:$Q$2989,4,0)</f>
        <v>1942</v>
      </c>
      <c r="P10" s="3">
        <f>+VLOOKUP($J10,DATABASE!$C$5:$Q$2989,3,0)</f>
        <v>15220</v>
      </c>
      <c r="Q10" s="3" t="str">
        <f t="shared" ref="Q10:Q28" si="5">+IF(O10&gt;0,"UP",IF(O10&lt;0,"DOWN",""))</f>
        <v>UP</v>
      </c>
      <c r="R10" s="3" t="str">
        <f t="shared" si="1"/>
        <v>DOWN</v>
      </c>
      <c r="S10" s="3" t="str">
        <f t="shared" ref="S10:S28" si="6">IF(AND(Q10="UP",R10="UP"),"BULLISH",IF(AND(Q10="UP",R10="DOWN"),"LITTLE BEARISH",IF(AND(Q10="DOWN",R10="DOWN"),"BEARISH",IF(AND(Q10="DOWN",R10="UP"),"LITTLE BULLISH"))))</f>
        <v>LITTLE BEARISH</v>
      </c>
    </row>
    <row r="11" spans="1:19" x14ac:dyDescent="0.25">
      <c r="A11" s="3" t="str">
        <f t="shared" si="2"/>
        <v>BULLISH</v>
      </c>
      <c r="B11" s="3" t="str">
        <f t="shared" si="3"/>
        <v>UP</v>
      </c>
      <c r="C11" s="3" t="str">
        <f t="shared" si="4"/>
        <v>UP</v>
      </c>
      <c r="D11" s="3">
        <f>+VLOOKUP(J11,DATABASE!C7:Q2991,10,0)</f>
        <v>14754</v>
      </c>
      <c r="E11" s="3">
        <f>+VLOOKUP($J11,DATABASE!$C$5:$Q$2989,11,0)</f>
        <v>1793</v>
      </c>
      <c r="F11" s="3">
        <f>+VLOOKUP($J11,DATABASE!$C$5:$Q$2989,12,0)</f>
        <v>13693</v>
      </c>
      <c r="G11" s="3">
        <f>+VLOOKUP($J11,DATABASE!$C$5:$Q$2989,13,0)</f>
        <v>20.78</v>
      </c>
      <c r="H11" s="3">
        <f>+VLOOKUP($J11,DATABASE!$C$5:$Q$2989,14,0)</f>
        <v>711</v>
      </c>
      <c r="I11" s="3">
        <f>+VLOOKUP($J11,DATABASE!$C$5:$Q$2989,15,0)</f>
        <v>137.64999999999998</v>
      </c>
      <c r="J11" s="13">
        <f t="shared" si="0"/>
        <v>36000</v>
      </c>
      <c r="K11" s="3">
        <f>+VLOOKUP($J11,DATABASE!$C$5:$Q$2989,8,0)</f>
        <v>-46.25</v>
      </c>
      <c r="L11" s="3">
        <f>+VLOOKUP($J11,DATABASE!$C$5:$Q$2989,7,0)</f>
        <v>30.7</v>
      </c>
      <c r="M11" s="3">
        <f>+VLOOKUP($J11,DATABASE!$C$5:$Q$2989,6,0)</f>
        <v>21.26</v>
      </c>
      <c r="N11" s="3">
        <f>+VLOOKUP($J11,DATABASE!$C$5:$Q$2989,5,0)</f>
        <v>170504</v>
      </c>
      <c r="O11" s="3">
        <f>+VLOOKUP($J11,DATABASE!$C$5:$Q$2989,4,0)</f>
        <v>10980</v>
      </c>
      <c r="P11" s="3">
        <f>+VLOOKUP($J11,DATABASE!$C$5:$Q$2989,3,0)</f>
        <v>51964</v>
      </c>
      <c r="Q11" s="3" t="str">
        <f t="shared" si="5"/>
        <v>UP</v>
      </c>
      <c r="R11" s="3" t="str">
        <f t="shared" si="1"/>
        <v>DOWN</v>
      </c>
      <c r="S11" s="3" t="str">
        <f t="shared" si="6"/>
        <v>LITTLE BEARISH</v>
      </c>
    </row>
    <row r="12" spans="1:19" x14ac:dyDescent="0.25">
      <c r="A12" s="3" t="str">
        <f t="shared" si="2"/>
        <v>LITTLE BULLISH</v>
      </c>
      <c r="B12" s="3" t="str">
        <f t="shared" si="3"/>
        <v>UP</v>
      </c>
      <c r="C12" s="3" t="str">
        <f t="shared" si="4"/>
        <v>DOWN</v>
      </c>
      <c r="D12" s="3">
        <f>+VLOOKUP(J12,DATABASE!C8:Q2992,10,0)</f>
        <v>1308</v>
      </c>
      <c r="E12" s="3">
        <f>+VLOOKUP($J12,DATABASE!$C$5:$Q$2989,11,0)</f>
        <v>-190</v>
      </c>
      <c r="F12" s="3">
        <f>+VLOOKUP($J12,DATABASE!$C$5:$Q$2989,12,0)</f>
        <v>3985</v>
      </c>
      <c r="G12" s="3">
        <f>+VLOOKUP($J12,DATABASE!$C$5:$Q$2989,13,0)</f>
        <v>19.21</v>
      </c>
      <c r="H12" s="3">
        <f>+VLOOKUP($J12,DATABASE!$C$5:$Q$2989,14,0)</f>
        <v>619</v>
      </c>
      <c r="I12" s="3">
        <f>+VLOOKUP($J12,DATABASE!$C$5:$Q$2989,15,0)</f>
        <v>123.75</v>
      </c>
      <c r="J12" s="13">
        <f t="shared" si="0"/>
        <v>36100</v>
      </c>
      <c r="K12" s="3">
        <f>+VLOOKUP($J12,DATABASE!$C$5:$Q$2989,8,0)</f>
        <v>-59.099999999999994</v>
      </c>
      <c r="L12" s="3">
        <f>+VLOOKUP($J12,DATABASE!$C$5:$Q$2989,7,0)</f>
        <v>40</v>
      </c>
      <c r="M12" s="3">
        <f>+VLOOKUP($J12,DATABASE!$C$5:$Q$2989,6,0)</f>
        <v>20.53</v>
      </c>
      <c r="N12" s="3">
        <f>+VLOOKUP($J12,DATABASE!$C$5:$Q$2989,5,0)</f>
        <v>87123</v>
      </c>
      <c r="O12" s="3">
        <f>+VLOOKUP($J12,DATABASE!$C$5:$Q$2989,4,0)</f>
        <v>3161</v>
      </c>
      <c r="P12" s="3">
        <f>+VLOOKUP($J12,DATABASE!$C$5:$Q$2989,3,0)</f>
        <v>18293</v>
      </c>
      <c r="Q12" s="3" t="str">
        <f t="shared" si="5"/>
        <v>UP</v>
      </c>
      <c r="R12" s="3" t="str">
        <f t="shared" si="1"/>
        <v>DOWN</v>
      </c>
      <c r="S12" s="3" t="str">
        <f t="shared" si="6"/>
        <v>LITTLE BEARISH</v>
      </c>
    </row>
    <row r="13" spans="1:19" x14ac:dyDescent="0.25">
      <c r="A13" s="3" t="str">
        <f t="shared" si="2"/>
        <v>LITTLE BULLISH</v>
      </c>
      <c r="B13" s="3" t="str">
        <f t="shared" si="3"/>
        <v>UP</v>
      </c>
      <c r="C13" s="3" t="str">
        <f t="shared" si="4"/>
        <v>DOWN</v>
      </c>
      <c r="D13" s="3">
        <f>+VLOOKUP(J13,DATABASE!C9:Q2993,10,0)</f>
        <v>2879</v>
      </c>
      <c r="E13" s="3">
        <f>+VLOOKUP($J13,DATABASE!$C$5:$Q$2989,11,0)</f>
        <v>-687</v>
      </c>
      <c r="F13" s="3">
        <f>+VLOOKUP($J13,DATABASE!$C$5:$Q$2989,12,0)</f>
        <v>12940</v>
      </c>
      <c r="G13" s="3">
        <f>+VLOOKUP($J13,DATABASE!$C$5:$Q$2989,13,0)</f>
        <v>19.420000000000002</v>
      </c>
      <c r="H13" s="3">
        <f>+VLOOKUP($J13,DATABASE!$C$5:$Q$2989,14,0)</f>
        <v>532</v>
      </c>
      <c r="I13" s="3">
        <f>+VLOOKUP($J13,DATABASE!$C$5:$Q$2989,15,0)</f>
        <v>110.7</v>
      </c>
      <c r="J13" s="13">
        <f t="shared" si="0"/>
        <v>36200</v>
      </c>
      <c r="K13" s="3">
        <f>+VLOOKUP($J13,DATABASE!$C$5:$Q$2989,8,0)</f>
        <v>-72.5</v>
      </c>
      <c r="L13" s="3">
        <f>+VLOOKUP($J13,DATABASE!$C$5:$Q$2989,7,0)</f>
        <v>52.95</v>
      </c>
      <c r="M13" s="3">
        <f>+VLOOKUP($J13,DATABASE!$C$5:$Q$2989,6,0)</f>
        <v>19.93</v>
      </c>
      <c r="N13" s="3">
        <f>+VLOOKUP($J13,DATABASE!$C$5:$Q$2989,5,0)</f>
        <v>102082</v>
      </c>
      <c r="O13" s="3">
        <f>+VLOOKUP($J13,DATABASE!$C$5:$Q$2989,4,0)</f>
        <v>5264</v>
      </c>
      <c r="P13" s="3">
        <f>+VLOOKUP($J13,DATABASE!$C$5:$Q$2989,3,0)</f>
        <v>24174</v>
      </c>
      <c r="Q13" s="3" t="str">
        <f t="shared" si="5"/>
        <v>UP</v>
      </c>
      <c r="R13" s="3" t="str">
        <f t="shared" si="1"/>
        <v>DOWN</v>
      </c>
      <c r="S13" s="3" t="str">
        <f t="shared" si="6"/>
        <v>LITTLE BEARISH</v>
      </c>
    </row>
    <row r="14" spans="1:19" x14ac:dyDescent="0.25">
      <c r="A14" s="3" t="str">
        <f t="shared" si="2"/>
        <v>BULLISH</v>
      </c>
      <c r="B14" s="3" t="str">
        <f t="shared" si="3"/>
        <v>UP</v>
      </c>
      <c r="C14" s="3" t="str">
        <f t="shared" si="4"/>
        <v>UP</v>
      </c>
      <c r="D14" s="3">
        <f>+VLOOKUP(J14,DATABASE!C10:Q2994,10,0)</f>
        <v>6189</v>
      </c>
      <c r="E14" s="3">
        <f>+VLOOKUP($J14,DATABASE!$C$5:$Q$2989,11,0)</f>
        <v>30</v>
      </c>
      <c r="F14" s="3">
        <f>+VLOOKUP($J14,DATABASE!$C$5:$Q$2989,12,0)</f>
        <v>29901</v>
      </c>
      <c r="G14" s="3">
        <f>+VLOOKUP($J14,DATABASE!$C$5:$Q$2989,13,0)</f>
        <v>19.04</v>
      </c>
      <c r="H14" s="3">
        <f>+VLOOKUP($J14,DATABASE!$C$5:$Q$2989,14,0)</f>
        <v>451</v>
      </c>
      <c r="I14" s="3">
        <f>+VLOOKUP($J14,DATABASE!$C$5:$Q$2989,15,0)</f>
        <v>97.399999999999977</v>
      </c>
      <c r="J14" s="13">
        <f t="shared" si="0"/>
        <v>36300</v>
      </c>
      <c r="K14" s="3">
        <f>+VLOOKUP($J14,DATABASE!$C$5:$Q$2989,8,0)</f>
        <v>-87.3</v>
      </c>
      <c r="L14" s="3">
        <f>+VLOOKUP($J14,DATABASE!$C$5:$Q$2989,7,0)</f>
        <v>70.8</v>
      </c>
      <c r="M14" s="3">
        <f>+VLOOKUP($J14,DATABASE!$C$5:$Q$2989,6,0)</f>
        <v>19.489999999999998</v>
      </c>
      <c r="N14" s="3">
        <f>+VLOOKUP($J14,DATABASE!$C$5:$Q$2989,5,0)</f>
        <v>135206</v>
      </c>
      <c r="O14" s="3">
        <f>+VLOOKUP($J14,DATABASE!$C$5:$Q$2989,4,0)</f>
        <v>7527</v>
      </c>
      <c r="P14" s="3">
        <f>+VLOOKUP($J14,DATABASE!$C$5:$Q$2989,3,0)</f>
        <v>29232</v>
      </c>
      <c r="Q14" s="3" t="str">
        <f t="shared" si="5"/>
        <v>UP</v>
      </c>
      <c r="R14" s="3" t="str">
        <f t="shared" si="1"/>
        <v>DOWN</v>
      </c>
      <c r="S14" s="3" t="str">
        <f t="shared" si="6"/>
        <v>LITTLE BEARISH</v>
      </c>
    </row>
    <row r="15" spans="1:19" x14ac:dyDescent="0.25">
      <c r="A15" s="3" t="str">
        <f t="shared" si="2"/>
        <v>LITTLE BULLISH</v>
      </c>
      <c r="B15" s="3" t="str">
        <f t="shared" si="3"/>
        <v>UP</v>
      </c>
      <c r="C15" s="3" t="str">
        <f t="shared" si="4"/>
        <v>DOWN</v>
      </c>
      <c r="D15" s="3">
        <f>+VLOOKUP(J15,DATABASE!C11:Q2995,10,0)</f>
        <v>13593</v>
      </c>
      <c r="E15" s="3">
        <f>+VLOOKUP($J15,DATABASE!$C$5:$Q$2989,11,0)</f>
        <v>-3206</v>
      </c>
      <c r="F15" s="3">
        <f>+VLOOKUP($J15,DATABASE!$C$5:$Q$2989,12,0)</f>
        <v>87181</v>
      </c>
      <c r="G15" s="3">
        <f>+VLOOKUP($J15,DATABASE!$C$5:$Q$2989,13,0)</f>
        <v>18.77</v>
      </c>
      <c r="H15" s="3">
        <f>+VLOOKUP($J15,DATABASE!$C$5:$Q$2989,14,0)</f>
        <v>374.05</v>
      </c>
      <c r="I15" s="3">
        <f>+VLOOKUP($J15,DATABASE!$C$5:$Q$2989,15,0)</f>
        <v>81.300000000000011</v>
      </c>
      <c r="J15" s="13">
        <f t="shared" si="0"/>
        <v>36400</v>
      </c>
      <c r="K15" s="3">
        <f>+VLOOKUP($J15,DATABASE!$C$5:$Q$2989,8,0)</f>
        <v>-103.35</v>
      </c>
      <c r="L15" s="3">
        <f>+VLOOKUP($J15,DATABASE!$C$5:$Q$2989,7,0)</f>
        <v>94</v>
      </c>
      <c r="M15" s="3">
        <f>+VLOOKUP($J15,DATABASE!$C$5:$Q$2989,6,0)</f>
        <v>19.11</v>
      </c>
      <c r="N15" s="3">
        <f>+VLOOKUP($J15,DATABASE!$C$5:$Q$2989,5,0)</f>
        <v>139250</v>
      </c>
      <c r="O15" s="3">
        <f>+VLOOKUP($J15,DATABASE!$C$5:$Q$2989,4,0)</f>
        <v>9930</v>
      </c>
      <c r="P15" s="3">
        <f>+VLOOKUP($J15,DATABASE!$C$5:$Q$2989,3,0)</f>
        <v>30957</v>
      </c>
      <c r="Q15" s="3" t="str">
        <f t="shared" si="5"/>
        <v>UP</v>
      </c>
      <c r="R15" s="3" t="str">
        <f t="shared" si="1"/>
        <v>DOWN</v>
      </c>
      <c r="S15" s="3" t="str">
        <f t="shared" si="6"/>
        <v>LITTLE BEARISH</v>
      </c>
    </row>
    <row r="16" spans="1:19" x14ac:dyDescent="0.25">
      <c r="A16" s="3" t="str">
        <f t="shared" si="2"/>
        <v>LITTLE BULLISH</v>
      </c>
      <c r="B16" s="3" t="str">
        <f t="shared" si="3"/>
        <v>UP</v>
      </c>
      <c r="C16" s="3" t="str">
        <f t="shared" si="4"/>
        <v>DOWN</v>
      </c>
      <c r="D16" s="3">
        <f>+VLOOKUP(J16,DATABASE!C12:Q2996,10,0)</f>
        <v>69921</v>
      </c>
      <c r="E16" s="3">
        <f>+VLOOKUP($J16,DATABASE!$C$5:$Q$2989,11,0)</f>
        <v>-16302</v>
      </c>
      <c r="F16" s="3">
        <f>+VLOOKUP($J16,DATABASE!$C$5:$Q$2989,12,0)</f>
        <v>320852</v>
      </c>
      <c r="G16" s="3">
        <f>+VLOOKUP($J16,DATABASE!$C$5:$Q$2989,13,0)</f>
        <v>18.440000000000001</v>
      </c>
      <c r="H16" s="3">
        <f>+VLOOKUP($J16,DATABASE!$C$5:$Q$2989,14,0)</f>
        <v>303.05</v>
      </c>
      <c r="I16" s="3">
        <f>+VLOOKUP($J16,DATABASE!$C$5:$Q$2989,15,0)</f>
        <v>65.100000000000023</v>
      </c>
      <c r="J16" s="13">
        <f t="shared" si="0"/>
        <v>36500</v>
      </c>
      <c r="K16" s="3">
        <f>+VLOOKUP($J16,DATABASE!$C$5:$Q$2989,8,0)</f>
        <v>-118.29999999999998</v>
      </c>
      <c r="L16" s="3">
        <f>+VLOOKUP($J16,DATABASE!$C$5:$Q$2989,7,0)</f>
        <v>123.4</v>
      </c>
      <c r="M16" s="3">
        <f>+VLOOKUP($J16,DATABASE!$C$5:$Q$2989,6,0)</f>
        <v>18.79</v>
      </c>
      <c r="N16" s="3">
        <f>+VLOOKUP($J16,DATABASE!$C$5:$Q$2989,5,0)</f>
        <v>260582</v>
      </c>
      <c r="O16" s="3">
        <f>+VLOOKUP($J16,DATABASE!$C$5:$Q$2989,4,0)</f>
        <v>24226</v>
      </c>
      <c r="P16" s="3">
        <f>+VLOOKUP($J16,DATABASE!$C$5:$Q$2989,3,0)</f>
        <v>80117</v>
      </c>
      <c r="Q16" s="3" t="str">
        <f t="shared" si="5"/>
        <v>UP</v>
      </c>
      <c r="R16" s="3" t="str">
        <f t="shared" si="1"/>
        <v>DOWN</v>
      </c>
      <c r="S16" s="3" t="str">
        <f t="shared" si="6"/>
        <v>LITTLE BEARISH</v>
      </c>
    </row>
    <row r="17" spans="1:19" x14ac:dyDescent="0.25">
      <c r="A17" s="3" t="str">
        <f t="shared" si="2"/>
        <v>BULLISH</v>
      </c>
      <c r="B17" s="3" t="str">
        <f t="shared" si="3"/>
        <v>UP</v>
      </c>
      <c r="C17" s="3" t="str">
        <f t="shared" si="4"/>
        <v>UP</v>
      </c>
      <c r="D17" s="3">
        <f>+VLOOKUP(J17,DATABASE!C13:Q2997,10,0)</f>
        <v>43105</v>
      </c>
      <c r="E17" s="3">
        <f>+VLOOKUP($J17,DATABASE!$C$5:$Q$2989,11,0)</f>
        <v>5531</v>
      </c>
      <c r="F17" s="3">
        <f>+VLOOKUP($J17,DATABASE!$C$5:$Q$2989,12,0)</f>
        <v>298256</v>
      </c>
      <c r="G17" s="3">
        <f>+VLOOKUP($J17,DATABASE!$C$5:$Q$2989,13,0)</f>
        <v>18.3</v>
      </c>
      <c r="H17" s="3">
        <f>+VLOOKUP($J17,DATABASE!$C$5:$Q$2989,14,0)</f>
        <v>241.8</v>
      </c>
      <c r="I17" s="3">
        <f>+VLOOKUP($J17,DATABASE!$C$5:$Q$2989,15,0)</f>
        <v>50.850000000000023</v>
      </c>
      <c r="J17" s="13">
        <f t="shared" si="0"/>
        <v>36600</v>
      </c>
      <c r="K17" s="3">
        <f>+VLOOKUP($J17,DATABASE!$C$5:$Q$2989,8,0)</f>
        <v>-132.90000000000003</v>
      </c>
      <c r="L17" s="3">
        <f>+VLOOKUP($J17,DATABASE!$C$5:$Q$2989,7,0)</f>
        <v>161.19999999999999</v>
      </c>
      <c r="M17" s="3">
        <f>+VLOOKUP($J17,DATABASE!$C$5:$Q$2989,6,0)</f>
        <v>18.59</v>
      </c>
      <c r="N17" s="3">
        <f>+VLOOKUP($J17,DATABASE!$C$5:$Q$2989,5,0)</f>
        <v>222608</v>
      </c>
      <c r="O17" s="3">
        <f>+VLOOKUP($J17,DATABASE!$C$5:$Q$2989,4,0)</f>
        <v>31955</v>
      </c>
      <c r="P17" s="3">
        <f>+VLOOKUP($J17,DATABASE!$C$5:$Q$2989,3,0)</f>
        <v>46644</v>
      </c>
      <c r="Q17" s="3" t="str">
        <f t="shared" si="5"/>
        <v>UP</v>
      </c>
      <c r="R17" s="3" t="str">
        <f t="shared" si="1"/>
        <v>DOWN</v>
      </c>
      <c r="S17" s="3" t="str">
        <f t="shared" si="6"/>
        <v>LITTLE BEARISH</v>
      </c>
    </row>
    <row r="18" spans="1:19" s="2" customFormat="1" x14ac:dyDescent="0.25">
      <c r="A18" s="3" t="str">
        <f t="shared" si="2"/>
        <v>BULLISH</v>
      </c>
      <c r="B18" s="3" t="str">
        <f t="shared" si="3"/>
        <v>UP</v>
      </c>
      <c r="C18" s="3" t="str">
        <f t="shared" si="4"/>
        <v>UP</v>
      </c>
      <c r="D18" s="3">
        <f>+VLOOKUP(J18,DATABASE!C14:Q2998,10,0)</f>
        <v>75359</v>
      </c>
      <c r="E18" s="3">
        <f>+VLOOKUP($J18,DATABASE!$C$5:$Q$2989,11,0)</f>
        <v>39433</v>
      </c>
      <c r="F18" s="3">
        <f>+VLOOKUP($J18,DATABASE!$C$5:$Q$2989,12,0)</f>
        <v>428428</v>
      </c>
      <c r="G18" s="3">
        <f>+VLOOKUP($J18,DATABASE!$C$5:$Q$2989,13,0)</f>
        <v>18.21</v>
      </c>
      <c r="H18" s="3">
        <f>+VLOOKUP($J18,DATABASE!$C$5:$Q$2989,14,0)</f>
        <v>186.6</v>
      </c>
      <c r="I18" s="3">
        <f>+VLOOKUP($J18,DATABASE!$C$5:$Q$2989,15,0)</f>
        <v>35.900000000000006</v>
      </c>
      <c r="J18" s="4">
        <f>+ROUND(J6/G5,0)*G5</f>
        <v>36700</v>
      </c>
      <c r="K18" s="3">
        <f>+VLOOKUP($J18,DATABASE!$C$5:$Q$2989,8,0)</f>
        <v>-145.39999999999998</v>
      </c>
      <c r="L18" s="3">
        <f>+VLOOKUP($J18,DATABASE!$C$5:$Q$2989,7,0)</f>
        <v>207.25</v>
      </c>
      <c r="M18" s="3">
        <f>+VLOOKUP($J18,DATABASE!$C$5:$Q$2989,6,0)</f>
        <v>18.39</v>
      </c>
      <c r="N18" s="3">
        <f>+VLOOKUP($J18,DATABASE!$C$5:$Q$2989,5,0)</f>
        <v>283156</v>
      </c>
      <c r="O18" s="3">
        <f>+VLOOKUP($J18,DATABASE!$C$5:$Q$2989,4,0)</f>
        <v>47004</v>
      </c>
      <c r="P18" s="3">
        <f>+VLOOKUP($J18,DATABASE!$C$5:$Q$2989,3,0)</f>
        <v>61243</v>
      </c>
      <c r="Q18" s="3" t="str">
        <f t="shared" si="5"/>
        <v>UP</v>
      </c>
      <c r="R18" s="3" t="str">
        <f t="shared" si="1"/>
        <v>DOWN</v>
      </c>
      <c r="S18" s="3" t="str">
        <f t="shared" si="6"/>
        <v>LITTLE BEARISH</v>
      </c>
    </row>
    <row r="19" spans="1:19" x14ac:dyDescent="0.25">
      <c r="A19" s="3" t="str">
        <f t="shared" si="2"/>
        <v>BULLISH</v>
      </c>
      <c r="B19" s="3" t="str">
        <f t="shared" si="3"/>
        <v>UP</v>
      </c>
      <c r="C19" s="3" t="str">
        <f t="shared" si="4"/>
        <v>UP</v>
      </c>
      <c r="D19" s="3">
        <f>+VLOOKUP(J19,DATABASE!C15:Q2999,10,0)</f>
        <v>55398</v>
      </c>
      <c r="E19" s="3">
        <f>+VLOOKUP($J19,DATABASE!$C$5:$Q$2989,11,0)</f>
        <v>22720</v>
      </c>
      <c r="F19" s="3">
        <f>+VLOOKUP($J19,DATABASE!$C$5:$Q$2989,12,0)</f>
        <v>281120</v>
      </c>
      <c r="G19" s="3">
        <f>+VLOOKUP($J19,DATABASE!$C$5:$Q$2989,13,0)</f>
        <v>18.059999999999999</v>
      </c>
      <c r="H19" s="3">
        <f>+VLOOKUP($J19,DATABASE!$C$5:$Q$2989,14,0)</f>
        <v>141.4</v>
      </c>
      <c r="I19" s="3">
        <f>+VLOOKUP($J19,DATABASE!$C$5:$Q$2989,15,0)</f>
        <v>24.700000000000003</v>
      </c>
      <c r="J19" s="13">
        <f>+J18+$G$5</f>
        <v>36800</v>
      </c>
      <c r="K19" s="3">
        <f>+VLOOKUP($J19,DATABASE!$C$5:$Q$2989,8,0)</f>
        <v>-156.94999999999999</v>
      </c>
      <c r="L19" s="3">
        <f>+VLOOKUP($J19,DATABASE!$C$5:$Q$2989,7,0)</f>
        <v>261</v>
      </c>
      <c r="M19" s="3">
        <f>+VLOOKUP($J19,DATABASE!$C$5:$Q$2989,6,0)</f>
        <v>18.32</v>
      </c>
      <c r="N19" s="3">
        <f>+VLOOKUP($J19,DATABASE!$C$5:$Q$2989,5,0)</f>
        <v>128288</v>
      </c>
      <c r="O19" s="3">
        <f>+VLOOKUP($J19,DATABASE!$C$5:$Q$2989,4,0)</f>
        <v>19214</v>
      </c>
      <c r="P19" s="3">
        <f>+VLOOKUP($J19,DATABASE!$C$5:$Q$2989,3,0)</f>
        <v>24012</v>
      </c>
      <c r="Q19" s="3" t="str">
        <f t="shared" si="5"/>
        <v>UP</v>
      </c>
      <c r="R19" s="3" t="str">
        <f t="shared" si="1"/>
        <v>DOWN</v>
      </c>
      <c r="S19" s="3" t="str">
        <f t="shared" si="6"/>
        <v>LITTLE BEARISH</v>
      </c>
    </row>
    <row r="20" spans="1:19" x14ac:dyDescent="0.25">
      <c r="A20" s="3" t="str">
        <f t="shared" si="2"/>
        <v>BULLISH</v>
      </c>
      <c r="B20" s="3" t="str">
        <f t="shared" si="3"/>
        <v>UP</v>
      </c>
      <c r="C20" s="3" t="str">
        <f t="shared" si="4"/>
        <v>UP</v>
      </c>
      <c r="D20" s="3">
        <f>+VLOOKUP(J20,DATABASE!C16:Q3000,10,0)</f>
        <v>36112</v>
      </c>
      <c r="E20" s="3">
        <f>+VLOOKUP($J20,DATABASE!$C$5:$Q$2989,11,0)</f>
        <v>17066</v>
      </c>
      <c r="F20" s="3">
        <f>+VLOOKUP($J20,DATABASE!$C$5:$Q$2989,12,0)</f>
        <v>157624</v>
      </c>
      <c r="G20" s="3">
        <f>+VLOOKUP($J20,DATABASE!$C$5:$Q$2989,13,0)</f>
        <v>17.989999999999998</v>
      </c>
      <c r="H20" s="3">
        <f>+VLOOKUP($J20,DATABASE!$C$5:$Q$2989,14,0)</f>
        <v>104</v>
      </c>
      <c r="I20" s="3">
        <f>+VLOOKUP($J20,DATABASE!$C$5:$Q$2989,15,0)</f>
        <v>14.599999999999994</v>
      </c>
      <c r="J20" s="13">
        <f t="shared" ref="J20:J28" si="7">+J19+$G$5</f>
        <v>36900</v>
      </c>
      <c r="K20" s="3">
        <f>+VLOOKUP($J20,DATABASE!$C$5:$Q$2989,8,0)</f>
        <v>-165.59999999999997</v>
      </c>
      <c r="L20" s="3">
        <f>+VLOOKUP($J20,DATABASE!$C$5:$Q$2989,7,0)</f>
        <v>325.3</v>
      </c>
      <c r="M20" s="3">
        <f>+VLOOKUP($J20,DATABASE!$C$5:$Q$2989,6,0)</f>
        <v>18.399999999999999</v>
      </c>
      <c r="N20" s="3">
        <f>+VLOOKUP($J20,DATABASE!$C$5:$Q$2989,5,0)</f>
        <v>72239</v>
      </c>
      <c r="O20" s="3">
        <f>+VLOOKUP($J20,DATABASE!$C$5:$Q$2989,4,0)</f>
        <v>13082</v>
      </c>
      <c r="P20" s="3">
        <f>+VLOOKUP($J20,DATABASE!$C$5:$Q$2989,3,0)</f>
        <v>14769</v>
      </c>
      <c r="Q20" s="3" t="str">
        <f t="shared" si="5"/>
        <v>UP</v>
      </c>
      <c r="R20" s="3" t="str">
        <f t="shared" si="1"/>
        <v>DOWN</v>
      </c>
      <c r="S20" s="3" t="str">
        <f t="shared" si="6"/>
        <v>LITTLE BEARISH</v>
      </c>
    </row>
    <row r="21" spans="1:19" x14ac:dyDescent="0.25">
      <c r="A21" s="3" t="str">
        <f t="shared" si="2"/>
        <v>BULLISH</v>
      </c>
      <c r="B21" s="3" t="str">
        <f t="shared" si="3"/>
        <v>UP</v>
      </c>
      <c r="C21" s="3" t="str">
        <f t="shared" si="4"/>
        <v>UP</v>
      </c>
      <c r="D21" s="3">
        <f>+VLOOKUP(J21,DATABASE!C17:Q3001,10,0)</f>
        <v>74509</v>
      </c>
      <c r="E21" s="3">
        <f>+VLOOKUP($J21,DATABASE!$C$5:$Q$2989,11,0)</f>
        <v>16046</v>
      </c>
      <c r="F21" s="3">
        <f>+VLOOKUP($J21,DATABASE!$C$5:$Q$2989,12,0)</f>
        <v>277684</v>
      </c>
      <c r="G21" s="3">
        <f>+VLOOKUP($J21,DATABASE!$C$5:$Q$2989,13,0)</f>
        <v>17.97</v>
      </c>
      <c r="H21" s="3">
        <f>+VLOOKUP($J21,DATABASE!$C$5:$Q$2989,14,0)</f>
        <v>74.95</v>
      </c>
      <c r="I21" s="3">
        <f>+VLOOKUP($J21,DATABASE!$C$5:$Q$2989,15,0)</f>
        <v>7.25</v>
      </c>
      <c r="J21" s="13">
        <f t="shared" si="7"/>
        <v>37000</v>
      </c>
      <c r="K21" s="3">
        <f>+VLOOKUP($J21,DATABASE!$C$5:$Q$2989,8,0)</f>
        <v>-169.90000000000003</v>
      </c>
      <c r="L21" s="3">
        <f>+VLOOKUP($J21,DATABASE!$C$5:$Q$2989,7,0)</f>
        <v>396.7</v>
      </c>
      <c r="M21" s="3">
        <f>+VLOOKUP($J21,DATABASE!$C$5:$Q$2989,6,0)</f>
        <v>18.420000000000002</v>
      </c>
      <c r="N21" s="3">
        <f>+VLOOKUP($J21,DATABASE!$C$5:$Q$2989,5,0)</f>
        <v>52774</v>
      </c>
      <c r="O21" s="3">
        <f>+VLOOKUP($J21,DATABASE!$C$5:$Q$2989,4,0)</f>
        <v>6732</v>
      </c>
      <c r="P21" s="3">
        <f>+VLOOKUP($J21,DATABASE!$C$5:$Q$2989,3,0)</f>
        <v>14438</v>
      </c>
      <c r="Q21" s="3" t="str">
        <f t="shared" si="5"/>
        <v>UP</v>
      </c>
      <c r="R21" s="3" t="str">
        <f t="shared" si="1"/>
        <v>DOWN</v>
      </c>
      <c r="S21" s="3" t="str">
        <f t="shared" si="6"/>
        <v>LITTLE BEARISH</v>
      </c>
    </row>
    <row r="22" spans="1:19" x14ac:dyDescent="0.25">
      <c r="A22" s="3" t="str">
        <f t="shared" si="2"/>
        <v>BULLISH</v>
      </c>
      <c r="B22" s="3" t="str">
        <f t="shared" si="3"/>
        <v>UP</v>
      </c>
      <c r="C22" s="3" t="str">
        <f t="shared" si="4"/>
        <v>UP</v>
      </c>
      <c r="D22" s="3">
        <f>+VLOOKUP(J22,DATABASE!C18:Q3002,10,0)</f>
        <v>24303</v>
      </c>
      <c r="E22" s="3">
        <f>+VLOOKUP($J22,DATABASE!$C$5:$Q$2989,11,0)</f>
        <v>5898</v>
      </c>
      <c r="F22" s="3">
        <f>+VLOOKUP($J22,DATABASE!$C$5:$Q$2989,12,0)</f>
        <v>105296</v>
      </c>
      <c r="G22" s="3">
        <f>+VLOOKUP($J22,DATABASE!$C$5:$Q$2989,13,0)</f>
        <v>18.059999999999999</v>
      </c>
      <c r="H22" s="3">
        <f>+VLOOKUP($J22,DATABASE!$C$5:$Q$2989,14,0)</f>
        <v>53.2</v>
      </c>
      <c r="I22" s="3">
        <f>+VLOOKUP($J22,DATABASE!$C$5:$Q$2989,15,0)</f>
        <v>3.0500000000000043</v>
      </c>
      <c r="J22" s="13">
        <f t="shared" si="7"/>
        <v>37100</v>
      </c>
      <c r="K22" s="3">
        <f>+VLOOKUP($J22,DATABASE!$C$5:$Q$2989,8,0)</f>
        <v>-175.75</v>
      </c>
      <c r="L22" s="3">
        <f>+VLOOKUP($J22,DATABASE!$C$5:$Q$2989,7,0)</f>
        <v>475</v>
      </c>
      <c r="M22" s="3">
        <f>+VLOOKUP($J22,DATABASE!$C$5:$Q$2989,6,0)</f>
        <v>18.38</v>
      </c>
      <c r="N22" s="3">
        <f>+VLOOKUP($J22,DATABASE!$C$5:$Q$2989,5,0)</f>
        <v>14548</v>
      </c>
      <c r="O22" s="3">
        <f>+VLOOKUP($J22,DATABASE!$C$5:$Q$2989,4,0)</f>
        <v>1946</v>
      </c>
      <c r="P22" s="3">
        <f>+VLOOKUP($J22,DATABASE!$C$5:$Q$2989,3,0)</f>
        <v>2297</v>
      </c>
      <c r="Q22" s="3" t="str">
        <f t="shared" si="5"/>
        <v>UP</v>
      </c>
      <c r="R22" s="3" t="str">
        <f t="shared" si="1"/>
        <v>DOWN</v>
      </c>
      <c r="S22" s="3" t="str">
        <f t="shared" si="6"/>
        <v>LITTLE BEARISH</v>
      </c>
    </row>
    <row r="23" spans="1:19" x14ac:dyDescent="0.25">
      <c r="A23" s="3" t="str">
        <f t="shared" si="2"/>
        <v>LITTLE BEARISH</v>
      </c>
      <c r="B23" s="3" t="str">
        <f t="shared" si="3"/>
        <v>DOWN</v>
      </c>
      <c r="C23" s="3" t="str">
        <f t="shared" si="4"/>
        <v>UP</v>
      </c>
      <c r="D23" s="3">
        <f>+VLOOKUP(J23,DATABASE!C19:Q3003,10,0)</f>
        <v>40230</v>
      </c>
      <c r="E23" s="3">
        <f>+VLOOKUP($J23,DATABASE!$C$5:$Q$2989,11,0)</f>
        <v>5985</v>
      </c>
      <c r="F23" s="3">
        <f>+VLOOKUP($J23,DATABASE!$C$5:$Q$2989,12,0)</f>
        <v>136417</v>
      </c>
      <c r="G23" s="3">
        <f>+VLOOKUP($J23,DATABASE!$C$5:$Q$2989,13,0)</f>
        <v>18.170000000000002</v>
      </c>
      <c r="H23" s="3">
        <f>+VLOOKUP($J23,DATABASE!$C$5:$Q$2989,14,0)</f>
        <v>37</v>
      </c>
      <c r="I23" s="3">
        <f>+VLOOKUP($J23,DATABASE!$C$5:$Q$2989,15,0)</f>
        <v>-0.14999999999999858</v>
      </c>
      <c r="J23" s="13">
        <f t="shared" si="7"/>
        <v>37200</v>
      </c>
      <c r="K23" s="3">
        <f>+VLOOKUP($J23,DATABASE!$C$5:$Q$2989,8,0)</f>
        <v>-179.14999999999998</v>
      </c>
      <c r="L23" s="3">
        <f>+VLOOKUP($J23,DATABASE!$C$5:$Q$2989,7,0)</f>
        <v>558.45000000000005</v>
      </c>
      <c r="M23" s="3">
        <f>+VLOOKUP($J23,DATABASE!$C$5:$Q$2989,6,0)</f>
        <v>18.489999999999998</v>
      </c>
      <c r="N23" s="3">
        <f>+VLOOKUP($J23,DATABASE!$C$5:$Q$2989,5,0)</f>
        <v>5135</v>
      </c>
      <c r="O23" s="3">
        <f>+VLOOKUP($J23,DATABASE!$C$5:$Q$2989,4,0)</f>
        <v>541</v>
      </c>
      <c r="P23" s="3">
        <f>+VLOOKUP($J23,DATABASE!$C$5:$Q$2989,3,0)</f>
        <v>1169</v>
      </c>
      <c r="Q23" s="3" t="str">
        <f t="shared" si="5"/>
        <v>UP</v>
      </c>
      <c r="R23" s="3" t="str">
        <f t="shared" si="1"/>
        <v>DOWN</v>
      </c>
      <c r="S23" s="3" t="str">
        <f t="shared" si="6"/>
        <v>LITTLE BEARISH</v>
      </c>
    </row>
    <row r="24" spans="1:19" x14ac:dyDescent="0.25">
      <c r="A24" s="3" t="str">
        <f t="shared" si="2"/>
        <v>LITTLE BEARISH</v>
      </c>
      <c r="B24" s="3" t="str">
        <f t="shared" si="3"/>
        <v>DOWN</v>
      </c>
      <c r="C24" s="3" t="str">
        <f t="shared" si="4"/>
        <v>UP</v>
      </c>
      <c r="D24" s="3">
        <f>+VLOOKUP(J24,DATABASE!C20:Q3004,10,0)</f>
        <v>26668</v>
      </c>
      <c r="E24" s="3">
        <f>+VLOOKUP($J24,DATABASE!$C$5:$Q$2989,11,0)</f>
        <v>3839</v>
      </c>
      <c r="F24" s="3">
        <f>+VLOOKUP($J24,DATABASE!$C$5:$Q$2989,12,0)</f>
        <v>92822</v>
      </c>
      <c r="G24" s="3">
        <f>+VLOOKUP($J24,DATABASE!$C$5:$Q$2989,13,0)</f>
        <v>18.43</v>
      </c>
      <c r="H24" s="3">
        <f>+VLOOKUP($J24,DATABASE!$C$5:$Q$2989,14,0)</f>
        <v>25.9</v>
      </c>
      <c r="I24" s="3">
        <f>+VLOOKUP($J24,DATABASE!$C$5:$Q$2989,15,0)</f>
        <v>-1.9000000000000019</v>
      </c>
      <c r="J24" s="13">
        <f t="shared" si="7"/>
        <v>37300</v>
      </c>
      <c r="K24" s="3">
        <f>+VLOOKUP($J24,DATABASE!$C$5:$Q$2989,8,0)</f>
        <v>-176.14999999999998</v>
      </c>
      <c r="L24" s="3">
        <f>+VLOOKUP($J24,DATABASE!$C$5:$Q$2989,7,0)</f>
        <v>645.5</v>
      </c>
      <c r="M24" s="3">
        <f>+VLOOKUP($J24,DATABASE!$C$5:$Q$2989,6,0)</f>
        <v>19.22</v>
      </c>
      <c r="N24" s="3">
        <f>+VLOOKUP($J24,DATABASE!$C$5:$Q$2989,5,0)</f>
        <v>1254</v>
      </c>
      <c r="O24" s="3">
        <f>+VLOOKUP($J24,DATABASE!$C$5:$Q$2989,4,0)</f>
        <v>218</v>
      </c>
      <c r="P24" s="3">
        <f>+VLOOKUP($J24,DATABASE!$C$5:$Q$2989,3,0)</f>
        <v>816</v>
      </c>
      <c r="Q24" s="3" t="str">
        <f t="shared" si="5"/>
        <v>UP</v>
      </c>
      <c r="R24" s="3" t="str">
        <f t="shared" si="1"/>
        <v>DOWN</v>
      </c>
      <c r="S24" s="3" t="str">
        <f t="shared" si="6"/>
        <v>LITTLE BEARISH</v>
      </c>
    </row>
    <row r="25" spans="1:19" x14ac:dyDescent="0.25">
      <c r="A25" s="3" t="str">
        <f t="shared" si="2"/>
        <v>LITTLE BEARISH</v>
      </c>
      <c r="B25" s="3" t="str">
        <f t="shared" si="3"/>
        <v>DOWN</v>
      </c>
      <c r="C25" s="3" t="str">
        <f t="shared" si="4"/>
        <v>UP</v>
      </c>
      <c r="D25" s="3">
        <f>+VLOOKUP(J25,DATABASE!C21:Q3005,10,0)</f>
        <v>19130</v>
      </c>
      <c r="E25" s="3">
        <f>+VLOOKUP($J25,DATABASE!$C$5:$Q$2989,11,0)</f>
        <v>4880</v>
      </c>
      <c r="F25" s="3">
        <f>+VLOOKUP($J25,DATABASE!$C$5:$Q$2989,12,0)</f>
        <v>62956</v>
      </c>
      <c r="G25" s="3">
        <f>+VLOOKUP($J25,DATABASE!$C$5:$Q$2989,13,0)</f>
        <v>18.809999999999999</v>
      </c>
      <c r="H25" s="3">
        <f>+VLOOKUP($J25,DATABASE!$C$5:$Q$2989,14,0)</f>
        <v>18.399999999999999</v>
      </c>
      <c r="I25" s="3">
        <f>+VLOOKUP($J25,DATABASE!$C$5:$Q$2989,15,0)</f>
        <v>-2.8500000000000014</v>
      </c>
      <c r="J25" s="13">
        <f t="shared" si="7"/>
        <v>37400</v>
      </c>
      <c r="K25" s="3">
        <f>+VLOOKUP($J25,DATABASE!$C$5:$Q$2989,8,0)</f>
        <v>-179.55000000000007</v>
      </c>
      <c r="L25" s="3">
        <f>+VLOOKUP($J25,DATABASE!$C$5:$Q$2989,7,0)</f>
        <v>739.4</v>
      </c>
      <c r="M25" s="3">
        <f>+VLOOKUP($J25,DATABASE!$C$5:$Q$2989,6,0)</f>
        <v>20.420000000000002</v>
      </c>
      <c r="N25" s="3">
        <f>+VLOOKUP($J25,DATABASE!$C$5:$Q$2989,5,0)</f>
        <v>442</v>
      </c>
      <c r="O25" s="3">
        <f>+VLOOKUP($J25,DATABASE!$C$5:$Q$2989,4,0)</f>
        <v>105</v>
      </c>
      <c r="P25" s="3">
        <f>+VLOOKUP($J25,DATABASE!$C$5:$Q$2989,3,0)</f>
        <v>325</v>
      </c>
      <c r="Q25" s="3" t="str">
        <f t="shared" si="5"/>
        <v>UP</v>
      </c>
      <c r="R25" s="3" t="str">
        <f t="shared" si="1"/>
        <v>DOWN</v>
      </c>
      <c r="S25" s="3" t="str">
        <f t="shared" si="6"/>
        <v>LITTLE BEARISH</v>
      </c>
    </row>
    <row r="26" spans="1:19" x14ac:dyDescent="0.25">
      <c r="A26" s="3" t="str">
        <f t="shared" si="2"/>
        <v>LITTLE BEARISH</v>
      </c>
      <c r="B26" s="3" t="str">
        <f t="shared" si="3"/>
        <v>DOWN</v>
      </c>
      <c r="C26" s="3" t="str">
        <f t="shared" si="4"/>
        <v>UP</v>
      </c>
      <c r="D26" s="3">
        <f>+VLOOKUP(J26,DATABASE!C22:Q3006,10,0)</f>
        <v>48061</v>
      </c>
      <c r="E26" s="3">
        <f>+VLOOKUP($J26,DATABASE!$C$5:$Q$2989,11,0)</f>
        <v>8379</v>
      </c>
      <c r="F26" s="3">
        <f>+VLOOKUP($J26,DATABASE!$C$5:$Q$2989,12,0)</f>
        <v>112730</v>
      </c>
      <c r="G26" s="3">
        <f>+VLOOKUP($J26,DATABASE!$C$5:$Q$2989,13,0)</f>
        <v>19.46</v>
      </c>
      <c r="H26" s="3">
        <f>+VLOOKUP($J26,DATABASE!$C$5:$Q$2989,14,0)</f>
        <v>14</v>
      </c>
      <c r="I26" s="3">
        <f>+VLOOKUP($J26,DATABASE!$C$5:$Q$2989,15,0)</f>
        <v>-3.1000000000000014</v>
      </c>
      <c r="J26" s="13">
        <f t="shared" si="7"/>
        <v>37500</v>
      </c>
      <c r="K26" s="3">
        <f>+VLOOKUP($J26,DATABASE!$C$5:$Q$2989,8,0)</f>
        <v>-177.89999999999998</v>
      </c>
      <c r="L26" s="3">
        <f>+VLOOKUP($J26,DATABASE!$C$5:$Q$2989,7,0)</f>
        <v>835</v>
      </c>
      <c r="M26" s="3">
        <f>+VLOOKUP($J26,DATABASE!$C$5:$Q$2989,6,0)</f>
        <v>20.84</v>
      </c>
      <c r="N26" s="3">
        <f>+VLOOKUP($J26,DATABASE!$C$5:$Q$2989,5,0)</f>
        <v>1545</v>
      </c>
      <c r="O26" s="3">
        <f>+VLOOKUP($J26,DATABASE!$C$5:$Q$2989,4,0)</f>
        <v>145</v>
      </c>
      <c r="P26" s="3">
        <f>+VLOOKUP($J26,DATABASE!$C$5:$Q$2989,3,0)</f>
        <v>1354</v>
      </c>
      <c r="Q26" s="3" t="str">
        <f t="shared" si="5"/>
        <v>UP</v>
      </c>
      <c r="R26" s="3" t="str">
        <f t="shared" si="1"/>
        <v>DOWN</v>
      </c>
      <c r="S26" s="3" t="str">
        <f t="shared" si="6"/>
        <v>LITTLE BEARISH</v>
      </c>
    </row>
    <row r="27" spans="1:19" x14ac:dyDescent="0.25">
      <c r="A27" s="3" t="str">
        <f t="shared" si="2"/>
        <v>LITTLE BEARISH</v>
      </c>
      <c r="B27" s="3" t="str">
        <f t="shared" si="3"/>
        <v>DOWN</v>
      </c>
      <c r="C27" s="3" t="str">
        <f t="shared" si="4"/>
        <v>UP</v>
      </c>
      <c r="D27" s="3">
        <f>+VLOOKUP(J27,DATABASE!C23:Q3007,10,0)</f>
        <v>13052</v>
      </c>
      <c r="E27" s="3">
        <f>+VLOOKUP($J27,DATABASE!$C$5:$Q$2989,11,0)</f>
        <v>2248</v>
      </c>
      <c r="F27" s="3">
        <f>+VLOOKUP($J27,DATABASE!$C$5:$Q$2989,12,0)</f>
        <v>41385</v>
      </c>
      <c r="G27" s="3">
        <f>+VLOOKUP($J27,DATABASE!$C$5:$Q$2989,13,0)</f>
        <v>20.21</v>
      </c>
      <c r="H27" s="3">
        <f>+VLOOKUP($J27,DATABASE!$C$5:$Q$2989,14,0)</f>
        <v>10.85</v>
      </c>
      <c r="I27" s="3">
        <f>+VLOOKUP($J27,DATABASE!$C$5:$Q$2989,15,0)</f>
        <v>-3.1500000000000004</v>
      </c>
      <c r="J27" s="13">
        <f t="shared" si="7"/>
        <v>37600</v>
      </c>
      <c r="K27" s="3">
        <f>+VLOOKUP($J27,DATABASE!$C$5:$Q$2989,8,0)</f>
        <v>-190.09999999999991</v>
      </c>
      <c r="L27" s="3">
        <f>+VLOOKUP($J27,DATABASE!$C$5:$Q$2989,7,0)</f>
        <v>925</v>
      </c>
      <c r="M27" s="3">
        <f>+VLOOKUP($J27,DATABASE!$C$5:$Q$2989,6,0)</f>
        <v>23.89</v>
      </c>
      <c r="N27" s="3">
        <f>+VLOOKUP($J27,DATABASE!$C$5:$Q$2989,5,0)</f>
        <v>111</v>
      </c>
      <c r="O27" s="3">
        <f>+VLOOKUP($J27,DATABASE!$C$5:$Q$2989,4,0)</f>
        <v>17</v>
      </c>
      <c r="P27" s="3">
        <f>+VLOOKUP($J27,DATABASE!$C$5:$Q$2989,3,0)</f>
        <v>69</v>
      </c>
      <c r="Q27" s="3" t="str">
        <f t="shared" si="5"/>
        <v>UP</v>
      </c>
      <c r="R27" s="3" t="str">
        <f t="shared" si="1"/>
        <v>DOWN</v>
      </c>
      <c r="S27" s="3" t="str">
        <f t="shared" si="6"/>
        <v>LITTLE BEARISH</v>
      </c>
    </row>
    <row r="28" spans="1:19" x14ac:dyDescent="0.25">
      <c r="A28" s="21" t="str">
        <f t="shared" si="2"/>
        <v>LITTLE BEARISH</v>
      </c>
      <c r="B28" s="21" t="str">
        <f t="shared" si="3"/>
        <v>DOWN</v>
      </c>
      <c r="C28" s="3" t="str">
        <f t="shared" si="4"/>
        <v>UP</v>
      </c>
      <c r="D28" s="3">
        <f>+VLOOKUP(J28,DATABASE!C24:Q3008,10,0)</f>
        <v>17605</v>
      </c>
      <c r="E28" s="3">
        <f>+VLOOKUP($J28,DATABASE!$C$5:$Q$2989,11,0)</f>
        <v>6364</v>
      </c>
      <c r="F28" s="3">
        <f>+VLOOKUP($J28,DATABASE!$C$5:$Q$2989,12,0)</f>
        <v>44343</v>
      </c>
      <c r="G28" s="21">
        <f>+VLOOKUP($J28,DATABASE!$C$5:$Q$2989,13,0)</f>
        <v>21.17</v>
      </c>
      <c r="H28" s="21">
        <f>+VLOOKUP($J28,DATABASE!$C$5:$Q$2989,14,0)</f>
        <v>9.1999999999999993</v>
      </c>
      <c r="I28" s="21">
        <f>+VLOOKUP($J28,DATABASE!$C$5:$Q$2989,15,0)</f>
        <v>-2.75</v>
      </c>
      <c r="J28" s="22">
        <f t="shared" si="7"/>
        <v>37700</v>
      </c>
      <c r="K28" s="21">
        <f>+VLOOKUP($J28,DATABASE!$C$5:$Q$2989,8,0)</f>
        <v>-193.90000000000009</v>
      </c>
      <c r="L28" s="21">
        <f>+VLOOKUP($J28,DATABASE!$C$5:$Q$2989,7,0)</f>
        <v>1008.3</v>
      </c>
      <c r="M28" s="21">
        <f>+VLOOKUP($J28,DATABASE!$C$5:$Q$2989,6,0)</f>
        <v>24.69</v>
      </c>
      <c r="N28" s="3">
        <f>+VLOOKUP($J28,DATABASE!$C$5:$Q$2989,5,0)</f>
        <v>88</v>
      </c>
      <c r="O28" s="3">
        <f>+VLOOKUP($J28,DATABASE!$C$5:$Q$2989,4,0)</f>
        <v>-8</v>
      </c>
      <c r="P28" s="3">
        <f>+VLOOKUP($J28,DATABASE!$C$5:$Q$2989,3,0)</f>
        <v>86</v>
      </c>
      <c r="Q28" s="3" t="str">
        <f t="shared" si="5"/>
        <v>DOWN</v>
      </c>
      <c r="R28" s="21" t="str">
        <f t="shared" si="1"/>
        <v>DOWN</v>
      </c>
      <c r="S28" s="21" t="str">
        <f t="shared" si="6"/>
        <v>BEARISH</v>
      </c>
    </row>
    <row r="29" spans="1:19" x14ac:dyDescent="0.25">
      <c r="A29" s="23"/>
      <c r="B29" s="25"/>
      <c r="C29" s="20" t="s">
        <v>20</v>
      </c>
      <c r="D29" s="10">
        <f>SUM(D9:D28)</f>
        <v>583550</v>
      </c>
      <c r="E29" s="10">
        <f t="shared" ref="E29:P29" si="8">SUM(E9:E28)</f>
        <v>119802</v>
      </c>
      <c r="F29" s="19">
        <f t="shared" si="8"/>
        <v>2508923</v>
      </c>
      <c r="G29" s="24"/>
      <c r="H29" s="23"/>
      <c r="I29" s="23"/>
      <c r="J29" s="23"/>
      <c r="K29" s="23"/>
      <c r="L29" s="23"/>
      <c r="M29" s="25"/>
      <c r="N29" s="20">
        <f t="shared" si="8"/>
        <v>1818963</v>
      </c>
      <c r="O29" s="10">
        <f t="shared" si="8"/>
        <v>187479</v>
      </c>
      <c r="P29" s="10">
        <f t="shared" si="8"/>
        <v>441557</v>
      </c>
      <c r="Q29" s="19" t="s">
        <v>20</v>
      </c>
      <c r="R29" s="24"/>
      <c r="S29" s="23"/>
    </row>
  </sheetData>
  <mergeCells count="8">
    <mergeCell ref="C1:Q2"/>
    <mergeCell ref="M4:M5"/>
    <mergeCell ref="P4:P5"/>
    <mergeCell ref="J6:J7"/>
    <mergeCell ref="I4:I5"/>
    <mergeCell ref="K4:K5"/>
    <mergeCell ref="A7:I7"/>
    <mergeCell ref="K7:S7"/>
  </mergeCells>
  <conditionalFormatting sqref="B9:B28 Q9:R28">
    <cfRule type="cellIs" dxfId="20" priority="28" operator="equal">
      <formula>"UP"</formula>
    </cfRule>
    <cfRule type="cellIs" dxfId="19" priority="29" operator="equal">
      <formula>"DOWN"</formula>
    </cfRule>
  </conditionalFormatting>
  <conditionalFormatting sqref="C9:C28">
    <cfRule type="cellIs" dxfId="18" priority="26" operator="equal">
      <formula>"UP"</formula>
    </cfRule>
    <cfRule type="cellIs" dxfId="17" priority="27" operator="equal">
      <formula>"DOWN"</formula>
    </cfRule>
  </conditionalFormatting>
  <conditionalFormatting sqref="D9:I28">
    <cfRule type="cellIs" dxfId="16" priority="22" operator="greaterThan">
      <formula>0</formula>
    </cfRule>
    <cfRule type="cellIs" dxfId="15" priority="23" operator="lessThan">
      <formula>0</formula>
    </cfRule>
  </conditionalFormatting>
  <conditionalFormatting sqref="K9:P28">
    <cfRule type="cellIs" dxfId="14" priority="20" operator="greaterThan">
      <formula>0</formula>
    </cfRule>
    <cfRule type="cellIs" dxfId="13" priority="21" operator="lessThan">
      <formula>0</formula>
    </cfRule>
  </conditionalFormatting>
  <conditionalFormatting sqref="M4:M5">
    <cfRule type="cellIs" dxfId="12" priority="18" operator="equal">
      <formula>"BULLISH"</formula>
    </cfRule>
    <cfRule type="cellIs" dxfId="11" priority="19" operator="equal">
      <formula>"BEARISH"</formula>
    </cfRule>
  </conditionalFormatting>
  <conditionalFormatting sqref="P4:P5">
    <cfRule type="cellIs" dxfId="10" priority="16" operator="equal">
      <formula>"BULLISH"</formula>
    </cfRule>
    <cfRule type="cellIs" dxfId="9" priority="17" operator="equal">
      <formula>"BEARISH"</formula>
    </cfRule>
  </conditionalFormatting>
  <conditionalFormatting sqref="D9:P28">
    <cfRule type="cellIs" dxfId="8" priority="15" operator="equal">
      <formula>0</formula>
    </cfRule>
  </conditionalFormatting>
  <conditionalFormatting sqref="A9:A28">
    <cfRule type="cellIs" dxfId="7" priority="7" operator="equal">
      <formula>"LITTLE BULLISH"</formula>
    </cfRule>
    <cfRule type="cellIs" dxfId="6" priority="8" operator="equal">
      <formula>"BULLISH"</formula>
    </cfRule>
    <cfRule type="cellIs" dxfId="5" priority="9" operator="equal">
      <formula>"LITTLE BEARISH"</formula>
    </cfRule>
    <cfRule type="cellIs" dxfId="4" priority="10" operator="equal">
      <formula>"BEARISH"</formula>
    </cfRule>
  </conditionalFormatting>
  <conditionalFormatting sqref="S9:S28">
    <cfRule type="cellIs" dxfId="3" priority="2" operator="equal">
      <formula>"LITTLE BULLISH"</formula>
    </cfRule>
    <cfRule type="cellIs" dxfId="2" priority="3" operator="equal">
      <formula>"BULLISH"</formula>
    </cfRule>
    <cfRule type="cellIs" dxfId="1" priority="4" operator="equal">
      <formula>"LITTLE BEARISH"</formula>
    </cfRule>
    <cfRule type="cellIs" dxfId="0" priority="5" operator="equal">
      <formula>"BEARISH"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DC0F-48A1-4337-84BF-3D94F24E48E9}">
  <dimension ref="B2:D296"/>
  <sheetViews>
    <sheetView workbookViewId="0">
      <selection activeCell="B2" sqref="B2"/>
    </sheetView>
  </sheetViews>
  <sheetFormatPr defaultRowHeight="15" x14ac:dyDescent="0.25"/>
  <cols>
    <col min="2" max="3" width="10.42578125" bestFit="1" customWidth="1"/>
    <col min="4" max="4" width="18" bestFit="1" customWidth="1"/>
  </cols>
  <sheetData>
    <row r="2" spans="2:4" x14ac:dyDescent="0.25">
      <c r="B2" s="11">
        <v>44357</v>
      </c>
      <c r="C2" s="11">
        <f>+B2</f>
        <v>44357</v>
      </c>
      <c r="D2" s="12">
        <f>+C2</f>
        <v>44357</v>
      </c>
    </row>
    <row r="3" spans="2:4" x14ac:dyDescent="0.25">
      <c r="B3" s="11">
        <v>44358</v>
      </c>
      <c r="C3" s="11">
        <v>44364</v>
      </c>
      <c r="D3" s="12">
        <f t="shared" ref="D3:D66" si="0">+C3</f>
        <v>44364</v>
      </c>
    </row>
    <row r="4" spans="2:4" x14ac:dyDescent="0.25">
      <c r="B4" s="11">
        <v>44359</v>
      </c>
      <c r="C4" s="11">
        <v>44364</v>
      </c>
      <c r="D4" s="12">
        <f t="shared" si="0"/>
        <v>44364</v>
      </c>
    </row>
    <row r="5" spans="2:4" x14ac:dyDescent="0.25">
      <c r="B5" s="11">
        <v>44360</v>
      </c>
      <c r="C5" s="11">
        <v>44364</v>
      </c>
      <c r="D5" s="12">
        <f t="shared" si="0"/>
        <v>44364</v>
      </c>
    </row>
    <row r="6" spans="2:4" x14ac:dyDescent="0.25">
      <c r="B6" s="11">
        <v>44361</v>
      </c>
      <c r="C6" s="11">
        <v>44364</v>
      </c>
      <c r="D6" s="12">
        <f t="shared" si="0"/>
        <v>44364</v>
      </c>
    </row>
    <row r="7" spans="2:4" x14ac:dyDescent="0.25">
      <c r="B7" s="11">
        <v>44362</v>
      </c>
      <c r="C7" s="11">
        <v>44364</v>
      </c>
      <c r="D7" s="12">
        <f t="shared" si="0"/>
        <v>44364</v>
      </c>
    </row>
    <row r="8" spans="2:4" x14ac:dyDescent="0.25">
      <c r="B8" s="11">
        <v>44363</v>
      </c>
      <c r="C8" s="11">
        <v>44364</v>
      </c>
      <c r="D8" s="12">
        <f t="shared" si="0"/>
        <v>44364</v>
      </c>
    </row>
    <row r="9" spans="2:4" x14ac:dyDescent="0.25">
      <c r="B9" s="11">
        <v>44364</v>
      </c>
      <c r="C9" s="11">
        <f>+C2+7</f>
        <v>44364</v>
      </c>
      <c r="D9" s="12">
        <f t="shared" si="0"/>
        <v>44364</v>
      </c>
    </row>
    <row r="10" spans="2:4" x14ac:dyDescent="0.25">
      <c r="B10" s="11">
        <v>44365</v>
      </c>
      <c r="C10" s="11">
        <f t="shared" ref="C10:C15" si="1">+C3+7</f>
        <v>44371</v>
      </c>
      <c r="D10" s="12">
        <f t="shared" si="0"/>
        <v>44371</v>
      </c>
    </row>
    <row r="11" spans="2:4" x14ac:dyDescent="0.25">
      <c r="B11" s="11">
        <v>44366</v>
      </c>
      <c r="C11" s="11">
        <f t="shared" si="1"/>
        <v>44371</v>
      </c>
      <c r="D11" s="12">
        <f t="shared" si="0"/>
        <v>44371</v>
      </c>
    </row>
    <row r="12" spans="2:4" x14ac:dyDescent="0.25">
      <c r="B12" s="11">
        <v>44367</v>
      </c>
      <c r="C12" s="11">
        <f t="shared" si="1"/>
        <v>44371</v>
      </c>
      <c r="D12" s="12">
        <f t="shared" si="0"/>
        <v>44371</v>
      </c>
    </row>
    <row r="13" spans="2:4" x14ac:dyDescent="0.25">
      <c r="B13" s="11">
        <v>44368</v>
      </c>
      <c r="C13" s="11">
        <f t="shared" si="1"/>
        <v>44371</v>
      </c>
      <c r="D13" s="12">
        <f t="shared" si="0"/>
        <v>44371</v>
      </c>
    </row>
    <row r="14" spans="2:4" x14ac:dyDescent="0.25">
      <c r="B14" s="11">
        <v>44369</v>
      </c>
      <c r="C14" s="11">
        <f t="shared" si="1"/>
        <v>44371</v>
      </c>
      <c r="D14" s="12">
        <f t="shared" si="0"/>
        <v>44371</v>
      </c>
    </row>
    <row r="15" spans="2:4" x14ac:dyDescent="0.25">
      <c r="B15" s="11">
        <v>44370</v>
      </c>
      <c r="C15" s="11">
        <f t="shared" si="1"/>
        <v>44371</v>
      </c>
      <c r="D15" s="12">
        <f t="shared" si="0"/>
        <v>44371</v>
      </c>
    </row>
    <row r="16" spans="2:4" x14ac:dyDescent="0.25">
      <c r="B16" s="11">
        <v>44371</v>
      </c>
      <c r="C16" s="11">
        <f>+C9+7</f>
        <v>44371</v>
      </c>
      <c r="D16" s="12">
        <f t="shared" si="0"/>
        <v>44371</v>
      </c>
    </row>
    <row r="17" spans="2:4" x14ac:dyDescent="0.25">
      <c r="B17" s="11">
        <v>44372</v>
      </c>
      <c r="C17" s="11">
        <f t="shared" ref="C17:C22" si="2">+C10+7</f>
        <v>44378</v>
      </c>
      <c r="D17" s="12">
        <f t="shared" si="0"/>
        <v>44378</v>
      </c>
    </row>
    <row r="18" spans="2:4" x14ac:dyDescent="0.25">
      <c r="B18" s="11">
        <v>44373</v>
      </c>
      <c r="C18" s="11">
        <f t="shared" si="2"/>
        <v>44378</v>
      </c>
      <c r="D18" s="12">
        <f t="shared" si="0"/>
        <v>44378</v>
      </c>
    </row>
    <row r="19" spans="2:4" x14ac:dyDescent="0.25">
      <c r="B19" s="11">
        <v>44374</v>
      </c>
      <c r="C19" s="11">
        <f t="shared" si="2"/>
        <v>44378</v>
      </c>
      <c r="D19" s="12">
        <f t="shared" si="0"/>
        <v>44378</v>
      </c>
    </row>
    <row r="20" spans="2:4" x14ac:dyDescent="0.25">
      <c r="B20" s="11">
        <v>44375</v>
      </c>
      <c r="C20" s="11">
        <f t="shared" si="2"/>
        <v>44378</v>
      </c>
      <c r="D20" s="12">
        <f t="shared" si="0"/>
        <v>44378</v>
      </c>
    </row>
    <row r="21" spans="2:4" x14ac:dyDescent="0.25">
      <c r="B21" s="11">
        <v>44376</v>
      </c>
      <c r="C21" s="11">
        <f t="shared" si="2"/>
        <v>44378</v>
      </c>
      <c r="D21" s="12">
        <f t="shared" si="0"/>
        <v>44378</v>
      </c>
    </row>
    <row r="22" spans="2:4" x14ac:dyDescent="0.25">
      <c r="B22" s="11">
        <v>44377</v>
      </c>
      <c r="C22" s="11">
        <f t="shared" si="2"/>
        <v>44378</v>
      </c>
      <c r="D22" s="12">
        <f t="shared" si="0"/>
        <v>44378</v>
      </c>
    </row>
    <row r="23" spans="2:4" x14ac:dyDescent="0.25">
      <c r="B23" s="11">
        <v>44378</v>
      </c>
      <c r="C23" s="11">
        <f>+C16+7</f>
        <v>44378</v>
      </c>
      <c r="D23" s="12">
        <f t="shared" si="0"/>
        <v>44378</v>
      </c>
    </row>
    <row r="24" spans="2:4" x14ac:dyDescent="0.25">
      <c r="B24" s="11">
        <v>44379</v>
      </c>
      <c r="C24" s="11">
        <f t="shared" ref="C24:C29" si="3">+C17+7</f>
        <v>44385</v>
      </c>
      <c r="D24" s="12">
        <f t="shared" si="0"/>
        <v>44385</v>
      </c>
    </row>
    <row r="25" spans="2:4" x14ac:dyDescent="0.25">
      <c r="B25" s="11">
        <v>44380</v>
      </c>
      <c r="C25" s="11">
        <f t="shared" si="3"/>
        <v>44385</v>
      </c>
      <c r="D25" s="12">
        <f t="shared" si="0"/>
        <v>44385</v>
      </c>
    </row>
    <row r="26" spans="2:4" x14ac:dyDescent="0.25">
      <c r="B26" s="11">
        <v>44381</v>
      </c>
      <c r="C26" s="11">
        <f t="shared" si="3"/>
        <v>44385</v>
      </c>
      <c r="D26" s="12">
        <f t="shared" si="0"/>
        <v>44385</v>
      </c>
    </row>
    <row r="27" spans="2:4" x14ac:dyDescent="0.25">
      <c r="B27" s="11">
        <v>44382</v>
      </c>
      <c r="C27" s="11">
        <f t="shared" si="3"/>
        <v>44385</v>
      </c>
      <c r="D27" s="12">
        <f t="shared" si="0"/>
        <v>44385</v>
      </c>
    </row>
    <row r="28" spans="2:4" x14ac:dyDescent="0.25">
      <c r="B28" s="11">
        <v>44383</v>
      </c>
      <c r="C28" s="11">
        <f t="shared" si="3"/>
        <v>44385</v>
      </c>
      <c r="D28" s="12">
        <f t="shared" si="0"/>
        <v>44385</v>
      </c>
    </row>
    <row r="29" spans="2:4" x14ac:dyDescent="0.25">
      <c r="B29" s="11">
        <v>44384</v>
      </c>
      <c r="C29" s="11">
        <f t="shared" si="3"/>
        <v>44385</v>
      </c>
      <c r="D29" s="12">
        <f t="shared" si="0"/>
        <v>44385</v>
      </c>
    </row>
    <row r="30" spans="2:4" x14ac:dyDescent="0.25">
      <c r="B30" s="11">
        <v>44385</v>
      </c>
      <c r="C30" s="11">
        <f>+C23+7</f>
        <v>44385</v>
      </c>
      <c r="D30" s="12">
        <f t="shared" si="0"/>
        <v>44385</v>
      </c>
    </row>
    <row r="31" spans="2:4" x14ac:dyDescent="0.25">
      <c r="B31" s="11">
        <v>44386</v>
      </c>
      <c r="C31" s="11">
        <f t="shared" ref="C31:C36" si="4">+C24+7</f>
        <v>44392</v>
      </c>
      <c r="D31" s="12">
        <f t="shared" si="0"/>
        <v>44392</v>
      </c>
    </row>
    <row r="32" spans="2:4" x14ac:dyDescent="0.25">
      <c r="B32" s="11">
        <v>44387</v>
      </c>
      <c r="C32" s="11">
        <f t="shared" si="4"/>
        <v>44392</v>
      </c>
      <c r="D32" s="12">
        <f t="shared" si="0"/>
        <v>44392</v>
      </c>
    </row>
    <row r="33" spans="2:4" x14ac:dyDescent="0.25">
      <c r="B33" s="11">
        <v>44388</v>
      </c>
      <c r="C33" s="11">
        <f t="shared" si="4"/>
        <v>44392</v>
      </c>
      <c r="D33" s="12">
        <f t="shared" si="0"/>
        <v>44392</v>
      </c>
    </row>
    <row r="34" spans="2:4" x14ac:dyDescent="0.25">
      <c r="B34" s="11">
        <v>44389</v>
      </c>
      <c r="C34" s="11">
        <f t="shared" si="4"/>
        <v>44392</v>
      </c>
      <c r="D34" s="12">
        <f t="shared" si="0"/>
        <v>44392</v>
      </c>
    </row>
    <row r="35" spans="2:4" x14ac:dyDescent="0.25">
      <c r="B35" s="11">
        <v>44390</v>
      </c>
      <c r="C35" s="11">
        <f t="shared" si="4"/>
        <v>44392</v>
      </c>
      <c r="D35" s="12">
        <f t="shared" si="0"/>
        <v>44392</v>
      </c>
    </row>
    <row r="36" spans="2:4" x14ac:dyDescent="0.25">
      <c r="B36" s="11">
        <v>44391</v>
      </c>
      <c r="C36" s="11">
        <f t="shared" si="4"/>
        <v>44392</v>
      </c>
      <c r="D36" s="12">
        <f t="shared" si="0"/>
        <v>44392</v>
      </c>
    </row>
    <row r="37" spans="2:4" x14ac:dyDescent="0.25">
      <c r="B37" s="11">
        <v>44392</v>
      </c>
      <c r="C37" s="11">
        <f>+C30+7</f>
        <v>44392</v>
      </c>
      <c r="D37" s="12">
        <f t="shared" si="0"/>
        <v>44392</v>
      </c>
    </row>
    <row r="38" spans="2:4" x14ac:dyDescent="0.25">
      <c r="B38" s="11">
        <v>44393</v>
      </c>
      <c r="C38" s="11">
        <f t="shared" ref="C38:C43" si="5">+C31+7</f>
        <v>44399</v>
      </c>
      <c r="D38" s="12">
        <f t="shared" si="0"/>
        <v>44399</v>
      </c>
    </row>
    <row r="39" spans="2:4" x14ac:dyDescent="0.25">
      <c r="B39" s="11">
        <v>44394</v>
      </c>
      <c r="C39" s="11">
        <f t="shared" si="5"/>
        <v>44399</v>
      </c>
      <c r="D39" s="12">
        <f t="shared" si="0"/>
        <v>44399</v>
      </c>
    </row>
    <row r="40" spans="2:4" x14ac:dyDescent="0.25">
      <c r="B40" s="11">
        <v>44395</v>
      </c>
      <c r="C40" s="11">
        <f t="shared" si="5"/>
        <v>44399</v>
      </c>
      <c r="D40" s="12">
        <f t="shared" si="0"/>
        <v>44399</v>
      </c>
    </row>
    <row r="41" spans="2:4" x14ac:dyDescent="0.25">
      <c r="B41" s="11">
        <v>44396</v>
      </c>
      <c r="C41" s="11">
        <f t="shared" si="5"/>
        <v>44399</v>
      </c>
      <c r="D41" s="12">
        <f t="shared" si="0"/>
        <v>44399</v>
      </c>
    </row>
    <row r="42" spans="2:4" x14ac:dyDescent="0.25">
      <c r="B42" s="11">
        <v>44397</v>
      </c>
      <c r="C42" s="11">
        <f t="shared" si="5"/>
        <v>44399</v>
      </c>
      <c r="D42" s="12">
        <f t="shared" si="0"/>
        <v>44399</v>
      </c>
    </row>
    <row r="43" spans="2:4" x14ac:dyDescent="0.25">
      <c r="B43" s="11">
        <v>44398</v>
      </c>
      <c r="C43" s="11">
        <f t="shared" si="5"/>
        <v>44399</v>
      </c>
      <c r="D43" s="12">
        <f t="shared" si="0"/>
        <v>44399</v>
      </c>
    </row>
    <row r="44" spans="2:4" x14ac:dyDescent="0.25">
      <c r="B44" s="11">
        <v>44399</v>
      </c>
      <c r="C44" s="11">
        <f>+C37+7</f>
        <v>44399</v>
      </c>
      <c r="D44" s="12">
        <f t="shared" si="0"/>
        <v>44399</v>
      </c>
    </row>
    <row r="45" spans="2:4" x14ac:dyDescent="0.25">
      <c r="B45" s="11">
        <v>44400</v>
      </c>
      <c r="C45" s="11">
        <f t="shared" ref="C45:C50" si="6">+C38+7</f>
        <v>44406</v>
      </c>
      <c r="D45" s="12">
        <f t="shared" si="0"/>
        <v>44406</v>
      </c>
    </row>
    <row r="46" spans="2:4" x14ac:dyDescent="0.25">
      <c r="B46" s="11">
        <v>44401</v>
      </c>
      <c r="C46" s="11">
        <f t="shared" si="6"/>
        <v>44406</v>
      </c>
      <c r="D46" s="12">
        <f t="shared" si="0"/>
        <v>44406</v>
      </c>
    </row>
    <row r="47" spans="2:4" x14ac:dyDescent="0.25">
      <c r="B47" s="11">
        <v>44402</v>
      </c>
      <c r="C47" s="11">
        <f t="shared" si="6"/>
        <v>44406</v>
      </c>
      <c r="D47" s="12">
        <f t="shared" si="0"/>
        <v>44406</v>
      </c>
    </row>
    <row r="48" spans="2:4" x14ac:dyDescent="0.25">
      <c r="B48" s="11">
        <v>44403</v>
      </c>
      <c r="C48" s="11">
        <f t="shared" si="6"/>
        <v>44406</v>
      </c>
      <c r="D48" s="12">
        <f t="shared" si="0"/>
        <v>44406</v>
      </c>
    </row>
    <row r="49" spans="2:4" x14ac:dyDescent="0.25">
      <c r="B49" s="11">
        <v>44404</v>
      </c>
      <c r="C49" s="11">
        <f t="shared" si="6"/>
        <v>44406</v>
      </c>
      <c r="D49" s="12">
        <f t="shared" si="0"/>
        <v>44406</v>
      </c>
    </row>
    <row r="50" spans="2:4" x14ac:dyDescent="0.25">
      <c r="B50" s="11">
        <v>44405</v>
      </c>
      <c r="C50" s="11">
        <f t="shared" si="6"/>
        <v>44406</v>
      </c>
      <c r="D50" s="12">
        <f t="shared" si="0"/>
        <v>44406</v>
      </c>
    </row>
    <row r="51" spans="2:4" x14ac:dyDescent="0.25">
      <c r="B51" s="11">
        <v>44406</v>
      </c>
      <c r="C51" s="11">
        <f>+C44+7</f>
        <v>44406</v>
      </c>
      <c r="D51" s="12">
        <f t="shared" si="0"/>
        <v>44406</v>
      </c>
    </row>
    <row r="52" spans="2:4" x14ac:dyDescent="0.25">
      <c r="B52" s="11">
        <v>44407</v>
      </c>
      <c r="C52" s="11">
        <f t="shared" ref="C52:C57" si="7">+C45+7</f>
        <v>44413</v>
      </c>
      <c r="D52" s="12">
        <f t="shared" si="0"/>
        <v>44413</v>
      </c>
    </row>
    <row r="53" spans="2:4" x14ac:dyDescent="0.25">
      <c r="B53" s="11">
        <v>44408</v>
      </c>
      <c r="C53" s="11">
        <f t="shared" si="7"/>
        <v>44413</v>
      </c>
      <c r="D53" s="12">
        <f t="shared" si="0"/>
        <v>44413</v>
      </c>
    </row>
    <row r="54" spans="2:4" x14ac:dyDescent="0.25">
      <c r="B54" s="11">
        <v>44409</v>
      </c>
      <c r="C54" s="11">
        <f t="shared" si="7"/>
        <v>44413</v>
      </c>
      <c r="D54" s="12">
        <f t="shared" si="0"/>
        <v>44413</v>
      </c>
    </row>
    <row r="55" spans="2:4" x14ac:dyDescent="0.25">
      <c r="B55" s="11">
        <v>44410</v>
      </c>
      <c r="C55" s="11">
        <f t="shared" si="7"/>
        <v>44413</v>
      </c>
      <c r="D55" s="12">
        <f t="shared" si="0"/>
        <v>44413</v>
      </c>
    </row>
    <row r="56" spans="2:4" x14ac:dyDescent="0.25">
      <c r="B56" s="11">
        <v>44411</v>
      </c>
      <c r="C56" s="11">
        <f t="shared" si="7"/>
        <v>44413</v>
      </c>
      <c r="D56" s="12">
        <f t="shared" si="0"/>
        <v>44413</v>
      </c>
    </row>
    <row r="57" spans="2:4" x14ac:dyDescent="0.25">
      <c r="B57" s="11">
        <v>44412</v>
      </c>
      <c r="C57" s="11">
        <f t="shared" si="7"/>
        <v>44413</v>
      </c>
      <c r="D57" s="12">
        <f t="shared" si="0"/>
        <v>44413</v>
      </c>
    </row>
    <row r="58" spans="2:4" x14ac:dyDescent="0.25">
      <c r="B58" s="11">
        <v>44413</v>
      </c>
      <c r="C58" s="11">
        <f>+C51+7</f>
        <v>44413</v>
      </c>
      <c r="D58" s="12">
        <f t="shared" si="0"/>
        <v>44413</v>
      </c>
    </row>
    <row r="59" spans="2:4" x14ac:dyDescent="0.25">
      <c r="B59" s="11">
        <v>44414</v>
      </c>
      <c r="C59" s="11">
        <f t="shared" ref="C59:C64" si="8">+C52+7</f>
        <v>44420</v>
      </c>
      <c r="D59" s="12">
        <f t="shared" si="0"/>
        <v>44420</v>
      </c>
    </row>
    <row r="60" spans="2:4" x14ac:dyDescent="0.25">
      <c r="B60" s="11">
        <v>44415</v>
      </c>
      <c r="C60" s="11">
        <f t="shared" si="8"/>
        <v>44420</v>
      </c>
      <c r="D60" s="12">
        <f t="shared" si="0"/>
        <v>44420</v>
      </c>
    </row>
    <row r="61" spans="2:4" x14ac:dyDescent="0.25">
      <c r="B61" s="11">
        <v>44416</v>
      </c>
      <c r="C61" s="11">
        <f t="shared" si="8"/>
        <v>44420</v>
      </c>
      <c r="D61" s="12">
        <f t="shared" si="0"/>
        <v>44420</v>
      </c>
    </row>
    <row r="62" spans="2:4" x14ac:dyDescent="0.25">
      <c r="B62" s="11">
        <v>44417</v>
      </c>
      <c r="C62" s="11">
        <f t="shared" si="8"/>
        <v>44420</v>
      </c>
      <c r="D62" s="12">
        <f t="shared" si="0"/>
        <v>44420</v>
      </c>
    </row>
    <row r="63" spans="2:4" x14ac:dyDescent="0.25">
      <c r="B63" s="11">
        <v>44418</v>
      </c>
      <c r="C63" s="11">
        <f t="shared" si="8"/>
        <v>44420</v>
      </c>
      <c r="D63" s="12">
        <f t="shared" si="0"/>
        <v>44420</v>
      </c>
    </row>
    <row r="64" spans="2:4" x14ac:dyDescent="0.25">
      <c r="B64" s="11">
        <v>44419</v>
      </c>
      <c r="C64" s="11">
        <f t="shared" si="8"/>
        <v>44420</v>
      </c>
      <c r="D64" s="12">
        <f t="shared" si="0"/>
        <v>44420</v>
      </c>
    </row>
    <row r="65" spans="2:4" x14ac:dyDescent="0.25">
      <c r="B65" s="11">
        <v>44420</v>
      </c>
      <c r="C65" s="11">
        <f>+C58+7</f>
        <v>44420</v>
      </c>
      <c r="D65" s="12">
        <f t="shared" si="0"/>
        <v>44420</v>
      </c>
    </row>
    <row r="66" spans="2:4" x14ac:dyDescent="0.25">
      <c r="B66" s="11">
        <v>44421</v>
      </c>
      <c r="C66" s="11">
        <f t="shared" ref="C66:C71" si="9">+C59+7</f>
        <v>44427</v>
      </c>
      <c r="D66" s="12">
        <f t="shared" si="0"/>
        <v>44427</v>
      </c>
    </row>
    <row r="67" spans="2:4" x14ac:dyDescent="0.25">
      <c r="B67" s="11">
        <v>44422</v>
      </c>
      <c r="C67" s="11">
        <f t="shared" si="9"/>
        <v>44427</v>
      </c>
      <c r="D67" s="12">
        <f t="shared" ref="D67:D296" si="10">+C67</f>
        <v>44427</v>
      </c>
    </row>
    <row r="68" spans="2:4" x14ac:dyDescent="0.25">
      <c r="B68" s="11">
        <v>44423</v>
      </c>
      <c r="C68" s="11">
        <f t="shared" si="9"/>
        <v>44427</v>
      </c>
      <c r="D68" s="12">
        <f t="shared" si="10"/>
        <v>44427</v>
      </c>
    </row>
    <row r="69" spans="2:4" x14ac:dyDescent="0.25">
      <c r="B69" s="11">
        <v>44424</v>
      </c>
      <c r="C69" s="11">
        <f t="shared" si="9"/>
        <v>44427</v>
      </c>
      <c r="D69" s="12">
        <f t="shared" si="10"/>
        <v>44427</v>
      </c>
    </row>
    <row r="70" spans="2:4" x14ac:dyDescent="0.25">
      <c r="B70" s="11">
        <v>44425</v>
      </c>
      <c r="C70" s="11">
        <f t="shared" si="9"/>
        <v>44427</v>
      </c>
      <c r="D70" s="12">
        <f t="shared" si="10"/>
        <v>44427</v>
      </c>
    </row>
    <row r="71" spans="2:4" x14ac:dyDescent="0.25">
      <c r="B71" s="11">
        <v>44426</v>
      </c>
      <c r="C71" s="11">
        <f t="shared" si="9"/>
        <v>44427</v>
      </c>
      <c r="D71" s="12">
        <f t="shared" si="10"/>
        <v>44427</v>
      </c>
    </row>
    <row r="72" spans="2:4" x14ac:dyDescent="0.25">
      <c r="B72" s="11">
        <v>44427</v>
      </c>
      <c r="C72" s="11">
        <f>+C65+7</f>
        <v>44427</v>
      </c>
      <c r="D72" s="12">
        <f t="shared" si="10"/>
        <v>44427</v>
      </c>
    </row>
    <row r="73" spans="2:4" x14ac:dyDescent="0.25">
      <c r="B73" s="11">
        <v>44428</v>
      </c>
      <c r="C73" s="11">
        <f t="shared" ref="C73:C78" si="11">+C66+7</f>
        <v>44434</v>
      </c>
      <c r="D73" s="12">
        <f t="shared" si="10"/>
        <v>44434</v>
      </c>
    </row>
    <row r="74" spans="2:4" x14ac:dyDescent="0.25">
      <c r="B74" s="11">
        <v>44429</v>
      </c>
      <c r="C74" s="11">
        <f t="shared" si="11"/>
        <v>44434</v>
      </c>
      <c r="D74" s="12">
        <f t="shared" si="10"/>
        <v>44434</v>
      </c>
    </row>
    <row r="75" spans="2:4" x14ac:dyDescent="0.25">
      <c r="B75" s="11">
        <v>44430</v>
      </c>
      <c r="C75" s="11">
        <f t="shared" si="11"/>
        <v>44434</v>
      </c>
      <c r="D75" s="12">
        <f t="shared" si="10"/>
        <v>44434</v>
      </c>
    </row>
    <row r="76" spans="2:4" x14ac:dyDescent="0.25">
      <c r="B76" s="11">
        <v>44431</v>
      </c>
      <c r="C76" s="11">
        <f t="shared" si="11"/>
        <v>44434</v>
      </c>
      <c r="D76" s="12">
        <f t="shared" si="10"/>
        <v>44434</v>
      </c>
    </row>
    <row r="77" spans="2:4" x14ac:dyDescent="0.25">
      <c r="B77" s="11">
        <v>44432</v>
      </c>
      <c r="C77" s="11">
        <f t="shared" si="11"/>
        <v>44434</v>
      </c>
      <c r="D77" s="12">
        <f t="shared" si="10"/>
        <v>44434</v>
      </c>
    </row>
    <row r="78" spans="2:4" x14ac:dyDescent="0.25">
      <c r="B78" s="11">
        <v>44433</v>
      </c>
      <c r="C78" s="11">
        <f t="shared" si="11"/>
        <v>44434</v>
      </c>
      <c r="D78" s="12">
        <f t="shared" si="10"/>
        <v>44434</v>
      </c>
    </row>
    <row r="79" spans="2:4" x14ac:dyDescent="0.25">
      <c r="B79" s="11">
        <v>44434</v>
      </c>
      <c r="C79" s="11">
        <f>+C72+7</f>
        <v>44434</v>
      </c>
      <c r="D79" s="12">
        <f t="shared" si="10"/>
        <v>44434</v>
      </c>
    </row>
    <row r="80" spans="2:4" x14ac:dyDescent="0.25">
      <c r="B80" s="11">
        <v>44435</v>
      </c>
      <c r="C80" s="11">
        <f t="shared" ref="C80:C85" si="12">+C73+7</f>
        <v>44441</v>
      </c>
      <c r="D80" s="12">
        <f t="shared" si="10"/>
        <v>44441</v>
      </c>
    </row>
    <row r="81" spans="2:4" x14ac:dyDescent="0.25">
      <c r="B81" s="11">
        <v>44436</v>
      </c>
      <c r="C81" s="11">
        <f t="shared" si="12"/>
        <v>44441</v>
      </c>
      <c r="D81" s="12">
        <f t="shared" si="10"/>
        <v>44441</v>
      </c>
    </row>
    <row r="82" spans="2:4" x14ac:dyDescent="0.25">
      <c r="B82" s="11">
        <v>44437</v>
      </c>
      <c r="C82" s="11">
        <f t="shared" si="12"/>
        <v>44441</v>
      </c>
      <c r="D82" s="12">
        <f t="shared" si="10"/>
        <v>44441</v>
      </c>
    </row>
    <row r="83" spans="2:4" x14ac:dyDescent="0.25">
      <c r="B83" s="11">
        <v>44438</v>
      </c>
      <c r="C83" s="11">
        <f t="shared" si="12"/>
        <v>44441</v>
      </c>
      <c r="D83" s="12">
        <f t="shared" si="10"/>
        <v>44441</v>
      </c>
    </row>
    <row r="84" spans="2:4" x14ac:dyDescent="0.25">
      <c r="B84" s="11">
        <v>44439</v>
      </c>
      <c r="C84" s="11">
        <f t="shared" si="12"/>
        <v>44441</v>
      </c>
      <c r="D84" s="12">
        <f t="shared" si="10"/>
        <v>44441</v>
      </c>
    </row>
    <row r="85" spans="2:4" x14ac:dyDescent="0.25">
      <c r="B85" s="11">
        <v>44440</v>
      </c>
      <c r="C85" s="11">
        <f t="shared" si="12"/>
        <v>44441</v>
      </c>
      <c r="D85" s="12">
        <f t="shared" si="10"/>
        <v>44441</v>
      </c>
    </row>
    <row r="86" spans="2:4" x14ac:dyDescent="0.25">
      <c r="B86" s="11">
        <v>44441</v>
      </c>
      <c r="C86" s="11">
        <f>+C79+7</f>
        <v>44441</v>
      </c>
      <c r="D86" s="12">
        <f t="shared" si="10"/>
        <v>44441</v>
      </c>
    </row>
    <row r="87" spans="2:4" x14ac:dyDescent="0.25">
      <c r="B87" s="11">
        <v>44442</v>
      </c>
      <c r="C87" s="11">
        <f t="shared" ref="C87:C92" si="13">+C80+7</f>
        <v>44448</v>
      </c>
      <c r="D87" s="12">
        <f t="shared" si="10"/>
        <v>44448</v>
      </c>
    </row>
    <row r="88" spans="2:4" x14ac:dyDescent="0.25">
      <c r="B88" s="11">
        <v>44443</v>
      </c>
      <c r="C88" s="11">
        <f t="shared" si="13"/>
        <v>44448</v>
      </c>
      <c r="D88" s="12">
        <f t="shared" si="10"/>
        <v>44448</v>
      </c>
    </row>
    <row r="89" spans="2:4" x14ac:dyDescent="0.25">
      <c r="B89" s="11">
        <v>44444</v>
      </c>
      <c r="C89" s="11">
        <f t="shared" si="13"/>
        <v>44448</v>
      </c>
      <c r="D89" s="12">
        <f t="shared" si="10"/>
        <v>44448</v>
      </c>
    </row>
    <row r="90" spans="2:4" x14ac:dyDescent="0.25">
      <c r="B90" s="11">
        <v>44445</v>
      </c>
      <c r="C90" s="11">
        <f t="shared" si="13"/>
        <v>44448</v>
      </c>
      <c r="D90" s="12">
        <f t="shared" si="10"/>
        <v>44448</v>
      </c>
    </row>
    <row r="91" spans="2:4" x14ac:dyDescent="0.25">
      <c r="B91" s="11">
        <v>44446</v>
      </c>
      <c r="C91" s="11">
        <f t="shared" si="13"/>
        <v>44448</v>
      </c>
      <c r="D91" s="12">
        <f t="shared" si="10"/>
        <v>44448</v>
      </c>
    </row>
    <row r="92" spans="2:4" x14ac:dyDescent="0.25">
      <c r="B92" s="11">
        <v>44447</v>
      </c>
      <c r="C92" s="11">
        <f t="shared" si="13"/>
        <v>44448</v>
      </c>
      <c r="D92" s="12">
        <f t="shared" si="10"/>
        <v>44448</v>
      </c>
    </row>
    <row r="93" spans="2:4" x14ac:dyDescent="0.25">
      <c r="B93" s="11">
        <v>44448</v>
      </c>
      <c r="C93" s="11">
        <f>+C86+7</f>
        <v>44448</v>
      </c>
      <c r="D93" s="12">
        <f t="shared" si="10"/>
        <v>44448</v>
      </c>
    </row>
    <row r="94" spans="2:4" x14ac:dyDescent="0.25">
      <c r="B94" s="11">
        <v>44449</v>
      </c>
      <c r="C94" s="11">
        <f t="shared" ref="C94:C99" si="14">+C87+7</f>
        <v>44455</v>
      </c>
      <c r="D94" s="12">
        <f t="shared" si="10"/>
        <v>44455</v>
      </c>
    </row>
    <row r="95" spans="2:4" x14ac:dyDescent="0.25">
      <c r="B95" s="11">
        <v>44450</v>
      </c>
      <c r="C95" s="11">
        <f t="shared" si="14"/>
        <v>44455</v>
      </c>
      <c r="D95" s="12">
        <f t="shared" si="10"/>
        <v>44455</v>
      </c>
    </row>
    <row r="96" spans="2:4" x14ac:dyDescent="0.25">
      <c r="B96" s="11">
        <v>44451</v>
      </c>
      <c r="C96" s="11">
        <f t="shared" si="14"/>
        <v>44455</v>
      </c>
      <c r="D96" s="12">
        <f t="shared" si="10"/>
        <v>44455</v>
      </c>
    </row>
    <row r="97" spans="2:4" x14ac:dyDescent="0.25">
      <c r="B97" s="11">
        <v>44452</v>
      </c>
      <c r="C97" s="11">
        <f t="shared" si="14"/>
        <v>44455</v>
      </c>
      <c r="D97" s="12">
        <f t="shared" si="10"/>
        <v>44455</v>
      </c>
    </row>
    <row r="98" spans="2:4" x14ac:dyDescent="0.25">
      <c r="B98" s="11">
        <v>44453</v>
      </c>
      <c r="C98" s="11">
        <f t="shared" si="14"/>
        <v>44455</v>
      </c>
      <c r="D98" s="12">
        <f t="shared" si="10"/>
        <v>44455</v>
      </c>
    </row>
    <row r="99" spans="2:4" x14ac:dyDescent="0.25">
      <c r="B99" s="11">
        <v>44454</v>
      </c>
      <c r="C99" s="11">
        <f t="shared" si="14"/>
        <v>44455</v>
      </c>
      <c r="D99" s="12">
        <f t="shared" si="10"/>
        <v>44455</v>
      </c>
    </row>
    <row r="100" spans="2:4" x14ac:dyDescent="0.25">
      <c r="B100" s="11">
        <v>44455</v>
      </c>
      <c r="C100" s="11">
        <f>+C93+7</f>
        <v>44455</v>
      </c>
      <c r="D100" s="12">
        <f t="shared" si="10"/>
        <v>44455</v>
      </c>
    </row>
    <row r="101" spans="2:4" x14ac:dyDescent="0.25">
      <c r="B101" s="11">
        <v>44456</v>
      </c>
      <c r="C101" s="11">
        <f t="shared" ref="C101:C106" si="15">+C94+7</f>
        <v>44462</v>
      </c>
      <c r="D101" s="12">
        <f t="shared" si="10"/>
        <v>44462</v>
      </c>
    </row>
    <row r="102" spans="2:4" x14ac:dyDescent="0.25">
      <c r="B102" s="11">
        <v>44457</v>
      </c>
      <c r="C102" s="11">
        <f t="shared" si="15"/>
        <v>44462</v>
      </c>
      <c r="D102" s="12">
        <f t="shared" si="10"/>
        <v>44462</v>
      </c>
    </row>
    <row r="103" spans="2:4" x14ac:dyDescent="0.25">
      <c r="B103" s="11">
        <v>44458</v>
      </c>
      <c r="C103" s="11">
        <f t="shared" si="15"/>
        <v>44462</v>
      </c>
      <c r="D103" s="12">
        <f t="shared" si="10"/>
        <v>44462</v>
      </c>
    </row>
    <row r="104" spans="2:4" x14ac:dyDescent="0.25">
      <c r="B104" s="11">
        <v>44459</v>
      </c>
      <c r="C104" s="11">
        <f t="shared" si="15"/>
        <v>44462</v>
      </c>
      <c r="D104" s="12">
        <f t="shared" si="10"/>
        <v>44462</v>
      </c>
    </row>
    <row r="105" spans="2:4" x14ac:dyDescent="0.25">
      <c r="B105" s="11">
        <v>44460</v>
      </c>
      <c r="C105" s="11">
        <f t="shared" si="15"/>
        <v>44462</v>
      </c>
      <c r="D105" s="12">
        <f t="shared" si="10"/>
        <v>44462</v>
      </c>
    </row>
    <row r="106" spans="2:4" x14ac:dyDescent="0.25">
      <c r="B106" s="11">
        <v>44461</v>
      </c>
      <c r="C106" s="11">
        <f t="shared" si="15"/>
        <v>44462</v>
      </c>
      <c r="D106" s="12">
        <f t="shared" si="10"/>
        <v>44462</v>
      </c>
    </row>
    <row r="107" spans="2:4" x14ac:dyDescent="0.25">
      <c r="B107" s="11">
        <v>44462</v>
      </c>
      <c r="C107" s="11">
        <f>+C100+7</f>
        <v>44462</v>
      </c>
      <c r="D107" s="12">
        <f t="shared" si="10"/>
        <v>44462</v>
      </c>
    </row>
    <row r="108" spans="2:4" x14ac:dyDescent="0.25">
      <c r="B108" s="11">
        <v>44463</v>
      </c>
      <c r="C108" s="11">
        <f t="shared" ref="C108:C113" si="16">+C101+7</f>
        <v>44469</v>
      </c>
      <c r="D108" s="12">
        <f t="shared" si="10"/>
        <v>44469</v>
      </c>
    </row>
    <row r="109" spans="2:4" x14ac:dyDescent="0.25">
      <c r="B109" s="11">
        <v>44464</v>
      </c>
      <c r="C109" s="11">
        <f t="shared" si="16"/>
        <v>44469</v>
      </c>
      <c r="D109" s="12">
        <f t="shared" si="10"/>
        <v>44469</v>
      </c>
    </row>
    <row r="110" spans="2:4" x14ac:dyDescent="0.25">
      <c r="B110" s="11">
        <v>44465</v>
      </c>
      <c r="C110" s="11">
        <f t="shared" si="16"/>
        <v>44469</v>
      </c>
      <c r="D110" s="12">
        <f t="shared" si="10"/>
        <v>44469</v>
      </c>
    </row>
    <row r="111" spans="2:4" x14ac:dyDescent="0.25">
      <c r="B111" s="11">
        <v>44466</v>
      </c>
      <c r="C111" s="11">
        <f t="shared" si="16"/>
        <v>44469</v>
      </c>
      <c r="D111" s="12">
        <f t="shared" si="10"/>
        <v>44469</v>
      </c>
    </row>
    <row r="112" spans="2:4" x14ac:dyDescent="0.25">
      <c r="B112" s="11">
        <v>44467</v>
      </c>
      <c r="C112" s="11">
        <f t="shared" si="16"/>
        <v>44469</v>
      </c>
      <c r="D112" s="12">
        <f t="shared" si="10"/>
        <v>44469</v>
      </c>
    </row>
    <row r="113" spans="2:4" x14ac:dyDescent="0.25">
      <c r="B113" s="11">
        <v>44468</v>
      </c>
      <c r="C113" s="11">
        <f t="shared" si="16"/>
        <v>44469</v>
      </c>
      <c r="D113" s="12">
        <f t="shared" si="10"/>
        <v>44469</v>
      </c>
    </row>
    <row r="114" spans="2:4" x14ac:dyDescent="0.25">
      <c r="B114" s="11">
        <v>44469</v>
      </c>
      <c r="C114" s="11">
        <f>+C107+7</f>
        <v>44469</v>
      </c>
      <c r="D114" s="12">
        <f t="shared" si="10"/>
        <v>44469</v>
      </c>
    </row>
    <row r="115" spans="2:4" x14ac:dyDescent="0.25">
      <c r="B115" s="11">
        <v>44470</v>
      </c>
      <c r="C115" s="11">
        <f t="shared" ref="C115:C120" si="17">+C108+7</f>
        <v>44476</v>
      </c>
      <c r="D115" s="12">
        <f t="shared" si="10"/>
        <v>44476</v>
      </c>
    </row>
    <row r="116" spans="2:4" x14ac:dyDescent="0.25">
      <c r="B116" s="11">
        <v>44471</v>
      </c>
      <c r="C116" s="11">
        <f t="shared" si="17"/>
        <v>44476</v>
      </c>
      <c r="D116" s="12">
        <f t="shared" si="10"/>
        <v>44476</v>
      </c>
    </row>
    <row r="117" spans="2:4" x14ac:dyDescent="0.25">
      <c r="B117" s="11">
        <v>44472</v>
      </c>
      <c r="C117" s="11">
        <f t="shared" si="17"/>
        <v>44476</v>
      </c>
      <c r="D117" s="12">
        <f t="shared" si="10"/>
        <v>44476</v>
      </c>
    </row>
    <row r="118" spans="2:4" x14ac:dyDescent="0.25">
      <c r="B118" s="11">
        <v>44473</v>
      </c>
      <c r="C118" s="11">
        <f t="shared" si="17"/>
        <v>44476</v>
      </c>
      <c r="D118" s="12">
        <f t="shared" si="10"/>
        <v>44476</v>
      </c>
    </row>
    <row r="119" spans="2:4" x14ac:dyDescent="0.25">
      <c r="B119" s="11">
        <v>44474</v>
      </c>
      <c r="C119" s="11">
        <f t="shared" si="17"/>
        <v>44476</v>
      </c>
      <c r="D119" s="12">
        <f t="shared" si="10"/>
        <v>44476</v>
      </c>
    </row>
    <row r="120" spans="2:4" x14ac:dyDescent="0.25">
      <c r="B120" s="11">
        <v>44475</v>
      </c>
      <c r="C120" s="11">
        <f t="shared" si="17"/>
        <v>44476</v>
      </c>
      <c r="D120" s="12">
        <f t="shared" si="10"/>
        <v>44476</v>
      </c>
    </row>
    <row r="121" spans="2:4" x14ac:dyDescent="0.25">
      <c r="B121" s="11">
        <v>44476</v>
      </c>
      <c r="C121" s="11">
        <f>+C114+7</f>
        <v>44476</v>
      </c>
      <c r="D121" s="12">
        <f t="shared" si="10"/>
        <v>44476</v>
      </c>
    </row>
    <row r="122" spans="2:4" x14ac:dyDescent="0.25">
      <c r="B122" s="11">
        <v>44477</v>
      </c>
      <c r="C122" s="11">
        <f t="shared" ref="C122:C127" si="18">+C115+7</f>
        <v>44483</v>
      </c>
      <c r="D122" s="12">
        <f t="shared" si="10"/>
        <v>44483</v>
      </c>
    </row>
    <row r="123" spans="2:4" x14ac:dyDescent="0.25">
      <c r="B123" s="11">
        <v>44478</v>
      </c>
      <c r="C123" s="11">
        <f t="shared" si="18"/>
        <v>44483</v>
      </c>
      <c r="D123" s="12">
        <f t="shared" si="10"/>
        <v>44483</v>
      </c>
    </row>
    <row r="124" spans="2:4" x14ac:dyDescent="0.25">
      <c r="B124" s="11">
        <v>44479</v>
      </c>
      <c r="C124" s="11">
        <f t="shared" si="18"/>
        <v>44483</v>
      </c>
      <c r="D124" s="12">
        <f t="shared" si="10"/>
        <v>44483</v>
      </c>
    </row>
    <row r="125" spans="2:4" x14ac:dyDescent="0.25">
      <c r="B125" s="11">
        <v>44480</v>
      </c>
      <c r="C125" s="11">
        <f t="shared" si="18"/>
        <v>44483</v>
      </c>
      <c r="D125" s="12">
        <f t="shared" si="10"/>
        <v>44483</v>
      </c>
    </row>
    <row r="126" spans="2:4" x14ac:dyDescent="0.25">
      <c r="B126" s="11">
        <v>44481</v>
      </c>
      <c r="C126" s="11">
        <f t="shared" si="18"/>
        <v>44483</v>
      </c>
      <c r="D126" s="12">
        <f t="shared" si="10"/>
        <v>44483</v>
      </c>
    </row>
    <row r="127" spans="2:4" x14ac:dyDescent="0.25">
      <c r="B127" s="11">
        <v>44482</v>
      </c>
      <c r="C127" s="11">
        <f t="shared" si="18"/>
        <v>44483</v>
      </c>
      <c r="D127" s="12">
        <f t="shared" si="10"/>
        <v>44483</v>
      </c>
    </row>
    <row r="128" spans="2:4" x14ac:dyDescent="0.25">
      <c r="B128" s="11">
        <v>44483</v>
      </c>
      <c r="C128" s="11">
        <f>+C121+7</f>
        <v>44483</v>
      </c>
      <c r="D128" s="12">
        <f t="shared" si="10"/>
        <v>44483</v>
      </c>
    </row>
    <row r="129" spans="2:4" x14ac:dyDescent="0.25">
      <c r="B129" s="11">
        <v>44484</v>
      </c>
      <c r="C129" s="11">
        <f t="shared" ref="C129:C134" si="19">+C122+7</f>
        <v>44490</v>
      </c>
      <c r="D129" s="12">
        <f t="shared" si="10"/>
        <v>44490</v>
      </c>
    </row>
    <row r="130" spans="2:4" x14ac:dyDescent="0.25">
      <c r="B130" s="11">
        <v>44485</v>
      </c>
      <c r="C130" s="11">
        <f t="shared" si="19"/>
        <v>44490</v>
      </c>
      <c r="D130" s="12">
        <f t="shared" si="10"/>
        <v>44490</v>
      </c>
    </row>
    <row r="131" spans="2:4" x14ac:dyDescent="0.25">
      <c r="B131" s="11">
        <v>44486</v>
      </c>
      <c r="C131" s="11">
        <f t="shared" si="19"/>
        <v>44490</v>
      </c>
      <c r="D131" s="12">
        <f t="shared" si="10"/>
        <v>44490</v>
      </c>
    </row>
    <row r="132" spans="2:4" x14ac:dyDescent="0.25">
      <c r="B132" s="11">
        <v>44487</v>
      </c>
      <c r="C132" s="11">
        <f t="shared" si="19"/>
        <v>44490</v>
      </c>
      <c r="D132" s="12">
        <f t="shared" si="10"/>
        <v>44490</v>
      </c>
    </row>
    <row r="133" spans="2:4" x14ac:dyDescent="0.25">
      <c r="B133" s="11">
        <v>44488</v>
      </c>
      <c r="C133" s="11">
        <f t="shared" si="19"/>
        <v>44490</v>
      </c>
      <c r="D133" s="12">
        <f t="shared" si="10"/>
        <v>44490</v>
      </c>
    </row>
    <row r="134" spans="2:4" x14ac:dyDescent="0.25">
      <c r="B134" s="11">
        <v>44489</v>
      </c>
      <c r="C134" s="11">
        <f t="shared" si="19"/>
        <v>44490</v>
      </c>
      <c r="D134" s="12">
        <f t="shared" si="10"/>
        <v>44490</v>
      </c>
    </row>
    <row r="135" spans="2:4" x14ac:dyDescent="0.25">
      <c r="B135" s="11">
        <v>44490</v>
      </c>
      <c r="C135" s="11">
        <f>+C128+7</f>
        <v>44490</v>
      </c>
      <c r="D135" s="12">
        <f t="shared" si="10"/>
        <v>44490</v>
      </c>
    </row>
    <row r="136" spans="2:4" x14ac:dyDescent="0.25">
      <c r="B136" s="11">
        <v>44491</v>
      </c>
      <c r="C136" s="11">
        <f t="shared" ref="C136:C141" si="20">+C129+7</f>
        <v>44497</v>
      </c>
      <c r="D136" s="12">
        <f t="shared" si="10"/>
        <v>44497</v>
      </c>
    </row>
    <row r="137" spans="2:4" x14ac:dyDescent="0.25">
      <c r="B137" s="11">
        <v>44492</v>
      </c>
      <c r="C137" s="11">
        <f t="shared" si="20"/>
        <v>44497</v>
      </c>
      <c r="D137" s="12">
        <f t="shared" si="10"/>
        <v>44497</v>
      </c>
    </row>
    <row r="138" spans="2:4" x14ac:dyDescent="0.25">
      <c r="B138" s="11">
        <v>44493</v>
      </c>
      <c r="C138" s="11">
        <f t="shared" si="20"/>
        <v>44497</v>
      </c>
      <c r="D138" s="12">
        <f t="shared" si="10"/>
        <v>44497</v>
      </c>
    </row>
    <row r="139" spans="2:4" x14ac:dyDescent="0.25">
      <c r="B139" s="11">
        <v>44494</v>
      </c>
      <c r="C139" s="11">
        <f t="shared" si="20"/>
        <v>44497</v>
      </c>
      <c r="D139" s="12">
        <f t="shared" si="10"/>
        <v>44497</v>
      </c>
    </row>
    <row r="140" spans="2:4" x14ac:dyDescent="0.25">
      <c r="B140" s="11">
        <v>44495</v>
      </c>
      <c r="C140" s="11">
        <f t="shared" si="20"/>
        <v>44497</v>
      </c>
      <c r="D140" s="12">
        <f t="shared" si="10"/>
        <v>44497</v>
      </c>
    </row>
    <row r="141" spans="2:4" x14ac:dyDescent="0.25">
      <c r="B141" s="11">
        <v>44496</v>
      </c>
      <c r="C141" s="11">
        <f t="shared" si="20"/>
        <v>44497</v>
      </c>
      <c r="D141" s="12">
        <f t="shared" si="10"/>
        <v>44497</v>
      </c>
    </row>
    <row r="142" spans="2:4" x14ac:dyDescent="0.25">
      <c r="B142" s="11">
        <v>44497</v>
      </c>
      <c r="C142" s="11">
        <f>+C135+7</f>
        <v>44497</v>
      </c>
      <c r="D142" s="12">
        <f t="shared" si="10"/>
        <v>44497</v>
      </c>
    </row>
    <row r="143" spans="2:4" x14ac:dyDescent="0.25">
      <c r="B143" s="11">
        <v>44498</v>
      </c>
      <c r="C143" s="11">
        <f t="shared" ref="C143:C148" si="21">+C136+7</f>
        <v>44504</v>
      </c>
      <c r="D143" s="12">
        <f t="shared" si="10"/>
        <v>44504</v>
      </c>
    </row>
    <row r="144" spans="2:4" x14ac:dyDescent="0.25">
      <c r="B144" s="11">
        <v>44499</v>
      </c>
      <c r="C144" s="11">
        <f t="shared" si="21"/>
        <v>44504</v>
      </c>
      <c r="D144" s="12">
        <f t="shared" si="10"/>
        <v>44504</v>
      </c>
    </row>
    <row r="145" spans="2:4" x14ac:dyDescent="0.25">
      <c r="B145" s="11">
        <v>44500</v>
      </c>
      <c r="C145" s="11">
        <f t="shared" si="21"/>
        <v>44504</v>
      </c>
      <c r="D145" s="12">
        <f t="shared" si="10"/>
        <v>44504</v>
      </c>
    </row>
    <row r="146" spans="2:4" x14ac:dyDescent="0.25">
      <c r="B146" s="11">
        <v>44501</v>
      </c>
      <c r="C146" s="11">
        <f t="shared" si="21"/>
        <v>44504</v>
      </c>
      <c r="D146" s="12">
        <f t="shared" si="10"/>
        <v>44504</v>
      </c>
    </row>
    <row r="147" spans="2:4" x14ac:dyDescent="0.25">
      <c r="B147" s="11">
        <v>44502</v>
      </c>
      <c r="C147" s="11">
        <f t="shared" si="21"/>
        <v>44504</v>
      </c>
      <c r="D147" s="12">
        <f t="shared" si="10"/>
        <v>44504</v>
      </c>
    </row>
    <row r="148" spans="2:4" x14ac:dyDescent="0.25">
      <c r="B148" s="11">
        <v>44503</v>
      </c>
      <c r="C148" s="11">
        <f t="shared" si="21"/>
        <v>44504</v>
      </c>
      <c r="D148" s="12">
        <f t="shared" si="10"/>
        <v>44504</v>
      </c>
    </row>
    <row r="149" spans="2:4" x14ac:dyDescent="0.25">
      <c r="B149" s="11">
        <v>44504</v>
      </c>
      <c r="C149" s="11">
        <f>+C142+7</f>
        <v>44504</v>
      </c>
      <c r="D149" s="12">
        <f t="shared" si="10"/>
        <v>44504</v>
      </c>
    </row>
    <row r="150" spans="2:4" x14ac:dyDescent="0.25">
      <c r="B150" s="11">
        <v>44505</v>
      </c>
      <c r="C150" s="11">
        <f t="shared" ref="C150:C155" si="22">+C143+7</f>
        <v>44511</v>
      </c>
      <c r="D150" s="12">
        <f t="shared" si="10"/>
        <v>44511</v>
      </c>
    </row>
    <row r="151" spans="2:4" x14ac:dyDescent="0.25">
      <c r="B151" s="11">
        <v>44506</v>
      </c>
      <c r="C151" s="11">
        <f t="shared" si="22"/>
        <v>44511</v>
      </c>
      <c r="D151" s="12">
        <f t="shared" si="10"/>
        <v>44511</v>
      </c>
    </row>
    <row r="152" spans="2:4" x14ac:dyDescent="0.25">
      <c r="B152" s="11">
        <v>44507</v>
      </c>
      <c r="C152" s="11">
        <f t="shared" si="22"/>
        <v>44511</v>
      </c>
      <c r="D152" s="12">
        <f t="shared" si="10"/>
        <v>44511</v>
      </c>
    </row>
    <row r="153" spans="2:4" x14ac:dyDescent="0.25">
      <c r="B153" s="11">
        <v>44508</v>
      </c>
      <c r="C153" s="11">
        <f t="shared" si="22"/>
        <v>44511</v>
      </c>
      <c r="D153" s="12">
        <f t="shared" si="10"/>
        <v>44511</v>
      </c>
    </row>
    <row r="154" spans="2:4" x14ac:dyDescent="0.25">
      <c r="B154" s="11">
        <v>44509</v>
      </c>
      <c r="C154" s="11">
        <f t="shared" si="22"/>
        <v>44511</v>
      </c>
      <c r="D154" s="12">
        <f t="shared" si="10"/>
        <v>44511</v>
      </c>
    </row>
    <row r="155" spans="2:4" x14ac:dyDescent="0.25">
      <c r="B155" s="11">
        <v>44510</v>
      </c>
      <c r="C155" s="11">
        <f t="shared" si="22"/>
        <v>44511</v>
      </c>
      <c r="D155" s="12">
        <f t="shared" si="10"/>
        <v>44511</v>
      </c>
    </row>
    <row r="156" spans="2:4" x14ac:dyDescent="0.25">
      <c r="B156" s="11">
        <v>44511</v>
      </c>
      <c r="C156" s="11">
        <f>+C149+7</f>
        <v>44511</v>
      </c>
      <c r="D156" s="12">
        <f t="shared" si="10"/>
        <v>44511</v>
      </c>
    </row>
    <row r="157" spans="2:4" x14ac:dyDescent="0.25">
      <c r="B157" s="11">
        <v>44512</v>
      </c>
      <c r="C157" s="11">
        <f t="shared" ref="C157:C162" si="23">+C150+7</f>
        <v>44518</v>
      </c>
      <c r="D157" s="12">
        <f t="shared" si="10"/>
        <v>44518</v>
      </c>
    </row>
    <row r="158" spans="2:4" x14ac:dyDescent="0.25">
      <c r="B158" s="11">
        <v>44513</v>
      </c>
      <c r="C158" s="11">
        <f t="shared" si="23"/>
        <v>44518</v>
      </c>
      <c r="D158" s="12">
        <f t="shared" si="10"/>
        <v>44518</v>
      </c>
    </row>
    <row r="159" spans="2:4" x14ac:dyDescent="0.25">
      <c r="B159" s="11">
        <v>44514</v>
      </c>
      <c r="C159" s="11">
        <f t="shared" si="23"/>
        <v>44518</v>
      </c>
      <c r="D159" s="12">
        <f t="shared" si="10"/>
        <v>44518</v>
      </c>
    </row>
    <row r="160" spans="2:4" x14ac:dyDescent="0.25">
      <c r="B160" s="11">
        <v>44515</v>
      </c>
      <c r="C160" s="11">
        <f t="shared" si="23"/>
        <v>44518</v>
      </c>
      <c r="D160" s="12">
        <f t="shared" si="10"/>
        <v>44518</v>
      </c>
    </row>
    <row r="161" spans="2:4" x14ac:dyDescent="0.25">
      <c r="B161" s="11">
        <v>44516</v>
      </c>
      <c r="C161" s="11">
        <f t="shared" si="23"/>
        <v>44518</v>
      </c>
      <c r="D161" s="12">
        <f t="shared" si="10"/>
        <v>44518</v>
      </c>
    </row>
    <row r="162" spans="2:4" x14ac:dyDescent="0.25">
      <c r="B162" s="11">
        <v>44517</v>
      </c>
      <c r="C162" s="11">
        <f t="shared" si="23"/>
        <v>44518</v>
      </c>
      <c r="D162" s="12">
        <f t="shared" si="10"/>
        <v>44518</v>
      </c>
    </row>
    <row r="163" spans="2:4" x14ac:dyDescent="0.25">
      <c r="B163" s="11">
        <v>44518</v>
      </c>
      <c r="C163" s="11">
        <f>+C156+7</f>
        <v>44518</v>
      </c>
      <c r="D163" s="12">
        <f t="shared" si="10"/>
        <v>44518</v>
      </c>
    </row>
    <row r="164" spans="2:4" x14ac:dyDescent="0.25">
      <c r="B164" s="11">
        <v>44519</v>
      </c>
      <c r="C164" s="11">
        <f t="shared" ref="C164:C169" si="24">+C157+7</f>
        <v>44525</v>
      </c>
      <c r="D164" s="12">
        <f t="shared" si="10"/>
        <v>44525</v>
      </c>
    </row>
    <row r="165" spans="2:4" x14ac:dyDescent="0.25">
      <c r="B165" s="11">
        <v>44520</v>
      </c>
      <c r="C165" s="11">
        <f t="shared" si="24"/>
        <v>44525</v>
      </c>
      <c r="D165" s="12">
        <f t="shared" si="10"/>
        <v>44525</v>
      </c>
    </row>
    <row r="166" spans="2:4" x14ac:dyDescent="0.25">
      <c r="B166" s="11">
        <v>44521</v>
      </c>
      <c r="C166" s="11">
        <f t="shared" si="24"/>
        <v>44525</v>
      </c>
      <c r="D166" s="12">
        <f t="shared" si="10"/>
        <v>44525</v>
      </c>
    </row>
    <row r="167" spans="2:4" x14ac:dyDescent="0.25">
      <c r="B167" s="11">
        <v>44522</v>
      </c>
      <c r="C167" s="11">
        <f t="shared" si="24"/>
        <v>44525</v>
      </c>
      <c r="D167" s="12">
        <f t="shared" si="10"/>
        <v>44525</v>
      </c>
    </row>
    <row r="168" spans="2:4" x14ac:dyDescent="0.25">
      <c r="B168" s="11">
        <v>44523</v>
      </c>
      <c r="C168" s="11">
        <f t="shared" si="24"/>
        <v>44525</v>
      </c>
      <c r="D168" s="12">
        <f t="shared" si="10"/>
        <v>44525</v>
      </c>
    </row>
    <row r="169" spans="2:4" x14ac:dyDescent="0.25">
      <c r="B169" s="11">
        <v>44524</v>
      </c>
      <c r="C169" s="11">
        <f t="shared" si="24"/>
        <v>44525</v>
      </c>
      <c r="D169" s="12">
        <f t="shared" si="10"/>
        <v>44525</v>
      </c>
    </row>
    <row r="170" spans="2:4" x14ac:dyDescent="0.25">
      <c r="B170" s="11">
        <v>44525</v>
      </c>
      <c r="C170" s="11">
        <f>+C163+7</f>
        <v>44525</v>
      </c>
      <c r="D170" s="12">
        <f t="shared" si="10"/>
        <v>44525</v>
      </c>
    </row>
    <row r="171" spans="2:4" x14ac:dyDescent="0.25">
      <c r="B171" s="11">
        <v>44526</v>
      </c>
      <c r="C171" s="11">
        <f t="shared" ref="C171:C176" si="25">+C164+7</f>
        <v>44532</v>
      </c>
      <c r="D171" s="12">
        <f t="shared" si="10"/>
        <v>44532</v>
      </c>
    </row>
    <row r="172" spans="2:4" x14ac:dyDescent="0.25">
      <c r="B172" s="11">
        <v>44527</v>
      </c>
      <c r="C172" s="11">
        <f t="shared" si="25"/>
        <v>44532</v>
      </c>
      <c r="D172" s="12">
        <f t="shared" si="10"/>
        <v>44532</v>
      </c>
    </row>
    <row r="173" spans="2:4" x14ac:dyDescent="0.25">
      <c r="B173" s="11">
        <v>44528</v>
      </c>
      <c r="C173" s="11">
        <f t="shared" si="25"/>
        <v>44532</v>
      </c>
      <c r="D173" s="12">
        <f t="shared" si="10"/>
        <v>44532</v>
      </c>
    </row>
    <row r="174" spans="2:4" x14ac:dyDescent="0.25">
      <c r="B174" s="11">
        <v>44529</v>
      </c>
      <c r="C174" s="11">
        <f t="shared" si="25"/>
        <v>44532</v>
      </c>
      <c r="D174" s="12">
        <f t="shared" si="10"/>
        <v>44532</v>
      </c>
    </row>
    <row r="175" spans="2:4" x14ac:dyDescent="0.25">
      <c r="B175" s="11">
        <v>44530</v>
      </c>
      <c r="C175" s="11">
        <f t="shared" si="25"/>
        <v>44532</v>
      </c>
      <c r="D175" s="12">
        <f t="shared" si="10"/>
        <v>44532</v>
      </c>
    </row>
    <row r="176" spans="2:4" x14ac:dyDescent="0.25">
      <c r="B176" s="11">
        <v>44531</v>
      </c>
      <c r="C176" s="11">
        <f t="shared" si="25"/>
        <v>44532</v>
      </c>
      <c r="D176" s="12">
        <f t="shared" si="10"/>
        <v>44532</v>
      </c>
    </row>
    <row r="177" spans="2:4" x14ac:dyDescent="0.25">
      <c r="B177" s="11">
        <v>44532</v>
      </c>
      <c r="C177" s="11">
        <f>+C170+7</f>
        <v>44532</v>
      </c>
      <c r="D177" s="12">
        <f t="shared" si="10"/>
        <v>44532</v>
      </c>
    </row>
    <row r="178" spans="2:4" x14ac:dyDescent="0.25">
      <c r="B178" s="11">
        <v>44533</v>
      </c>
      <c r="C178" s="11">
        <f t="shared" ref="C178:C183" si="26">+C171+7</f>
        <v>44539</v>
      </c>
      <c r="D178" s="12">
        <f t="shared" si="10"/>
        <v>44539</v>
      </c>
    </row>
    <row r="179" spans="2:4" x14ac:dyDescent="0.25">
      <c r="B179" s="11">
        <v>44534</v>
      </c>
      <c r="C179" s="11">
        <f t="shared" si="26"/>
        <v>44539</v>
      </c>
      <c r="D179" s="12">
        <f t="shared" si="10"/>
        <v>44539</v>
      </c>
    </row>
    <row r="180" spans="2:4" x14ac:dyDescent="0.25">
      <c r="B180" s="11">
        <v>44535</v>
      </c>
      <c r="C180" s="11">
        <f t="shared" si="26"/>
        <v>44539</v>
      </c>
      <c r="D180" s="12">
        <f t="shared" si="10"/>
        <v>44539</v>
      </c>
    </row>
    <row r="181" spans="2:4" x14ac:dyDescent="0.25">
      <c r="B181" s="11">
        <v>44536</v>
      </c>
      <c r="C181" s="11">
        <f t="shared" si="26"/>
        <v>44539</v>
      </c>
      <c r="D181" s="12">
        <f t="shared" si="10"/>
        <v>44539</v>
      </c>
    </row>
    <row r="182" spans="2:4" x14ac:dyDescent="0.25">
      <c r="B182" s="11">
        <v>44537</v>
      </c>
      <c r="C182" s="11">
        <f t="shared" si="26"/>
        <v>44539</v>
      </c>
      <c r="D182" s="12">
        <f t="shared" si="10"/>
        <v>44539</v>
      </c>
    </row>
    <row r="183" spans="2:4" x14ac:dyDescent="0.25">
      <c r="B183" s="11">
        <v>44538</v>
      </c>
      <c r="C183" s="11">
        <f t="shared" si="26"/>
        <v>44539</v>
      </c>
      <c r="D183" s="12">
        <f t="shared" si="10"/>
        <v>44539</v>
      </c>
    </row>
    <row r="184" spans="2:4" x14ac:dyDescent="0.25">
      <c r="B184" s="11">
        <v>44539</v>
      </c>
      <c r="C184" s="11">
        <f>+C177+7</f>
        <v>44539</v>
      </c>
      <c r="D184" s="12">
        <f t="shared" si="10"/>
        <v>44539</v>
      </c>
    </row>
    <row r="185" spans="2:4" x14ac:dyDescent="0.25">
      <c r="B185" s="11">
        <v>44540</v>
      </c>
      <c r="C185" s="11">
        <f t="shared" ref="C185:C190" si="27">+C178+7</f>
        <v>44546</v>
      </c>
      <c r="D185" s="12">
        <f t="shared" si="10"/>
        <v>44546</v>
      </c>
    </row>
    <row r="186" spans="2:4" x14ac:dyDescent="0.25">
      <c r="B186" s="11">
        <v>44541</v>
      </c>
      <c r="C186" s="11">
        <f t="shared" si="27"/>
        <v>44546</v>
      </c>
      <c r="D186" s="12">
        <f t="shared" si="10"/>
        <v>44546</v>
      </c>
    </row>
    <row r="187" spans="2:4" x14ac:dyDescent="0.25">
      <c r="B187" s="11">
        <v>44542</v>
      </c>
      <c r="C187" s="11">
        <f t="shared" si="27"/>
        <v>44546</v>
      </c>
      <c r="D187" s="12">
        <f t="shared" si="10"/>
        <v>44546</v>
      </c>
    </row>
    <row r="188" spans="2:4" x14ac:dyDescent="0.25">
      <c r="B188" s="11">
        <v>44543</v>
      </c>
      <c r="C188" s="11">
        <f t="shared" si="27"/>
        <v>44546</v>
      </c>
      <c r="D188" s="12">
        <f t="shared" si="10"/>
        <v>44546</v>
      </c>
    </row>
    <row r="189" spans="2:4" x14ac:dyDescent="0.25">
      <c r="B189" s="11">
        <v>44544</v>
      </c>
      <c r="C189" s="11">
        <f t="shared" si="27"/>
        <v>44546</v>
      </c>
      <c r="D189" s="12">
        <f t="shared" si="10"/>
        <v>44546</v>
      </c>
    </row>
    <row r="190" spans="2:4" x14ac:dyDescent="0.25">
      <c r="B190" s="11">
        <v>44545</v>
      </c>
      <c r="C190" s="11">
        <f t="shared" si="27"/>
        <v>44546</v>
      </c>
      <c r="D190" s="12">
        <f t="shared" si="10"/>
        <v>44546</v>
      </c>
    </row>
    <row r="191" spans="2:4" x14ac:dyDescent="0.25">
      <c r="B191" s="11">
        <v>44546</v>
      </c>
      <c r="C191" s="11">
        <f>+C184+7</f>
        <v>44546</v>
      </c>
      <c r="D191" s="12">
        <f t="shared" si="10"/>
        <v>44546</v>
      </c>
    </row>
    <row r="192" spans="2:4" x14ac:dyDescent="0.25">
      <c r="B192" s="11">
        <v>44547</v>
      </c>
      <c r="C192" s="11">
        <f t="shared" ref="C192:C197" si="28">+C185+7</f>
        <v>44553</v>
      </c>
      <c r="D192" s="12">
        <f t="shared" si="10"/>
        <v>44553</v>
      </c>
    </row>
    <row r="193" spans="2:4" x14ac:dyDescent="0.25">
      <c r="B193" s="11">
        <v>44548</v>
      </c>
      <c r="C193" s="11">
        <f t="shared" si="28"/>
        <v>44553</v>
      </c>
      <c r="D193" s="12">
        <f t="shared" si="10"/>
        <v>44553</v>
      </c>
    </row>
    <row r="194" spans="2:4" x14ac:dyDescent="0.25">
      <c r="B194" s="11">
        <v>44549</v>
      </c>
      <c r="C194" s="11">
        <f t="shared" si="28"/>
        <v>44553</v>
      </c>
      <c r="D194" s="12">
        <f t="shared" si="10"/>
        <v>44553</v>
      </c>
    </row>
    <row r="195" spans="2:4" x14ac:dyDescent="0.25">
      <c r="B195" s="11">
        <v>44550</v>
      </c>
      <c r="C195" s="11">
        <f t="shared" si="28"/>
        <v>44553</v>
      </c>
      <c r="D195" s="12">
        <f t="shared" si="10"/>
        <v>44553</v>
      </c>
    </row>
    <row r="196" spans="2:4" x14ac:dyDescent="0.25">
      <c r="B196" s="11">
        <v>44551</v>
      </c>
      <c r="C196" s="11">
        <f t="shared" si="28"/>
        <v>44553</v>
      </c>
      <c r="D196" s="12">
        <f t="shared" si="10"/>
        <v>44553</v>
      </c>
    </row>
    <row r="197" spans="2:4" x14ac:dyDescent="0.25">
      <c r="B197" s="11">
        <v>44552</v>
      </c>
      <c r="C197" s="11">
        <f t="shared" si="28"/>
        <v>44553</v>
      </c>
      <c r="D197" s="12">
        <f t="shared" si="10"/>
        <v>44553</v>
      </c>
    </row>
    <row r="198" spans="2:4" x14ac:dyDescent="0.25">
      <c r="B198" s="11">
        <v>44553</v>
      </c>
      <c r="C198" s="11">
        <f>+C191+7</f>
        <v>44553</v>
      </c>
      <c r="D198" s="12">
        <f t="shared" si="10"/>
        <v>44553</v>
      </c>
    </row>
    <row r="199" spans="2:4" x14ac:dyDescent="0.25">
      <c r="B199" s="11">
        <v>44554</v>
      </c>
      <c r="C199" s="11">
        <f t="shared" ref="C199:C204" si="29">+C192+7</f>
        <v>44560</v>
      </c>
      <c r="D199" s="12">
        <f t="shared" si="10"/>
        <v>44560</v>
      </c>
    </row>
    <row r="200" spans="2:4" x14ac:dyDescent="0.25">
      <c r="B200" s="11">
        <v>44555</v>
      </c>
      <c r="C200" s="11">
        <f t="shared" si="29"/>
        <v>44560</v>
      </c>
      <c r="D200" s="12">
        <f t="shared" si="10"/>
        <v>44560</v>
      </c>
    </row>
    <row r="201" spans="2:4" x14ac:dyDescent="0.25">
      <c r="B201" s="11">
        <v>44556</v>
      </c>
      <c r="C201" s="11">
        <f t="shared" si="29"/>
        <v>44560</v>
      </c>
      <c r="D201" s="12">
        <f t="shared" si="10"/>
        <v>44560</v>
      </c>
    </row>
    <row r="202" spans="2:4" x14ac:dyDescent="0.25">
      <c r="B202" s="11">
        <v>44557</v>
      </c>
      <c r="C202" s="11">
        <f t="shared" si="29"/>
        <v>44560</v>
      </c>
      <c r="D202" s="12">
        <f t="shared" si="10"/>
        <v>44560</v>
      </c>
    </row>
    <row r="203" spans="2:4" x14ac:dyDescent="0.25">
      <c r="B203" s="11">
        <v>44558</v>
      </c>
      <c r="C203" s="11">
        <f t="shared" si="29"/>
        <v>44560</v>
      </c>
      <c r="D203" s="12">
        <f t="shared" si="10"/>
        <v>44560</v>
      </c>
    </row>
    <row r="204" spans="2:4" x14ac:dyDescent="0.25">
      <c r="B204" s="11">
        <v>44559</v>
      </c>
      <c r="C204" s="11">
        <f t="shared" si="29"/>
        <v>44560</v>
      </c>
      <c r="D204" s="12">
        <f t="shared" si="10"/>
        <v>44560</v>
      </c>
    </row>
    <row r="205" spans="2:4" x14ac:dyDescent="0.25">
      <c r="B205" s="11">
        <v>44560</v>
      </c>
      <c r="C205" s="11">
        <f>+C198+7</f>
        <v>44560</v>
      </c>
      <c r="D205" s="12">
        <f t="shared" si="10"/>
        <v>44560</v>
      </c>
    </row>
    <row r="206" spans="2:4" x14ac:dyDescent="0.25">
      <c r="B206" s="11">
        <v>44561</v>
      </c>
      <c r="C206" s="11">
        <f t="shared" ref="C206:C211" si="30">+C199+7</f>
        <v>44567</v>
      </c>
      <c r="D206" s="12">
        <f t="shared" si="10"/>
        <v>44567</v>
      </c>
    </row>
    <row r="207" spans="2:4" x14ac:dyDescent="0.25">
      <c r="B207" s="11">
        <v>44562</v>
      </c>
      <c r="C207" s="11">
        <f t="shared" si="30"/>
        <v>44567</v>
      </c>
      <c r="D207" s="12">
        <f t="shared" si="10"/>
        <v>44567</v>
      </c>
    </row>
    <row r="208" spans="2:4" x14ac:dyDescent="0.25">
      <c r="B208" s="11">
        <v>44563</v>
      </c>
      <c r="C208" s="11">
        <f t="shared" si="30"/>
        <v>44567</v>
      </c>
      <c r="D208" s="12">
        <f t="shared" si="10"/>
        <v>44567</v>
      </c>
    </row>
    <row r="209" spans="2:4" x14ac:dyDescent="0.25">
      <c r="B209" s="11">
        <v>44564</v>
      </c>
      <c r="C209" s="11">
        <f t="shared" si="30"/>
        <v>44567</v>
      </c>
      <c r="D209" s="12">
        <f t="shared" si="10"/>
        <v>44567</v>
      </c>
    </row>
    <row r="210" spans="2:4" x14ac:dyDescent="0.25">
      <c r="B210" s="11">
        <v>44565</v>
      </c>
      <c r="C210" s="11">
        <f t="shared" si="30"/>
        <v>44567</v>
      </c>
      <c r="D210" s="12">
        <f t="shared" si="10"/>
        <v>44567</v>
      </c>
    </row>
    <row r="211" spans="2:4" x14ac:dyDescent="0.25">
      <c r="B211" s="11">
        <v>44566</v>
      </c>
      <c r="C211" s="11">
        <f t="shared" si="30"/>
        <v>44567</v>
      </c>
      <c r="D211" s="12">
        <f t="shared" si="10"/>
        <v>44567</v>
      </c>
    </row>
    <row r="212" spans="2:4" x14ac:dyDescent="0.25">
      <c r="B212" s="11">
        <v>44567</v>
      </c>
      <c r="C212" s="11">
        <f>+C205+7</f>
        <v>44567</v>
      </c>
      <c r="D212" s="12">
        <f t="shared" si="10"/>
        <v>44567</v>
      </c>
    </row>
    <row r="213" spans="2:4" x14ac:dyDescent="0.25">
      <c r="B213" s="11">
        <v>44568</v>
      </c>
      <c r="C213" s="11">
        <f t="shared" ref="C213:C218" si="31">+C206+7</f>
        <v>44574</v>
      </c>
      <c r="D213" s="12">
        <f t="shared" si="10"/>
        <v>44574</v>
      </c>
    </row>
    <row r="214" spans="2:4" x14ac:dyDescent="0.25">
      <c r="B214" s="11">
        <v>44569</v>
      </c>
      <c r="C214" s="11">
        <f t="shared" si="31"/>
        <v>44574</v>
      </c>
      <c r="D214" s="12">
        <f t="shared" si="10"/>
        <v>44574</v>
      </c>
    </row>
    <row r="215" spans="2:4" x14ac:dyDescent="0.25">
      <c r="B215" s="11">
        <v>44570</v>
      </c>
      <c r="C215" s="11">
        <f t="shared" si="31"/>
        <v>44574</v>
      </c>
      <c r="D215" s="12">
        <f t="shared" si="10"/>
        <v>44574</v>
      </c>
    </row>
    <row r="216" spans="2:4" x14ac:dyDescent="0.25">
      <c r="B216" s="11">
        <v>44571</v>
      </c>
      <c r="C216" s="11">
        <f t="shared" si="31"/>
        <v>44574</v>
      </c>
      <c r="D216" s="12">
        <f t="shared" si="10"/>
        <v>44574</v>
      </c>
    </row>
    <row r="217" spans="2:4" x14ac:dyDescent="0.25">
      <c r="B217" s="11">
        <v>44572</v>
      </c>
      <c r="C217" s="11">
        <f t="shared" si="31"/>
        <v>44574</v>
      </c>
      <c r="D217" s="12">
        <f t="shared" si="10"/>
        <v>44574</v>
      </c>
    </row>
    <row r="218" spans="2:4" x14ac:dyDescent="0.25">
      <c r="B218" s="11">
        <v>44573</v>
      </c>
      <c r="C218" s="11">
        <f t="shared" si="31"/>
        <v>44574</v>
      </c>
      <c r="D218" s="12">
        <f t="shared" si="10"/>
        <v>44574</v>
      </c>
    </row>
    <row r="219" spans="2:4" x14ac:dyDescent="0.25">
      <c r="B219" s="11">
        <v>44574</v>
      </c>
      <c r="C219" s="11">
        <f>+C212+7</f>
        <v>44574</v>
      </c>
      <c r="D219" s="12">
        <f t="shared" si="10"/>
        <v>44574</v>
      </c>
    </row>
    <row r="220" spans="2:4" x14ac:dyDescent="0.25">
      <c r="B220" s="11">
        <v>44575</v>
      </c>
      <c r="C220" s="11">
        <f t="shared" ref="C220:C225" si="32">+C213+7</f>
        <v>44581</v>
      </c>
      <c r="D220" s="12">
        <f t="shared" si="10"/>
        <v>44581</v>
      </c>
    </row>
    <row r="221" spans="2:4" x14ac:dyDescent="0.25">
      <c r="B221" s="11">
        <v>44576</v>
      </c>
      <c r="C221" s="11">
        <f t="shared" si="32"/>
        <v>44581</v>
      </c>
      <c r="D221" s="12">
        <f t="shared" si="10"/>
        <v>44581</v>
      </c>
    </row>
    <row r="222" spans="2:4" x14ac:dyDescent="0.25">
      <c r="B222" s="11">
        <v>44577</v>
      </c>
      <c r="C222" s="11">
        <f t="shared" si="32"/>
        <v>44581</v>
      </c>
      <c r="D222" s="12">
        <f t="shared" si="10"/>
        <v>44581</v>
      </c>
    </row>
    <row r="223" spans="2:4" x14ac:dyDescent="0.25">
      <c r="B223" s="11">
        <v>44578</v>
      </c>
      <c r="C223" s="11">
        <f t="shared" si="32"/>
        <v>44581</v>
      </c>
      <c r="D223" s="12">
        <f t="shared" si="10"/>
        <v>44581</v>
      </c>
    </row>
    <row r="224" spans="2:4" x14ac:dyDescent="0.25">
      <c r="B224" s="11">
        <v>44579</v>
      </c>
      <c r="C224" s="11">
        <f t="shared" si="32"/>
        <v>44581</v>
      </c>
      <c r="D224" s="12">
        <f t="shared" si="10"/>
        <v>44581</v>
      </c>
    </row>
    <row r="225" spans="2:4" x14ac:dyDescent="0.25">
      <c r="B225" s="11">
        <v>44580</v>
      </c>
      <c r="C225" s="11">
        <f t="shared" si="32"/>
        <v>44581</v>
      </c>
      <c r="D225" s="12">
        <f t="shared" si="10"/>
        <v>44581</v>
      </c>
    </row>
    <row r="226" spans="2:4" x14ac:dyDescent="0.25">
      <c r="B226" s="11">
        <v>44581</v>
      </c>
      <c r="C226" s="11">
        <f>+C219+7</f>
        <v>44581</v>
      </c>
      <c r="D226" s="12">
        <f t="shared" si="10"/>
        <v>44581</v>
      </c>
    </row>
    <row r="227" spans="2:4" x14ac:dyDescent="0.25">
      <c r="B227" s="11">
        <v>44582</v>
      </c>
      <c r="C227" s="11">
        <f t="shared" ref="C227:C232" si="33">+C220+7</f>
        <v>44588</v>
      </c>
      <c r="D227" s="12">
        <f t="shared" si="10"/>
        <v>44588</v>
      </c>
    </row>
    <row r="228" spans="2:4" x14ac:dyDescent="0.25">
      <c r="B228" s="11">
        <v>44583</v>
      </c>
      <c r="C228" s="11">
        <f t="shared" si="33"/>
        <v>44588</v>
      </c>
      <c r="D228" s="12">
        <f t="shared" si="10"/>
        <v>44588</v>
      </c>
    </row>
    <row r="229" spans="2:4" x14ac:dyDescent="0.25">
      <c r="B229" s="11">
        <v>44584</v>
      </c>
      <c r="C229" s="11">
        <f t="shared" si="33"/>
        <v>44588</v>
      </c>
      <c r="D229" s="12">
        <f t="shared" si="10"/>
        <v>44588</v>
      </c>
    </row>
    <row r="230" spans="2:4" x14ac:dyDescent="0.25">
      <c r="B230" s="11">
        <v>44585</v>
      </c>
      <c r="C230" s="11">
        <f t="shared" si="33"/>
        <v>44588</v>
      </c>
      <c r="D230" s="12">
        <f t="shared" si="10"/>
        <v>44588</v>
      </c>
    </row>
    <row r="231" spans="2:4" x14ac:dyDescent="0.25">
      <c r="B231" s="11">
        <v>44586</v>
      </c>
      <c r="C231" s="11">
        <f t="shared" si="33"/>
        <v>44588</v>
      </c>
      <c r="D231" s="12">
        <f t="shared" si="10"/>
        <v>44588</v>
      </c>
    </row>
    <row r="232" spans="2:4" x14ac:dyDescent="0.25">
      <c r="B232" s="11">
        <v>44587</v>
      </c>
      <c r="C232" s="11">
        <f t="shared" si="33"/>
        <v>44588</v>
      </c>
      <c r="D232" s="12">
        <f t="shared" si="10"/>
        <v>44588</v>
      </c>
    </row>
    <row r="233" spans="2:4" x14ac:dyDescent="0.25">
      <c r="B233" s="11">
        <v>44588</v>
      </c>
      <c r="C233" s="11">
        <f>+C226+7</f>
        <v>44588</v>
      </c>
      <c r="D233" s="12">
        <f t="shared" si="10"/>
        <v>44588</v>
      </c>
    </row>
    <row r="234" spans="2:4" x14ac:dyDescent="0.25">
      <c r="B234" s="11">
        <v>44589</v>
      </c>
      <c r="C234" s="11">
        <f t="shared" ref="C234:C239" si="34">+C227+7</f>
        <v>44595</v>
      </c>
      <c r="D234" s="12">
        <f t="shared" si="10"/>
        <v>44595</v>
      </c>
    </row>
    <row r="235" spans="2:4" x14ac:dyDescent="0.25">
      <c r="B235" s="11">
        <v>44590</v>
      </c>
      <c r="C235" s="11">
        <f t="shared" si="34"/>
        <v>44595</v>
      </c>
      <c r="D235" s="12">
        <f t="shared" si="10"/>
        <v>44595</v>
      </c>
    </row>
    <row r="236" spans="2:4" x14ac:dyDescent="0.25">
      <c r="B236" s="11">
        <v>44591</v>
      </c>
      <c r="C236" s="11">
        <f t="shared" si="34"/>
        <v>44595</v>
      </c>
      <c r="D236" s="12">
        <f t="shared" si="10"/>
        <v>44595</v>
      </c>
    </row>
    <row r="237" spans="2:4" x14ac:dyDescent="0.25">
      <c r="B237" s="11">
        <v>44592</v>
      </c>
      <c r="C237" s="11">
        <f t="shared" si="34"/>
        <v>44595</v>
      </c>
      <c r="D237" s="12">
        <f t="shared" si="10"/>
        <v>44595</v>
      </c>
    </row>
    <row r="238" spans="2:4" x14ac:dyDescent="0.25">
      <c r="B238" s="11">
        <v>44593</v>
      </c>
      <c r="C238" s="11">
        <f t="shared" si="34"/>
        <v>44595</v>
      </c>
      <c r="D238" s="12">
        <f t="shared" si="10"/>
        <v>44595</v>
      </c>
    </row>
    <row r="239" spans="2:4" x14ac:dyDescent="0.25">
      <c r="B239" s="11">
        <v>44594</v>
      </c>
      <c r="C239" s="11">
        <f t="shared" si="34"/>
        <v>44595</v>
      </c>
      <c r="D239" s="12">
        <f t="shared" si="10"/>
        <v>44595</v>
      </c>
    </row>
    <row r="240" spans="2:4" x14ac:dyDescent="0.25">
      <c r="B240" s="11">
        <v>44595</v>
      </c>
      <c r="C240" s="11">
        <f>+C233+7</f>
        <v>44595</v>
      </c>
      <c r="D240" s="12">
        <f t="shared" si="10"/>
        <v>44595</v>
      </c>
    </row>
    <row r="241" spans="2:4" x14ac:dyDescent="0.25">
      <c r="B241" s="11">
        <v>44596</v>
      </c>
      <c r="C241" s="11">
        <f t="shared" ref="C241:C246" si="35">+C234+7</f>
        <v>44602</v>
      </c>
      <c r="D241" s="12">
        <f t="shared" si="10"/>
        <v>44602</v>
      </c>
    </row>
    <row r="242" spans="2:4" x14ac:dyDescent="0.25">
      <c r="B242" s="11">
        <v>44597</v>
      </c>
      <c r="C242" s="11">
        <f t="shared" si="35"/>
        <v>44602</v>
      </c>
      <c r="D242" s="12">
        <f t="shared" si="10"/>
        <v>44602</v>
      </c>
    </row>
    <row r="243" spans="2:4" x14ac:dyDescent="0.25">
      <c r="B243" s="11">
        <v>44598</v>
      </c>
      <c r="C243" s="11">
        <f t="shared" si="35"/>
        <v>44602</v>
      </c>
      <c r="D243" s="12">
        <f t="shared" si="10"/>
        <v>44602</v>
      </c>
    </row>
    <row r="244" spans="2:4" x14ac:dyDescent="0.25">
      <c r="B244" s="11">
        <v>44599</v>
      </c>
      <c r="C244" s="11">
        <f t="shared" si="35"/>
        <v>44602</v>
      </c>
      <c r="D244" s="12">
        <f t="shared" si="10"/>
        <v>44602</v>
      </c>
    </row>
    <row r="245" spans="2:4" x14ac:dyDescent="0.25">
      <c r="B245" s="11">
        <v>44600</v>
      </c>
      <c r="C245" s="11">
        <f t="shared" si="35"/>
        <v>44602</v>
      </c>
      <c r="D245" s="12">
        <f t="shared" si="10"/>
        <v>44602</v>
      </c>
    </row>
    <row r="246" spans="2:4" x14ac:dyDescent="0.25">
      <c r="B246" s="11">
        <v>44601</v>
      </c>
      <c r="C246" s="11">
        <f t="shared" si="35"/>
        <v>44602</v>
      </c>
      <c r="D246" s="12">
        <f t="shared" si="10"/>
        <v>44602</v>
      </c>
    </row>
    <row r="247" spans="2:4" x14ac:dyDescent="0.25">
      <c r="B247" s="11">
        <v>44602</v>
      </c>
      <c r="C247" s="11">
        <f>+C240+7</f>
        <v>44602</v>
      </c>
      <c r="D247" s="12">
        <f t="shared" si="10"/>
        <v>44602</v>
      </c>
    </row>
    <row r="248" spans="2:4" x14ac:dyDescent="0.25">
      <c r="B248" s="11">
        <v>44603</v>
      </c>
      <c r="C248" s="11">
        <f t="shared" ref="C248:C253" si="36">+C241+7</f>
        <v>44609</v>
      </c>
      <c r="D248" s="12">
        <f t="shared" si="10"/>
        <v>44609</v>
      </c>
    </row>
    <row r="249" spans="2:4" x14ac:dyDescent="0.25">
      <c r="B249" s="11">
        <v>44604</v>
      </c>
      <c r="C249" s="11">
        <f t="shared" si="36"/>
        <v>44609</v>
      </c>
      <c r="D249" s="12">
        <f t="shared" si="10"/>
        <v>44609</v>
      </c>
    </row>
    <row r="250" spans="2:4" x14ac:dyDescent="0.25">
      <c r="B250" s="11">
        <v>44605</v>
      </c>
      <c r="C250" s="11">
        <f t="shared" si="36"/>
        <v>44609</v>
      </c>
      <c r="D250" s="12">
        <f t="shared" si="10"/>
        <v>44609</v>
      </c>
    </row>
    <row r="251" spans="2:4" x14ac:dyDescent="0.25">
      <c r="B251" s="11">
        <v>44606</v>
      </c>
      <c r="C251" s="11">
        <f t="shared" si="36"/>
        <v>44609</v>
      </c>
      <c r="D251" s="12">
        <f t="shared" si="10"/>
        <v>44609</v>
      </c>
    </row>
    <row r="252" spans="2:4" x14ac:dyDescent="0.25">
      <c r="B252" s="11">
        <v>44607</v>
      </c>
      <c r="C252" s="11">
        <f t="shared" si="36"/>
        <v>44609</v>
      </c>
      <c r="D252" s="12">
        <f t="shared" si="10"/>
        <v>44609</v>
      </c>
    </row>
    <row r="253" spans="2:4" x14ac:dyDescent="0.25">
      <c r="B253" s="11">
        <v>44608</v>
      </c>
      <c r="C253" s="11">
        <f t="shared" si="36"/>
        <v>44609</v>
      </c>
      <c r="D253" s="12">
        <f t="shared" si="10"/>
        <v>44609</v>
      </c>
    </row>
    <row r="254" spans="2:4" x14ac:dyDescent="0.25">
      <c r="B254" s="11">
        <v>44609</v>
      </c>
      <c r="C254" s="11">
        <f>+C247+7</f>
        <v>44609</v>
      </c>
      <c r="D254" s="12">
        <f t="shared" si="10"/>
        <v>44609</v>
      </c>
    </row>
    <row r="255" spans="2:4" x14ac:dyDescent="0.25">
      <c r="B255" s="11">
        <v>44610</v>
      </c>
      <c r="C255" s="11">
        <f t="shared" ref="C255:C260" si="37">+C248+7</f>
        <v>44616</v>
      </c>
      <c r="D255" s="12">
        <f t="shared" si="10"/>
        <v>44616</v>
      </c>
    </row>
    <row r="256" spans="2:4" x14ac:dyDescent="0.25">
      <c r="B256" s="11">
        <v>44611</v>
      </c>
      <c r="C256" s="11">
        <f t="shared" si="37"/>
        <v>44616</v>
      </c>
      <c r="D256" s="12">
        <f t="shared" si="10"/>
        <v>44616</v>
      </c>
    </row>
    <row r="257" spans="2:4" x14ac:dyDescent="0.25">
      <c r="B257" s="11">
        <v>44612</v>
      </c>
      <c r="C257" s="11">
        <f t="shared" si="37"/>
        <v>44616</v>
      </c>
      <c r="D257" s="12">
        <f t="shared" si="10"/>
        <v>44616</v>
      </c>
    </row>
    <row r="258" spans="2:4" x14ac:dyDescent="0.25">
      <c r="B258" s="11">
        <v>44613</v>
      </c>
      <c r="C258" s="11">
        <f t="shared" si="37"/>
        <v>44616</v>
      </c>
      <c r="D258" s="12">
        <f t="shared" si="10"/>
        <v>44616</v>
      </c>
    </row>
    <row r="259" spans="2:4" x14ac:dyDescent="0.25">
      <c r="B259" s="11">
        <v>44614</v>
      </c>
      <c r="C259" s="11">
        <f t="shared" si="37"/>
        <v>44616</v>
      </c>
      <c r="D259" s="12">
        <f t="shared" si="10"/>
        <v>44616</v>
      </c>
    </row>
    <row r="260" spans="2:4" x14ac:dyDescent="0.25">
      <c r="B260" s="11">
        <v>44615</v>
      </c>
      <c r="C260" s="11">
        <f t="shared" si="37"/>
        <v>44616</v>
      </c>
      <c r="D260" s="12">
        <f t="shared" si="10"/>
        <v>44616</v>
      </c>
    </row>
    <row r="261" spans="2:4" x14ac:dyDescent="0.25">
      <c r="B261" s="11">
        <v>44616</v>
      </c>
      <c r="C261" s="11">
        <f>+C254+7</f>
        <v>44616</v>
      </c>
      <c r="D261" s="12">
        <f t="shared" si="10"/>
        <v>44616</v>
      </c>
    </row>
    <row r="262" spans="2:4" x14ac:dyDescent="0.25">
      <c r="B262" s="11">
        <v>44617</v>
      </c>
      <c r="C262" s="11">
        <f t="shared" ref="C262:C267" si="38">+C255+7</f>
        <v>44623</v>
      </c>
      <c r="D262" s="12">
        <f t="shared" si="10"/>
        <v>44623</v>
      </c>
    </row>
    <row r="263" spans="2:4" x14ac:dyDescent="0.25">
      <c r="B263" s="11">
        <v>44618</v>
      </c>
      <c r="C263" s="11">
        <f t="shared" si="38"/>
        <v>44623</v>
      </c>
      <c r="D263" s="12">
        <f t="shared" si="10"/>
        <v>44623</v>
      </c>
    </row>
    <row r="264" spans="2:4" x14ac:dyDescent="0.25">
      <c r="B264" s="11">
        <v>44619</v>
      </c>
      <c r="C264" s="11">
        <f t="shared" si="38"/>
        <v>44623</v>
      </c>
      <c r="D264" s="12">
        <f t="shared" si="10"/>
        <v>44623</v>
      </c>
    </row>
    <row r="265" spans="2:4" x14ac:dyDescent="0.25">
      <c r="B265" s="11">
        <v>44620</v>
      </c>
      <c r="C265" s="11">
        <f t="shared" si="38"/>
        <v>44623</v>
      </c>
      <c r="D265" s="12">
        <f t="shared" si="10"/>
        <v>44623</v>
      </c>
    </row>
    <row r="266" spans="2:4" x14ac:dyDescent="0.25">
      <c r="B266" s="11">
        <v>44621</v>
      </c>
      <c r="C266" s="11">
        <f t="shared" si="38"/>
        <v>44623</v>
      </c>
      <c r="D266" s="12">
        <f t="shared" si="10"/>
        <v>44623</v>
      </c>
    </row>
    <row r="267" spans="2:4" x14ac:dyDescent="0.25">
      <c r="B267" s="11">
        <v>44622</v>
      </c>
      <c r="C267" s="11">
        <f t="shared" si="38"/>
        <v>44623</v>
      </c>
      <c r="D267" s="12">
        <f t="shared" si="10"/>
        <v>44623</v>
      </c>
    </row>
    <row r="268" spans="2:4" x14ac:dyDescent="0.25">
      <c r="B268" s="11">
        <v>44623</v>
      </c>
      <c r="C268" s="11">
        <f>+C261+7</f>
        <v>44623</v>
      </c>
      <c r="D268" s="12">
        <f t="shared" si="10"/>
        <v>44623</v>
      </c>
    </row>
    <row r="269" spans="2:4" x14ac:dyDescent="0.25">
      <c r="B269" s="11">
        <v>44624</v>
      </c>
      <c r="C269" s="11">
        <f t="shared" ref="C269:C274" si="39">+C262+7</f>
        <v>44630</v>
      </c>
      <c r="D269" s="12">
        <f t="shared" si="10"/>
        <v>44630</v>
      </c>
    </row>
    <row r="270" spans="2:4" x14ac:dyDescent="0.25">
      <c r="B270" s="11">
        <v>44625</v>
      </c>
      <c r="C270" s="11">
        <f t="shared" si="39"/>
        <v>44630</v>
      </c>
      <c r="D270" s="12">
        <f t="shared" si="10"/>
        <v>44630</v>
      </c>
    </row>
    <row r="271" spans="2:4" x14ac:dyDescent="0.25">
      <c r="B271" s="11">
        <v>44626</v>
      </c>
      <c r="C271" s="11">
        <f t="shared" si="39"/>
        <v>44630</v>
      </c>
      <c r="D271" s="12">
        <f t="shared" si="10"/>
        <v>44630</v>
      </c>
    </row>
    <row r="272" spans="2:4" x14ac:dyDescent="0.25">
      <c r="B272" s="11">
        <v>44627</v>
      </c>
      <c r="C272" s="11">
        <f t="shared" si="39"/>
        <v>44630</v>
      </c>
      <c r="D272" s="12">
        <f t="shared" si="10"/>
        <v>44630</v>
      </c>
    </row>
    <row r="273" spans="2:4" x14ac:dyDescent="0.25">
      <c r="B273" s="11">
        <v>44628</v>
      </c>
      <c r="C273" s="11">
        <f t="shared" si="39"/>
        <v>44630</v>
      </c>
      <c r="D273" s="12">
        <f t="shared" si="10"/>
        <v>44630</v>
      </c>
    </row>
    <row r="274" spans="2:4" x14ac:dyDescent="0.25">
      <c r="B274" s="11">
        <v>44629</v>
      </c>
      <c r="C274" s="11">
        <f t="shared" si="39"/>
        <v>44630</v>
      </c>
      <c r="D274" s="12">
        <f t="shared" si="10"/>
        <v>44630</v>
      </c>
    </row>
    <row r="275" spans="2:4" x14ac:dyDescent="0.25">
      <c r="B275" s="11">
        <v>44630</v>
      </c>
      <c r="C275" s="11">
        <f>+C268+7</f>
        <v>44630</v>
      </c>
      <c r="D275" s="12">
        <f t="shared" si="10"/>
        <v>44630</v>
      </c>
    </row>
    <row r="276" spans="2:4" x14ac:dyDescent="0.25">
      <c r="B276" s="11">
        <v>44631</v>
      </c>
      <c r="C276" s="11">
        <f t="shared" ref="C276:C281" si="40">+C269+7</f>
        <v>44637</v>
      </c>
      <c r="D276" s="12">
        <f t="shared" si="10"/>
        <v>44637</v>
      </c>
    </row>
    <row r="277" spans="2:4" x14ac:dyDescent="0.25">
      <c r="B277" s="11">
        <v>44632</v>
      </c>
      <c r="C277" s="11">
        <f t="shared" si="40"/>
        <v>44637</v>
      </c>
      <c r="D277" s="12">
        <f t="shared" si="10"/>
        <v>44637</v>
      </c>
    </row>
    <row r="278" spans="2:4" x14ac:dyDescent="0.25">
      <c r="B278" s="11">
        <v>44633</v>
      </c>
      <c r="C278" s="11">
        <f t="shared" si="40"/>
        <v>44637</v>
      </c>
      <c r="D278" s="12">
        <f t="shared" si="10"/>
        <v>44637</v>
      </c>
    </row>
    <row r="279" spans="2:4" x14ac:dyDescent="0.25">
      <c r="B279" s="11">
        <v>44634</v>
      </c>
      <c r="C279" s="11">
        <f t="shared" si="40"/>
        <v>44637</v>
      </c>
      <c r="D279" s="12">
        <f t="shared" si="10"/>
        <v>44637</v>
      </c>
    </row>
    <row r="280" spans="2:4" x14ac:dyDescent="0.25">
      <c r="B280" s="11">
        <v>44635</v>
      </c>
      <c r="C280" s="11">
        <f t="shared" si="40"/>
        <v>44637</v>
      </c>
      <c r="D280" s="12">
        <f t="shared" si="10"/>
        <v>44637</v>
      </c>
    </row>
    <row r="281" spans="2:4" x14ac:dyDescent="0.25">
      <c r="B281" s="11">
        <v>44636</v>
      </c>
      <c r="C281" s="11">
        <f t="shared" si="40"/>
        <v>44637</v>
      </c>
      <c r="D281" s="12">
        <f t="shared" si="10"/>
        <v>44637</v>
      </c>
    </row>
    <row r="282" spans="2:4" x14ac:dyDescent="0.25">
      <c r="B282" s="11">
        <v>44637</v>
      </c>
      <c r="C282" s="11">
        <f>+C275+7</f>
        <v>44637</v>
      </c>
      <c r="D282" s="12">
        <f t="shared" si="10"/>
        <v>44637</v>
      </c>
    </row>
    <row r="283" spans="2:4" x14ac:dyDescent="0.25">
      <c r="B283" s="11">
        <v>44638</v>
      </c>
      <c r="C283" s="11">
        <f t="shared" ref="C283:C288" si="41">+C276+7</f>
        <v>44644</v>
      </c>
      <c r="D283" s="12">
        <f t="shared" si="10"/>
        <v>44644</v>
      </c>
    </row>
    <row r="284" spans="2:4" x14ac:dyDescent="0.25">
      <c r="B284" s="11">
        <v>44639</v>
      </c>
      <c r="C284" s="11">
        <f t="shared" si="41"/>
        <v>44644</v>
      </c>
      <c r="D284" s="12">
        <f t="shared" si="10"/>
        <v>44644</v>
      </c>
    </row>
    <row r="285" spans="2:4" x14ac:dyDescent="0.25">
      <c r="B285" s="11">
        <v>44640</v>
      </c>
      <c r="C285" s="11">
        <f t="shared" si="41"/>
        <v>44644</v>
      </c>
      <c r="D285" s="12">
        <f t="shared" si="10"/>
        <v>44644</v>
      </c>
    </row>
    <row r="286" spans="2:4" x14ac:dyDescent="0.25">
      <c r="B286" s="11">
        <v>44641</v>
      </c>
      <c r="C286" s="11">
        <f t="shared" si="41"/>
        <v>44644</v>
      </c>
      <c r="D286" s="12">
        <f t="shared" si="10"/>
        <v>44644</v>
      </c>
    </row>
    <row r="287" spans="2:4" x14ac:dyDescent="0.25">
      <c r="B287" s="11">
        <v>44642</v>
      </c>
      <c r="C287" s="11">
        <f t="shared" si="41"/>
        <v>44644</v>
      </c>
      <c r="D287" s="12">
        <f t="shared" si="10"/>
        <v>44644</v>
      </c>
    </row>
    <row r="288" spans="2:4" x14ac:dyDescent="0.25">
      <c r="B288" s="11">
        <v>44643</v>
      </c>
      <c r="C288" s="11">
        <f t="shared" si="41"/>
        <v>44644</v>
      </c>
      <c r="D288" s="12">
        <f t="shared" si="10"/>
        <v>44644</v>
      </c>
    </row>
    <row r="289" spans="2:4" x14ac:dyDescent="0.25">
      <c r="B289" s="11">
        <v>44644</v>
      </c>
      <c r="C289" s="11">
        <f>+C282+7</f>
        <v>44644</v>
      </c>
      <c r="D289" s="12">
        <f t="shared" si="10"/>
        <v>44644</v>
      </c>
    </row>
    <row r="290" spans="2:4" x14ac:dyDescent="0.25">
      <c r="B290" s="11">
        <v>44645</v>
      </c>
      <c r="C290" s="11">
        <f t="shared" ref="C290:C295" si="42">+C283+7</f>
        <v>44651</v>
      </c>
      <c r="D290" s="12">
        <f t="shared" si="10"/>
        <v>44651</v>
      </c>
    </row>
    <row r="291" spans="2:4" x14ac:dyDescent="0.25">
      <c r="B291" s="11">
        <v>44646</v>
      </c>
      <c r="C291" s="11">
        <f t="shared" si="42"/>
        <v>44651</v>
      </c>
      <c r="D291" s="12">
        <f t="shared" si="10"/>
        <v>44651</v>
      </c>
    </row>
    <row r="292" spans="2:4" x14ac:dyDescent="0.25">
      <c r="B292" s="11">
        <v>44647</v>
      </c>
      <c r="C292" s="11">
        <f t="shared" si="42"/>
        <v>44651</v>
      </c>
      <c r="D292" s="12">
        <f t="shared" si="10"/>
        <v>44651</v>
      </c>
    </row>
    <row r="293" spans="2:4" x14ac:dyDescent="0.25">
      <c r="B293" s="11">
        <v>44648</v>
      </c>
      <c r="C293" s="11">
        <f t="shared" si="42"/>
        <v>44651</v>
      </c>
      <c r="D293" s="12">
        <f t="shared" si="10"/>
        <v>44651</v>
      </c>
    </row>
    <row r="294" spans="2:4" x14ac:dyDescent="0.25">
      <c r="B294" s="11">
        <v>44649</v>
      </c>
      <c r="C294" s="11">
        <f t="shared" si="42"/>
        <v>44651</v>
      </c>
      <c r="D294" s="12">
        <f t="shared" si="10"/>
        <v>44651</v>
      </c>
    </row>
    <row r="295" spans="2:4" x14ac:dyDescent="0.25">
      <c r="B295" s="11">
        <v>44650</v>
      </c>
      <c r="C295" s="11">
        <f t="shared" si="42"/>
        <v>44651</v>
      </c>
      <c r="D295" s="12">
        <f t="shared" si="10"/>
        <v>44651</v>
      </c>
    </row>
    <row r="296" spans="2:4" x14ac:dyDescent="0.25">
      <c r="B296" s="11">
        <v>44651</v>
      </c>
      <c r="C296" s="11">
        <f>+C289+7</f>
        <v>44651</v>
      </c>
      <c r="D296" s="12">
        <f t="shared" si="10"/>
        <v>44651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CD7E-C968-4026-AA19-B58C02202BFD}">
  <dimension ref="C2:Q110"/>
  <sheetViews>
    <sheetView topLeftCell="A2" workbookViewId="0">
      <selection activeCell="C5" sqref="C5:Q134"/>
    </sheetView>
  </sheetViews>
  <sheetFormatPr defaultRowHeight="15" x14ac:dyDescent="0.25"/>
  <cols>
    <col min="3" max="3" width="21.42578125" bestFit="1" customWidth="1"/>
    <col min="4" max="4" width="21.7109375" bestFit="1" customWidth="1"/>
    <col min="5" max="5" width="18.5703125" bestFit="1" customWidth="1"/>
    <col min="6" max="6" width="27.140625" bestFit="1" customWidth="1"/>
    <col min="7" max="7" width="24.5703125" bestFit="1" customWidth="1"/>
    <col min="8" max="8" width="22.140625" bestFit="1" customWidth="1"/>
    <col min="9" max="9" width="14.42578125" bestFit="1" customWidth="1"/>
    <col min="10" max="10" width="13.140625" bestFit="1" customWidth="1"/>
    <col min="11" max="11" width="21.85546875" bestFit="1" customWidth="1"/>
    <col min="12" max="12" width="18.5703125" bestFit="1" customWidth="1"/>
    <col min="13" max="13" width="27.140625" bestFit="1" customWidth="1"/>
    <col min="14" max="14" width="24.5703125" bestFit="1" customWidth="1"/>
    <col min="15" max="15" width="22.140625" bestFit="1" customWidth="1"/>
    <col min="16" max="16" width="14.42578125" bestFit="1" customWidth="1"/>
    <col min="17" max="17" width="13.140625" bestFit="1" customWidth="1"/>
  </cols>
  <sheetData>
    <row r="2" spans="3:17" x14ac:dyDescent="0.25">
      <c r="C2" s="1" t="s">
        <v>10</v>
      </c>
      <c r="D2" s="1" t="s">
        <v>38</v>
      </c>
    </row>
    <row r="3" spans="3:17" x14ac:dyDescent="0.25">
      <c r="C3" s="1">
        <f>+K6</f>
        <v>36662.050000000003</v>
      </c>
      <c r="D3" s="1">
        <f>+C7-C6</f>
        <v>100</v>
      </c>
    </row>
    <row r="4" spans="3:17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</row>
    <row r="5" spans="3:17" x14ac:dyDescent="0.25"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</row>
    <row r="6" spans="3:17" x14ac:dyDescent="0.25">
      <c r="C6">
        <v>30400</v>
      </c>
      <c r="D6" t="s">
        <v>42</v>
      </c>
      <c r="E6">
        <v>1816</v>
      </c>
      <c r="F6">
        <v>151</v>
      </c>
      <c r="G6">
        <v>1015</v>
      </c>
      <c r="H6">
        <v>95.27</v>
      </c>
      <c r="I6">
        <v>2.7</v>
      </c>
      <c r="J6">
        <v>-4.9999999999999822E-2</v>
      </c>
      <c r="K6">
        <v>36662.050000000003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</row>
    <row r="7" spans="3:17" x14ac:dyDescent="0.25">
      <c r="C7">
        <v>30500</v>
      </c>
      <c r="D7" t="s">
        <v>42</v>
      </c>
      <c r="E7">
        <v>1201</v>
      </c>
      <c r="F7">
        <v>96</v>
      </c>
      <c r="G7">
        <v>510</v>
      </c>
      <c r="H7">
        <v>93.77</v>
      </c>
      <c r="I7">
        <v>2.7</v>
      </c>
      <c r="J7">
        <v>-0.14999999999999991</v>
      </c>
      <c r="K7">
        <v>36662.050000000003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3:17" x14ac:dyDescent="0.25">
      <c r="C8">
        <v>30600</v>
      </c>
      <c r="D8" t="s">
        <v>42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36662.050000000003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3:17" x14ac:dyDescent="0.25">
      <c r="C9">
        <v>30700</v>
      </c>
      <c r="D9" t="s">
        <v>42</v>
      </c>
      <c r="E9">
        <v>84</v>
      </c>
      <c r="F9">
        <v>-41</v>
      </c>
      <c r="G9">
        <v>253</v>
      </c>
      <c r="H9">
        <v>92.25</v>
      </c>
      <c r="I9">
        <v>3.15</v>
      </c>
      <c r="J9">
        <v>-0.55000000000000027</v>
      </c>
      <c r="K9">
        <v>36662.050000000003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3:17" x14ac:dyDescent="0.25">
      <c r="C10">
        <v>30800</v>
      </c>
      <c r="D10" t="s">
        <v>42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36662.050000000003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3:17" x14ac:dyDescent="0.25">
      <c r="C11">
        <v>30900</v>
      </c>
      <c r="D11" t="s">
        <v>42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36662.050000000003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3:17" x14ac:dyDescent="0.25">
      <c r="C12">
        <v>31000</v>
      </c>
      <c r="D12" t="s">
        <v>42</v>
      </c>
      <c r="E12">
        <v>727</v>
      </c>
      <c r="F12">
        <v>175</v>
      </c>
      <c r="G12">
        <v>870</v>
      </c>
      <c r="H12">
        <v>87.26</v>
      </c>
      <c r="I12">
        <v>3.05</v>
      </c>
      <c r="J12">
        <v>-0.15000000000000036</v>
      </c>
      <c r="K12">
        <v>36662.050000000003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3:17" x14ac:dyDescent="0.25">
      <c r="C13">
        <v>31100</v>
      </c>
      <c r="D13" t="s">
        <v>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36662.050000000003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3:17" x14ac:dyDescent="0.25">
      <c r="C14">
        <v>31200</v>
      </c>
      <c r="D14" t="s">
        <v>42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36662.050000000003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3:17" x14ac:dyDescent="0.25">
      <c r="C15">
        <v>31300</v>
      </c>
      <c r="D15" t="s">
        <v>42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36662.050000000003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3:17" x14ac:dyDescent="0.25">
      <c r="C16">
        <v>31400</v>
      </c>
      <c r="D16" t="s">
        <v>42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36662.050000000003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3:17" x14ac:dyDescent="0.25">
      <c r="C17">
        <v>31500</v>
      </c>
      <c r="D17" t="s">
        <v>42</v>
      </c>
      <c r="E17">
        <v>3862</v>
      </c>
      <c r="F17">
        <v>241</v>
      </c>
      <c r="G17">
        <v>1543</v>
      </c>
      <c r="H17">
        <v>80.069999999999993</v>
      </c>
      <c r="I17">
        <v>3.2</v>
      </c>
      <c r="J17">
        <v>0</v>
      </c>
      <c r="K17">
        <v>36662.050000000003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3:17" x14ac:dyDescent="0.25">
      <c r="C18">
        <v>31600</v>
      </c>
      <c r="D18" t="s">
        <v>42</v>
      </c>
      <c r="E18">
        <v>4</v>
      </c>
      <c r="F18">
        <v>0</v>
      </c>
      <c r="G18">
        <v>1</v>
      </c>
      <c r="H18">
        <v>80.72</v>
      </c>
      <c r="I18">
        <v>3.95</v>
      </c>
      <c r="J18">
        <v>0</v>
      </c>
      <c r="K18">
        <v>36662.050000000003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3:17" x14ac:dyDescent="0.25">
      <c r="C19">
        <v>31700</v>
      </c>
      <c r="D19" t="s">
        <v>42</v>
      </c>
      <c r="E19">
        <v>47</v>
      </c>
      <c r="F19">
        <v>3</v>
      </c>
      <c r="G19">
        <v>14</v>
      </c>
      <c r="H19">
        <v>79.430000000000007</v>
      </c>
      <c r="I19">
        <v>4.0999999999999996</v>
      </c>
      <c r="J19">
        <v>-0.10000000000000052</v>
      </c>
      <c r="K19">
        <v>36662.050000000003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3:17" x14ac:dyDescent="0.25">
      <c r="C20">
        <v>31800</v>
      </c>
      <c r="D20" t="s">
        <v>42</v>
      </c>
      <c r="E20">
        <v>4</v>
      </c>
      <c r="F20">
        <v>1</v>
      </c>
      <c r="G20">
        <v>13</v>
      </c>
      <c r="H20">
        <v>77.45</v>
      </c>
      <c r="I20">
        <v>3.85</v>
      </c>
      <c r="J20">
        <v>-1.1499999999999999</v>
      </c>
      <c r="K20">
        <v>36662.050000000003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3:17" x14ac:dyDescent="0.25">
      <c r="C21">
        <v>31900</v>
      </c>
      <c r="D21" t="s">
        <v>42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36662.050000000003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3:17" x14ac:dyDescent="0.25">
      <c r="C22">
        <v>32000</v>
      </c>
      <c r="D22" t="s">
        <v>42</v>
      </c>
      <c r="E22">
        <v>5534</v>
      </c>
      <c r="F22">
        <v>-309</v>
      </c>
      <c r="G22">
        <v>2950</v>
      </c>
      <c r="H22">
        <v>73.97</v>
      </c>
      <c r="I22">
        <v>3.7</v>
      </c>
      <c r="J22">
        <v>-4.9999999999999822E-2</v>
      </c>
      <c r="K22">
        <v>36662.050000000003</v>
      </c>
      <c r="L22">
        <v>8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3:17" x14ac:dyDescent="0.25">
      <c r="C23">
        <v>32100</v>
      </c>
      <c r="D23" t="s">
        <v>42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36662.050000000003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3:17" x14ac:dyDescent="0.25">
      <c r="C24">
        <v>32200</v>
      </c>
      <c r="D24" t="s">
        <v>42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36662.050000000003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3:17" x14ac:dyDescent="0.25">
      <c r="C25">
        <v>32300</v>
      </c>
      <c r="D25" t="s">
        <v>42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36662.050000000003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3:17" x14ac:dyDescent="0.25">
      <c r="C26">
        <v>32400</v>
      </c>
      <c r="D26" t="s">
        <v>42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36662.050000000003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3:17" x14ac:dyDescent="0.25">
      <c r="C27">
        <v>32500</v>
      </c>
      <c r="D27" t="s">
        <v>42</v>
      </c>
      <c r="E27">
        <v>3574</v>
      </c>
      <c r="F27">
        <v>133</v>
      </c>
      <c r="G27">
        <v>2386</v>
      </c>
      <c r="H27">
        <v>67.39</v>
      </c>
      <c r="I27">
        <v>4</v>
      </c>
      <c r="J27">
        <v>0.10000000000000007</v>
      </c>
      <c r="K27">
        <v>36662.050000000003</v>
      </c>
      <c r="L27">
        <v>9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3:17" x14ac:dyDescent="0.25">
      <c r="C28">
        <v>32600</v>
      </c>
      <c r="D28" t="s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36662.050000000003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3:17" x14ac:dyDescent="0.25">
      <c r="C29">
        <v>32700</v>
      </c>
      <c r="D29" t="s">
        <v>42</v>
      </c>
      <c r="E29">
        <v>25</v>
      </c>
      <c r="F29">
        <v>23</v>
      </c>
      <c r="G29">
        <v>50</v>
      </c>
      <c r="H29">
        <v>65.260000000000005</v>
      </c>
      <c r="I29">
        <v>4.5999999999999996</v>
      </c>
      <c r="J29">
        <v>1.0499999999999998</v>
      </c>
      <c r="K29">
        <v>36662.050000000003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3:17" x14ac:dyDescent="0.25">
      <c r="C30">
        <v>32800</v>
      </c>
      <c r="D30" t="s">
        <v>42</v>
      </c>
      <c r="E30">
        <v>143</v>
      </c>
      <c r="F30">
        <v>101</v>
      </c>
      <c r="G30">
        <v>154</v>
      </c>
      <c r="H30">
        <v>63.22</v>
      </c>
      <c r="I30">
        <v>4.25</v>
      </c>
      <c r="J30">
        <v>0.20000000000000015</v>
      </c>
      <c r="K30">
        <v>36662.050000000003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3:17" x14ac:dyDescent="0.25">
      <c r="C31">
        <v>32900</v>
      </c>
      <c r="D31" t="s">
        <v>42</v>
      </c>
      <c r="E31">
        <v>134</v>
      </c>
      <c r="F31">
        <v>59</v>
      </c>
      <c r="G31">
        <v>75</v>
      </c>
      <c r="H31">
        <v>61.61</v>
      </c>
      <c r="I31">
        <v>4.45</v>
      </c>
      <c r="J31">
        <v>0.25</v>
      </c>
      <c r="K31">
        <v>36662.050000000003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3:17" x14ac:dyDescent="0.25">
      <c r="C32">
        <v>33000</v>
      </c>
      <c r="D32" t="s">
        <v>42</v>
      </c>
      <c r="E32">
        <v>12944</v>
      </c>
      <c r="F32">
        <v>1300</v>
      </c>
      <c r="G32">
        <v>9418</v>
      </c>
      <c r="H32">
        <v>60.27</v>
      </c>
      <c r="I32">
        <v>4.4000000000000004</v>
      </c>
      <c r="J32">
        <v>5.0000000000000711E-2</v>
      </c>
      <c r="K32">
        <v>36662.050000000003</v>
      </c>
      <c r="L32">
        <v>103</v>
      </c>
      <c r="M32">
        <v>-5</v>
      </c>
      <c r="N32">
        <v>7</v>
      </c>
      <c r="O32">
        <v>0</v>
      </c>
      <c r="P32">
        <v>3703.75</v>
      </c>
      <c r="Q32">
        <v>217.80000000000015</v>
      </c>
    </row>
    <row r="33" spans="3:17" x14ac:dyDescent="0.25">
      <c r="C33">
        <v>33100</v>
      </c>
      <c r="D33" t="s">
        <v>42</v>
      </c>
      <c r="E33">
        <v>254</v>
      </c>
      <c r="F33">
        <v>47</v>
      </c>
      <c r="G33">
        <v>101</v>
      </c>
      <c r="H33">
        <v>59.4</v>
      </c>
      <c r="I33">
        <v>4.75</v>
      </c>
      <c r="J33">
        <v>9.9999999999999645E-2</v>
      </c>
      <c r="K33">
        <v>36662.050000000003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3:17" x14ac:dyDescent="0.25">
      <c r="C34">
        <v>33200</v>
      </c>
      <c r="D34" t="s">
        <v>42</v>
      </c>
      <c r="E34">
        <v>296</v>
      </c>
      <c r="F34">
        <v>87</v>
      </c>
      <c r="G34">
        <v>195</v>
      </c>
      <c r="H34">
        <v>58.03</v>
      </c>
      <c r="I34">
        <v>4.8499999999999996</v>
      </c>
      <c r="J34">
        <v>0.14999999999999947</v>
      </c>
      <c r="K34">
        <v>36662.050000000003</v>
      </c>
      <c r="L34">
        <v>4</v>
      </c>
      <c r="M34">
        <v>4</v>
      </c>
      <c r="N34">
        <v>8</v>
      </c>
      <c r="O34">
        <v>67.63</v>
      </c>
      <c r="P34">
        <v>3525.95</v>
      </c>
      <c r="Q34">
        <v>-351.55000000000018</v>
      </c>
    </row>
    <row r="35" spans="3:17" x14ac:dyDescent="0.25">
      <c r="C35">
        <v>33300</v>
      </c>
      <c r="D35" t="s">
        <v>42</v>
      </c>
      <c r="E35">
        <v>1101</v>
      </c>
      <c r="F35">
        <v>961</v>
      </c>
      <c r="G35">
        <v>1109</v>
      </c>
      <c r="H35">
        <v>56.72</v>
      </c>
      <c r="I35">
        <v>5</v>
      </c>
      <c r="J35">
        <v>0.20000000000000015</v>
      </c>
      <c r="K35">
        <v>36662.050000000003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3:17" x14ac:dyDescent="0.25">
      <c r="C36">
        <v>33400</v>
      </c>
      <c r="D36" t="s">
        <v>42</v>
      </c>
      <c r="E36">
        <v>399</v>
      </c>
      <c r="F36">
        <v>112</v>
      </c>
      <c r="G36">
        <v>378</v>
      </c>
      <c r="H36">
        <v>55.18</v>
      </c>
      <c r="I36">
        <v>5</v>
      </c>
      <c r="J36">
        <v>9.9999999999999645E-2</v>
      </c>
      <c r="K36">
        <v>36662.050000000003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3:17" x14ac:dyDescent="0.25">
      <c r="C37">
        <v>33500</v>
      </c>
      <c r="D37" t="s">
        <v>42</v>
      </c>
      <c r="E37">
        <v>14438</v>
      </c>
      <c r="F37">
        <v>2804</v>
      </c>
      <c r="G37">
        <v>11780</v>
      </c>
      <c r="H37">
        <v>53.51</v>
      </c>
      <c r="I37">
        <v>4.8499999999999996</v>
      </c>
      <c r="J37">
        <v>0</v>
      </c>
      <c r="K37">
        <v>36662.050000000003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3:17" x14ac:dyDescent="0.25">
      <c r="C38">
        <v>33600</v>
      </c>
      <c r="D38" t="s">
        <v>42</v>
      </c>
      <c r="E38">
        <v>1160</v>
      </c>
      <c r="F38">
        <v>291</v>
      </c>
      <c r="G38">
        <v>1424</v>
      </c>
      <c r="H38">
        <v>52.25</v>
      </c>
      <c r="I38">
        <v>5</v>
      </c>
      <c r="J38">
        <v>-0.25</v>
      </c>
      <c r="K38">
        <v>36662.050000000003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3:17" x14ac:dyDescent="0.25">
      <c r="C39">
        <v>33700</v>
      </c>
      <c r="D39" t="s">
        <v>42</v>
      </c>
      <c r="E39">
        <v>2385</v>
      </c>
      <c r="F39">
        <v>1177</v>
      </c>
      <c r="G39">
        <v>2643</v>
      </c>
      <c r="H39">
        <v>50.84</v>
      </c>
      <c r="I39">
        <v>5.25</v>
      </c>
      <c r="J39">
        <v>-9.9999999999999645E-2</v>
      </c>
      <c r="K39">
        <v>36662.050000000003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3:17" x14ac:dyDescent="0.25">
      <c r="C40">
        <v>33800</v>
      </c>
      <c r="D40" t="s">
        <v>42</v>
      </c>
      <c r="E40">
        <v>997</v>
      </c>
      <c r="F40">
        <v>185</v>
      </c>
      <c r="G40">
        <v>1195</v>
      </c>
      <c r="H40">
        <v>49.43</v>
      </c>
      <c r="I40">
        <v>5.15</v>
      </c>
      <c r="J40">
        <v>-0.19999999999999929</v>
      </c>
      <c r="K40">
        <v>36662.050000000003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3:17" x14ac:dyDescent="0.25">
      <c r="C41">
        <v>33900</v>
      </c>
      <c r="D41" t="s">
        <v>42</v>
      </c>
      <c r="E41">
        <v>1130</v>
      </c>
      <c r="F41">
        <v>403</v>
      </c>
      <c r="G41">
        <v>1872</v>
      </c>
      <c r="H41">
        <v>48</v>
      </c>
      <c r="I41">
        <v>5.25</v>
      </c>
      <c r="J41">
        <v>-0.34999999999999964</v>
      </c>
      <c r="K41">
        <v>36662.050000000003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3:17" x14ac:dyDescent="0.25">
      <c r="C42">
        <v>34000</v>
      </c>
      <c r="D42" t="s">
        <v>42</v>
      </c>
      <c r="E42">
        <v>27362</v>
      </c>
      <c r="F42">
        <v>5465</v>
      </c>
      <c r="G42">
        <v>29546</v>
      </c>
      <c r="H42">
        <v>46.57</v>
      </c>
      <c r="I42">
        <v>5.3</v>
      </c>
      <c r="J42">
        <v>-0.4000000000000003</v>
      </c>
      <c r="K42">
        <v>36662.050000000003</v>
      </c>
      <c r="L42">
        <v>104</v>
      </c>
      <c r="M42">
        <v>0</v>
      </c>
      <c r="N42">
        <v>4</v>
      </c>
      <c r="O42">
        <v>0</v>
      </c>
      <c r="P42">
        <v>2705</v>
      </c>
      <c r="Q42">
        <v>201.69999999999985</v>
      </c>
    </row>
    <row r="43" spans="3:17" x14ac:dyDescent="0.25">
      <c r="C43">
        <v>34100</v>
      </c>
      <c r="D43" t="s">
        <v>42</v>
      </c>
      <c r="E43">
        <v>2038</v>
      </c>
      <c r="F43">
        <v>231</v>
      </c>
      <c r="G43">
        <v>2108</v>
      </c>
      <c r="H43">
        <v>45.24</v>
      </c>
      <c r="I43">
        <v>5.5</v>
      </c>
      <c r="J43">
        <v>-0.45000000000000018</v>
      </c>
      <c r="K43">
        <v>36662.050000000003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3:17" x14ac:dyDescent="0.25">
      <c r="C44">
        <v>34200</v>
      </c>
      <c r="D44" t="s">
        <v>42</v>
      </c>
      <c r="E44">
        <v>2914</v>
      </c>
      <c r="F44">
        <v>1093</v>
      </c>
      <c r="G44">
        <v>3718</v>
      </c>
      <c r="H44">
        <v>43.73</v>
      </c>
      <c r="I44">
        <v>5.7</v>
      </c>
      <c r="J44">
        <v>-0.34999999999999964</v>
      </c>
      <c r="K44">
        <v>36662.050000000003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3:17" x14ac:dyDescent="0.25">
      <c r="C45">
        <v>34300</v>
      </c>
      <c r="D45" t="s">
        <v>42</v>
      </c>
      <c r="E45">
        <v>3186</v>
      </c>
      <c r="F45">
        <v>697</v>
      </c>
      <c r="G45">
        <v>3328</v>
      </c>
      <c r="H45">
        <v>42.12</v>
      </c>
      <c r="I45">
        <v>5.7</v>
      </c>
      <c r="J45">
        <v>-0.45000000000000018</v>
      </c>
      <c r="K45">
        <v>36662.050000000003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3:17" x14ac:dyDescent="0.25">
      <c r="C46">
        <v>34400</v>
      </c>
      <c r="D46" t="s">
        <v>42</v>
      </c>
      <c r="E46">
        <v>2488</v>
      </c>
      <c r="F46">
        <v>231</v>
      </c>
      <c r="G46">
        <v>3042</v>
      </c>
      <c r="H46">
        <v>40.85</v>
      </c>
      <c r="I46">
        <v>5.85</v>
      </c>
      <c r="J46">
        <v>-0.55000000000000071</v>
      </c>
      <c r="K46">
        <v>36662.050000000003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25">
      <c r="C47">
        <v>34500</v>
      </c>
      <c r="D47" t="s">
        <v>42</v>
      </c>
      <c r="E47">
        <v>27372</v>
      </c>
      <c r="F47">
        <v>4037</v>
      </c>
      <c r="G47">
        <v>38359</v>
      </c>
      <c r="H47">
        <v>39.46</v>
      </c>
      <c r="I47">
        <v>5.95</v>
      </c>
      <c r="J47">
        <v>-0.79999999999999982</v>
      </c>
      <c r="K47">
        <v>36662.050000000003</v>
      </c>
      <c r="L47">
        <v>55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3:17" x14ac:dyDescent="0.25">
      <c r="C48">
        <v>34600</v>
      </c>
      <c r="D48" t="s">
        <v>42</v>
      </c>
      <c r="E48">
        <v>4869</v>
      </c>
      <c r="F48">
        <v>1563</v>
      </c>
      <c r="G48">
        <v>6719</v>
      </c>
      <c r="H48">
        <v>38.26</v>
      </c>
      <c r="I48">
        <v>6.5</v>
      </c>
      <c r="J48">
        <v>-0.70000000000000018</v>
      </c>
      <c r="K48">
        <v>36662.050000000003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3:17" x14ac:dyDescent="0.25">
      <c r="C49">
        <v>34700</v>
      </c>
      <c r="D49" t="s">
        <v>42</v>
      </c>
      <c r="E49">
        <v>6774</v>
      </c>
      <c r="F49">
        <v>2473</v>
      </c>
      <c r="G49">
        <v>9199</v>
      </c>
      <c r="H49">
        <v>36.869999999999997</v>
      </c>
      <c r="I49">
        <v>6.75</v>
      </c>
      <c r="J49">
        <v>-1.0499999999999998</v>
      </c>
      <c r="K49">
        <v>36662.050000000003</v>
      </c>
      <c r="L49">
        <v>5</v>
      </c>
      <c r="M49">
        <v>0</v>
      </c>
      <c r="N49">
        <v>1</v>
      </c>
      <c r="O49">
        <v>0</v>
      </c>
      <c r="P49">
        <v>1972.1</v>
      </c>
      <c r="Q49">
        <v>52.099999999999909</v>
      </c>
    </row>
    <row r="50" spans="3:17" x14ac:dyDescent="0.25">
      <c r="C50">
        <v>34800</v>
      </c>
      <c r="D50" t="s">
        <v>42</v>
      </c>
      <c r="E50">
        <v>5682</v>
      </c>
      <c r="F50">
        <v>743</v>
      </c>
      <c r="G50">
        <v>8129</v>
      </c>
      <c r="H50">
        <v>35.450000000000003</v>
      </c>
      <c r="I50">
        <v>7</v>
      </c>
      <c r="J50">
        <v>-1.5</v>
      </c>
      <c r="K50">
        <v>36662.050000000003</v>
      </c>
      <c r="L50">
        <v>6</v>
      </c>
      <c r="M50">
        <v>0</v>
      </c>
      <c r="N50">
        <v>1</v>
      </c>
      <c r="O50">
        <v>0</v>
      </c>
      <c r="P50">
        <v>1870.7</v>
      </c>
      <c r="Q50">
        <v>148.79999999999995</v>
      </c>
    </row>
    <row r="51" spans="3:17" x14ac:dyDescent="0.25">
      <c r="C51">
        <v>34900</v>
      </c>
      <c r="D51" t="s">
        <v>42</v>
      </c>
      <c r="E51">
        <v>3972</v>
      </c>
      <c r="F51">
        <v>1035</v>
      </c>
      <c r="G51">
        <v>8196</v>
      </c>
      <c r="H51">
        <v>34.15</v>
      </c>
      <c r="I51">
        <v>7.45</v>
      </c>
      <c r="J51">
        <v>-2.1000000000000005</v>
      </c>
      <c r="K51">
        <v>36662.050000000003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3:17" x14ac:dyDescent="0.25">
      <c r="C52">
        <v>35000</v>
      </c>
      <c r="D52" t="s">
        <v>42</v>
      </c>
      <c r="E52">
        <v>40761</v>
      </c>
      <c r="F52">
        <v>7428</v>
      </c>
      <c r="G52">
        <v>81270</v>
      </c>
      <c r="H52">
        <v>32.75</v>
      </c>
      <c r="I52">
        <v>7.8</v>
      </c>
      <c r="J52">
        <v>-2.6499999999999995</v>
      </c>
      <c r="K52">
        <v>36662.050000000003</v>
      </c>
      <c r="L52">
        <v>374</v>
      </c>
      <c r="M52">
        <v>2</v>
      </c>
      <c r="N52">
        <v>35</v>
      </c>
      <c r="O52">
        <v>0</v>
      </c>
      <c r="P52">
        <v>1707.45</v>
      </c>
      <c r="Q52">
        <v>199.90000000000009</v>
      </c>
    </row>
    <row r="53" spans="3:17" x14ac:dyDescent="0.25">
      <c r="C53">
        <v>35100</v>
      </c>
      <c r="D53" t="s">
        <v>42</v>
      </c>
      <c r="E53">
        <v>6508</v>
      </c>
      <c r="F53">
        <v>2960</v>
      </c>
      <c r="G53">
        <v>14215</v>
      </c>
      <c r="H53">
        <v>31.43</v>
      </c>
      <c r="I53">
        <v>8.3000000000000007</v>
      </c>
      <c r="J53">
        <v>-3.5</v>
      </c>
      <c r="K53">
        <v>36662.050000000003</v>
      </c>
      <c r="L53">
        <v>8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3:17" x14ac:dyDescent="0.25">
      <c r="C54">
        <v>35200</v>
      </c>
      <c r="D54" t="s">
        <v>42</v>
      </c>
      <c r="E54">
        <v>11050</v>
      </c>
      <c r="F54">
        <v>5222</v>
      </c>
      <c r="G54">
        <v>21260</v>
      </c>
      <c r="H54">
        <v>30.02</v>
      </c>
      <c r="I54">
        <v>8.85</v>
      </c>
      <c r="J54">
        <v>-4.3000000000000007</v>
      </c>
      <c r="K54">
        <v>36662.050000000003</v>
      </c>
      <c r="L54">
        <v>102</v>
      </c>
      <c r="M54">
        <v>0</v>
      </c>
      <c r="N54">
        <v>4</v>
      </c>
      <c r="O54">
        <v>0</v>
      </c>
      <c r="P54">
        <v>1460</v>
      </c>
      <c r="Q54">
        <v>151.79999999999995</v>
      </c>
    </row>
    <row r="55" spans="3:17" x14ac:dyDescent="0.25">
      <c r="C55">
        <v>35300</v>
      </c>
      <c r="D55" t="s">
        <v>42</v>
      </c>
      <c r="E55">
        <v>12821</v>
      </c>
      <c r="F55">
        <v>2820</v>
      </c>
      <c r="G55">
        <v>25096</v>
      </c>
      <c r="H55">
        <v>28.75</v>
      </c>
      <c r="I55">
        <v>9.6</v>
      </c>
      <c r="J55">
        <v>-5.65</v>
      </c>
      <c r="K55">
        <v>36662.050000000003</v>
      </c>
      <c r="L55">
        <v>71</v>
      </c>
      <c r="M55">
        <v>-11</v>
      </c>
      <c r="N55">
        <v>38</v>
      </c>
      <c r="O55">
        <v>21.86</v>
      </c>
      <c r="P55">
        <v>1407.85</v>
      </c>
      <c r="Q55">
        <v>207.84999999999991</v>
      </c>
    </row>
    <row r="56" spans="3:17" x14ac:dyDescent="0.25">
      <c r="C56">
        <v>35400</v>
      </c>
      <c r="D56" t="s">
        <v>42</v>
      </c>
      <c r="E56">
        <v>8958</v>
      </c>
      <c r="F56">
        <v>2224</v>
      </c>
      <c r="G56">
        <v>18804</v>
      </c>
      <c r="H56">
        <v>27.52</v>
      </c>
      <c r="I56">
        <v>10.8</v>
      </c>
      <c r="J56">
        <v>-7.5</v>
      </c>
      <c r="K56">
        <v>36662.050000000003</v>
      </c>
      <c r="L56">
        <v>184</v>
      </c>
      <c r="M56">
        <v>-1</v>
      </c>
      <c r="N56">
        <v>10</v>
      </c>
      <c r="O56">
        <v>0</v>
      </c>
      <c r="P56">
        <v>1263.5</v>
      </c>
      <c r="Q56">
        <v>145.29999999999995</v>
      </c>
    </row>
    <row r="57" spans="3:17" x14ac:dyDescent="0.25">
      <c r="C57">
        <v>35500</v>
      </c>
      <c r="D57" t="s">
        <v>42</v>
      </c>
      <c r="E57">
        <v>42965</v>
      </c>
      <c r="F57">
        <v>11986</v>
      </c>
      <c r="G57">
        <v>92689</v>
      </c>
      <c r="H57">
        <v>26.28</v>
      </c>
      <c r="I57">
        <v>12</v>
      </c>
      <c r="J57">
        <v>-10.75</v>
      </c>
      <c r="K57">
        <v>36662.050000000003</v>
      </c>
      <c r="L57">
        <v>1374</v>
      </c>
      <c r="M57">
        <v>174</v>
      </c>
      <c r="N57">
        <v>622</v>
      </c>
      <c r="O57">
        <v>0</v>
      </c>
      <c r="P57">
        <v>1184.9000000000001</v>
      </c>
      <c r="Q57">
        <v>154.10000000000014</v>
      </c>
    </row>
    <row r="58" spans="3:17" x14ac:dyDescent="0.25">
      <c r="C58">
        <v>35600</v>
      </c>
      <c r="D58" t="s">
        <v>42</v>
      </c>
      <c r="E58">
        <v>10271</v>
      </c>
      <c r="F58">
        <v>411</v>
      </c>
      <c r="G58">
        <v>30575</v>
      </c>
      <c r="H58">
        <v>25.02</v>
      </c>
      <c r="I58">
        <v>13.5</v>
      </c>
      <c r="J58">
        <v>-14.7</v>
      </c>
      <c r="K58">
        <v>36662.050000000003</v>
      </c>
      <c r="L58">
        <v>731</v>
      </c>
      <c r="M58">
        <v>86</v>
      </c>
      <c r="N58">
        <v>377</v>
      </c>
      <c r="O58">
        <v>0</v>
      </c>
      <c r="P58">
        <v>1094.05</v>
      </c>
      <c r="Q58">
        <v>165.54999999999995</v>
      </c>
    </row>
    <row r="59" spans="3:17" x14ac:dyDescent="0.25">
      <c r="C59">
        <v>35700</v>
      </c>
      <c r="D59" t="s">
        <v>42</v>
      </c>
      <c r="E59">
        <v>15178</v>
      </c>
      <c r="F59">
        <v>2243</v>
      </c>
      <c r="G59">
        <v>44999</v>
      </c>
      <c r="H59">
        <v>23.86</v>
      </c>
      <c r="I59">
        <v>15.65</v>
      </c>
      <c r="J59">
        <v>-20.25</v>
      </c>
      <c r="K59">
        <v>36662.050000000003</v>
      </c>
      <c r="L59">
        <v>373</v>
      </c>
      <c r="M59">
        <v>62</v>
      </c>
      <c r="N59">
        <v>416</v>
      </c>
      <c r="O59">
        <v>15.58</v>
      </c>
      <c r="P59">
        <v>993.6</v>
      </c>
      <c r="Q59">
        <v>147.39999999999998</v>
      </c>
    </row>
    <row r="60" spans="3:17" x14ac:dyDescent="0.25">
      <c r="C60">
        <v>35800</v>
      </c>
      <c r="D60" t="s">
        <v>42</v>
      </c>
      <c r="E60">
        <v>24378</v>
      </c>
      <c r="F60">
        <v>3498</v>
      </c>
      <c r="G60">
        <v>64127</v>
      </c>
      <c r="H60">
        <v>22.84</v>
      </c>
      <c r="I60">
        <v>18.95</v>
      </c>
      <c r="J60">
        <v>-27.65</v>
      </c>
      <c r="K60">
        <v>36662.050000000003</v>
      </c>
      <c r="L60">
        <v>880</v>
      </c>
      <c r="M60">
        <v>88</v>
      </c>
      <c r="N60">
        <v>510</v>
      </c>
      <c r="O60">
        <v>17.64</v>
      </c>
      <c r="P60">
        <v>890</v>
      </c>
      <c r="Q60">
        <v>142.70000000000005</v>
      </c>
    </row>
    <row r="61" spans="3:17" x14ac:dyDescent="0.25">
      <c r="C61">
        <v>35900</v>
      </c>
      <c r="D61" t="s">
        <v>42</v>
      </c>
      <c r="E61">
        <v>15220</v>
      </c>
      <c r="F61">
        <v>1942</v>
      </c>
      <c r="G61">
        <v>77901</v>
      </c>
      <c r="H61">
        <v>21.99</v>
      </c>
      <c r="I61">
        <v>23.7</v>
      </c>
      <c r="J61">
        <v>-36.400000000000006</v>
      </c>
      <c r="K61">
        <v>36662.050000000003</v>
      </c>
      <c r="L61">
        <v>494</v>
      </c>
      <c r="M61">
        <v>-113</v>
      </c>
      <c r="N61">
        <v>800</v>
      </c>
      <c r="O61">
        <v>21.3</v>
      </c>
      <c r="P61">
        <v>799</v>
      </c>
      <c r="Q61">
        <v>130.29999999999995</v>
      </c>
    </row>
    <row r="62" spans="3:17" x14ac:dyDescent="0.25">
      <c r="C62">
        <v>36000</v>
      </c>
      <c r="D62" t="s">
        <v>42</v>
      </c>
      <c r="E62">
        <v>51964</v>
      </c>
      <c r="F62">
        <v>10980</v>
      </c>
      <c r="G62">
        <v>170504</v>
      </c>
      <c r="H62">
        <v>21.26</v>
      </c>
      <c r="I62">
        <v>30.7</v>
      </c>
      <c r="J62">
        <v>-46.25</v>
      </c>
      <c r="K62">
        <v>36662.050000000003</v>
      </c>
      <c r="L62">
        <v>14754</v>
      </c>
      <c r="M62">
        <v>1793</v>
      </c>
      <c r="N62">
        <v>13693</v>
      </c>
      <c r="O62">
        <v>20.78</v>
      </c>
      <c r="P62">
        <v>711</v>
      </c>
      <c r="Q62">
        <v>137.64999999999998</v>
      </c>
    </row>
    <row r="63" spans="3:17" x14ac:dyDescent="0.25">
      <c r="C63">
        <v>36100</v>
      </c>
      <c r="D63" t="s">
        <v>42</v>
      </c>
      <c r="E63">
        <v>18293</v>
      </c>
      <c r="F63">
        <v>3161</v>
      </c>
      <c r="G63">
        <v>87123</v>
      </c>
      <c r="H63">
        <v>20.53</v>
      </c>
      <c r="I63">
        <v>40</v>
      </c>
      <c r="J63">
        <v>-59.099999999999994</v>
      </c>
      <c r="K63">
        <v>36662.050000000003</v>
      </c>
      <c r="L63">
        <v>1308</v>
      </c>
      <c r="M63">
        <v>-190</v>
      </c>
      <c r="N63">
        <v>3985</v>
      </c>
      <c r="O63">
        <v>19.21</v>
      </c>
      <c r="P63">
        <v>619</v>
      </c>
      <c r="Q63">
        <v>123.75</v>
      </c>
    </row>
    <row r="64" spans="3:17" x14ac:dyDescent="0.25">
      <c r="C64">
        <v>36200</v>
      </c>
      <c r="D64" t="s">
        <v>42</v>
      </c>
      <c r="E64">
        <v>24174</v>
      </c>
      <c r="F64">
        <v>5264</v>
      </c>
      <c r="G64">
        <v>102082</v>
      </c>
      <c r="H64">
        <v>19.93</v>
      </c>
      <c r="I64">
        <v>52.95</v>
      </c>
      <c r="J64">
        <v>-72.5</v>
      </c>
      <c r="K64">
        <v>36662.050000000003</v>
      </c>
      <c r="L64">
        <v>2879</v>
      </c>
      <c r="M64">
        <v>-687</v>
      </c>
      <c r="N64">
        <v>12940</v>
      </c>
      <c r="O64">
        <v>19.420000000000002</v>
      </c>
      <c r="P64">
        <v>532</v>
      </c>
      <c r="Q64">
        <v>110.7</v>
      </c>
    </row>
    <row r="65" spans="3:17" x14ac:dyDescent="0.25">
      <c r="C65">
        <v>36300</v>
      </c>
      <c r="D65" t="s">
        <v>42</v>
      </c>
      <c r="E65">
        <v>29232</v>
      </c>
      <c r="F65">
        <v>7527</v>
      </c>
      <c r="G65">
        <v>135206</v>
      </c>
      <c r="H65">
        <v>19.489999999999998</v>
      </c>
      <c r="I65">
        <v>70.8</v>
      </c>
      <c r="J65">
        <v>-87.3</v>
      </c>
      <c r="K65">
        <v>36662.050000000003</v>
      </c>
      <c r="L65">
        <v>6189</v>
      </c>
      <c r="M65">
        <v>30</v>
      </c>
      <c r="N65">
        <v>29901</v>
      </c>
      <c r="O65">
        <v>19.04</v>
      </c>
      <c r="P65">
        <v>451</v>
      </c>
      <c r="Q65">
        <v>97.399999999999977</v>
      </c>
    </row>
    <row r="66" spans="3:17" x14ac:dyDescent="0.25">
      <c r="C66">
        <v>36400</v>
      </c>
      <c r="D66" t="s">
        <v>42</v>
      </c>
      <c r="E66">
        <v>30957</v>
      </c>
      <c r="F66">
        <v>9930</v>
      </c>
      <c r="G66">
        <v>139250</v>
      </c>
      <c r="H66">
        <v>19.11</v>
      </c>
      <c r="I66">
        <v>94</v>
      </c>
      <c r="J66">
        <v>-103.35</v>
      </c>
      <c r="K66">
        <v>36662.050000000003</v>
      </c>
      <c r="L66">
        <v>13593</v>
      </c>
      <c r="M66">
        <v>-3206</v>
      </c>
      <c r="N66">
        <v>87181</v>
      </c>
      <c r="O66">
        <v>18.77</v>
      </c>
      <c r="P66">
        <v>374.05</v>
      </c>
      <c r="Q66">
        <v>81.300000000000011</v>
      </c>
    </row>
    <row r="67" spans="3:17" x14ac:dyDescent="0.25">
      <c r="C67">
        <v>36500</v>
      </c>
      <c r="D67" t="s">
        <v>42</v>
      </c>
      <c r="E67">
        <v>80117</v>
      </c>
      <c r="F67">
        <v>24226</v>
      </c>
      <c r="G67">
        <v>260582</v>
      </c>
      <c r="H67">
        <v>18.79</v>
      </c>
      <c r="I67">
        <v>123.4</v>
      </c>
      <c r="J67">
        <v>-118.29999999999998</v>
      </c>
      <c r="K67">
        <v>36662.050000000003</v>
      </c>
      <c r="L67">
        <v>69921</v>
      </c>
      <c r="M67">
        <v>-16302</v>
      </c>
      <c r="N67">
        <v>320852</v>
      </c>
      <c r="O67">
        <v>18.440000000000001</v>
      </c>
      <c r="P67">
        <v>303.05</v>
      </c>
      <c r="Q67">
        <v>65.100000000000023</v>
      </c>
    </row>
    <row r="68" spans="3:17" x14ac:dyDescent="0.25">
      <c r="C68">
        <v>36600</v>
      </c>
      <c r="D68" t="s">
        <v>42</v>
      </c>
      <c r="E68">
        <v>46644</v>
      </c>
      <c r="F68">
        <v>31955</v>
      </c>
      <c r="G68">
        <v>222608</v>
      </c>
      <c r="H68">
        <v>18.59</v>
      </c>
      <c r="I68">
        <v>161.19999999999999</v>
      </c>
      <c r="J68">
        <v>-132.90000000000003</v>
      </c>
      <c r="K68">
        <v>36662.050000000003</v>
      </c>
      <c r="L68">
        <v>43105</v>
      </c>
      <c r="M68">
        <v>5531</v>
      </c>
      <c r="N68">
        <v>298256</v>
      </c>
      <c r="O68">
        <v>18.3</v>
      </c>
      <c r="P68">
        <v>241.8</v>
      </c>
      <c r="Q68">
        <v>50.850000000000023</v>
      </c>
    </row>
    <row r="69" spans="3:17" x14ac:dyDescent="0.25">
      <c r="C69">
        <v>36700</v>
      </c>
      <c r="D69" t="s">
        <v>42</v>
      </c>
      <c r="E69">
        <v>61243</v>
      </c>
      <c r="F69">
        <v>47004</v>
      </c>
      <c r="G69">
        <v>283156</v>
      </c>
      <c r="H69">
        <v>18.39</v>
      </c>
      <c r="I69">
        <v>207.25</v>
      </c>
      <c r="J69">
        <v>-145.39999999999998</v>
      </c>
      <c r="K69">
        <v>36662.050000000003</v>
      </c>
      <c r="L69">
        <v>75359</v>
      </c>
      <c r="M69">
        <v>39433</v>
      </c>
      <c r="N69">
        <v>428428</v>
      </c>
      <c r="O69">
        <v>18.21</v>
      </c>
      <c r="P69">
        <v>186.6</v>
      </c>
      <c r="Q69">
        <v>35.900000000000006</v>
      </c>
    </row>
    <row r="70" spans="3:17" x14ac:dyDescent="0.25">
      <c r="C70">
        <v>36800</v>
      </c>
      <c r="D70" t="s">
        <v>42</v>
      </c>
      <c r="E70">
        <v>24012</v>
      </c>
      <c r="F70">
        <v>19214</v>
      </c>
      <c r="G70">
        <v>128288</v>
      </c>
      <c r="H70">
        <v>18.32</v>
      </c>
      <c r="I70">
        <v>261</v>
      </c>
      <c r="J70">
        <v>-156.94999999999999</v>
      </c>
      <c r="K70">
        <v>36662.050000000003</v>
      </c>
      <c r="L70">
        <v>55398</v>
      </c>
      <c r="M70">
        <v>22720</v>
      </c>
      <c r="N70">
        <v>281120</v>
      </c>
      <c r="O70">
        <v>18.059999999999999</v>
      </c>
      <c r="P70">
        <v>141.4</v>
      </c>
      <c r="Q70">
        <v>24.700000000000003</v>
      </c>
    </row>
    <row r="71" spans="3:17" x14ac:dyDescent="0.25">
      <c r="C71">
        <v>36900</v>
      </c>
      <c r="D71" t="s">
        <v>42</v>
      </c>
      <c r="E71">
        <v>14769</v>
      </c>
      <c r="F71">
        <v>13082</v>
      </c>
      <c r="G71">
        <v>72239</v>
      </c>
      <c r="H71">
        <v>18.399999999999999</v>
      </c>
      <c r="I71">
        <v>325.3</v>
      </c>
      <c r="J71">
        <v>-165.59999999999997</v>
      </c>
      <c r="K71">
        <v>36662.050000000003</v>
      </c>
      <c r="L71">
        <v>36112</v>
      </c>
      <c r="M71">
        <v>17066</v>
      </c>
      <c r="N71">
        <v>157624</v>
      </c>
      <c r="O71">
        <v>17.989999999999998</v>
      </c>
      <c r="P71">
        <v>104</v>
      </c>
      <c r="Q71">
        <v>14.599999999999994</v>
      </c>
    </row>
    <row r="72" spans="3:17" x14ac:dyDescent="0.25">
      <c r="C72">
        <v>37000</v>
      </c>
      <c r="D72" t="s">
        <v>42</v>
      </c>
      <c r="E72">
        <v>14438</v>
      </c>
      <c r="F72">
        <v>6732</v>
      </c>
      <c r="G72">
        <v>52774</v>
      </c>
      <c r="H72">
        <v>18.420000000000002</v>
      </c>
      <c r="I72">
        <v>396.7</v>
      </c>
      <c r="J72">
        <v>-169.90000000000003</v>
      </c>
      <c r="K72">
        <v>36662.050000000003</v>
      </c>
      <c r="L72">
        <v>74509</v>
      </c>
      <c r="M72">
        <v>16046</v>
      </c>
      <c r="N72">
        <v>277684</v>
      </c>
      <c r="O72">
        <v>17.97</v>
      </c>
      <c r="P72">
        <v>74.95</v>
      </c>
      <c r="Q72">
        <v>7.25</v>
      </c>
    </row>
    <row r="73" spans="3:17" x14ac:dyDescent="0.25">
      <c r="C73">
        <v>37100</v>
      </c>
      <c r="D73" t="s">
        <v>42</v>
      </c>
      <c r="E73">
        <v>2297</v>
      </c>
      <c r="F73">
        <v>1946</v>
      </c>
      <c r="G73">
        <v>14548</v>
      </c>
      <c r="H73">
        <v>18.38</v>
      </c>
      <c r="I73">
        <v>475</v>
      </c>
      <c r="J73">
        <v>-175.75</v>
      </c>
      <c r="K73">
        <v>36662.050000000003</v>
      </c>
      <c r="L73">
        <v>24303</v>
      </c>
      <c r="M73">
        <v>5898</v>
      </c>
      <c r="N73">
        <v>105296</v>
      </c>
      <c r="O73">
        <v>18.059999999999999</v>
      </c>
      <c r="P73">
        <v>53.2</v>
      </c>
      <c r="Q73">
        <v>3.0500000000000043</v>
      </c>
    </row>
    <row r="74" spans="3:17" x14ac:dyDescent="0.25">
      <c r="C74">
        <v>37200</v>
      </c>
      <c r="D74" t="s">
        <v>42</v>
      </c>
      <c r="E74">
        <v>1169</v>
      </c>
      <c r="F74">
        <v>541</v>
      </c>
      <c r="G74">
        <v>5135</v>
      </c>
      <c r="H74">
        <v>18.489999999999998</v>
      </c>
      <c r="I74">
        <v>558.45000000000005</v>
      </c>
      <c r="J74">
        <v>-179.14999999999998</v>
      </c>
      <c r="K74">
        <v>36662.050000000003</v>
      </c>
      <c r="L74">
        <v>40230</v>
      </c>
      <c r="M74">
        <v>5985</v>
      </c>
      <c r="N74">
        <v>136417</v>
      </c>
      <c r="O74">
        <v>18.170000000000002</v>
      </c>
      <c r="P74">
        <v>37</v>
      </c>
      <c r="Q74">
        <v>-0.14999999999999858</v>
      </c>
    </row>
    <row r="75" spans="3:17" x14ac:dyDescent="0.25">
      <c r="C75">
        <v>37300</v>
      </c>
      <c r="D75" t="s">
        <v>42</v>
      </c>
      <c r="E75">
        <v>816</v>
      </c>
      <c r="F75">
        <v>218</v>
      </c>
      <c r="G75">
        <v>1254</v>
      </c>
      <c r="H75">
        <v>19.22</v>
      </c>
      <c r="I75">
        <v>645.5</v>
      </c>
      <c r="J75">
        <v>-176.14999999999998</v>
      </c>
      <c r="K75">
        <v>36662.050000000003</v>
      </c>
      <c r="L75">
        <v>26668</v>
      </c>
      <c r="M75">
        <v>3839</v>
      </c>
      <c r="N75">
        <v>92822</v>
      </c>
      <c r="O75">
        <v>18.43</v>
      </c>
      <c r="P75">
        <v>25.9</v>
      </c>
      <c r="Q75">
        <v>-1.9000000000000019</v>
      </c>
    </row>
    <row r="76" spans="3:17" x14ac:dyDescent="0.25">
      <c r="C76">
        <v>37400</v>
      </c>
      <c r="D76" t="s">
        <v>42</v>
      </c>
      <c r="E76">
        <v>325</v>
      </c>
      <c r="F76">
        <v>105</v>
      </c>
      <c r="G76">
        <v>442</v>
      </c>
      <c r="H76">
        <v>20.420000000000002</v>
      </c>
      <c r="I76">
        <v>739.4</v>
      </c>
      <c r="J76">
        <v>-179.55000000000007</v>
      </c>
      <c r="K76">
        <v>36662.050000000003</v>
      </c>
      <c r="L76">
        <v>19130</v>
      </c>
      <c r="M76">
        <v>4880</v>
      </c>
      <c r="N76">
        <v>62956</v>
      </c>
      <c r="O76">
        <v>18.809999999999999</v>
      </c>
      <c r="P76">
        <v>18.399999999999999</v>
      </c>
      <c r="Q76">
        <v>-2.8500000000000014</v>
      </c>
    </row>
    <row r="77" spans="3:17" x14ac:dyDescent="0.25">
      <c r="C77">
        <v>37500</v>
      </c>
      <c r="D77" t="s">
        <v>42</v>
      </c>
      <c r="E77">
        <v>1354</v>
      </c>
      <c r="F77">
        <v>145</v>
      </c>
      <c r="G77">
        <v>1545</v>
      </c>
      <c r="H77">
        <v>20.84</v>
      </c>
      <c r="I77">
        <v>835</v>
      </c>
      <c r="J77">
        <v>-177.89999999999998</v>
      </c>
      <c r="K77">
        <v>36662.050000000003</v>
      </c>
      <c r="L77">
        <v>48061</v>
      </c>
      <c r="M77">
        <v>8379</v>
      </c>
      <c r="N77">
        <v>112730</v>
      </c>
      <c r="O77">
        <v>19.46</v>
      </c>
      <c r="P77">
        <v>14</v>
      </c>
      <c r="Q77">
        <v>-3.1000000000000014</v>
      </c>
    </row>
    <row r="78" spans="3:17" x14ac:dyDescent="0.25">
      <c r="C78">
        <v>37600</v>
      </c>
      <c r="D78" t="s">
        <v>42</v>
      </c>
      <c r="E78">
        <v>69</v>
      </c>
      <c r="F78">
        <v>17</v>
      </c>
      <c r="G78">
        <v>111</v>
      </c>
      <c r="H78">
        <v>23.89</v>
      </c>
      <c r="I78">
        <v>925</v>
      </c>
      <c r="J78">
        <v>-190.09999999999991</v>
      </c>
      <c r="K78">
        <v>36662.050000000003</v>
      </c>
      <c r="L78">
        <v>13052</v>
      </c>
      <c r="M78">
        <v>2248</v>
      </c>
      <c r="N78">
        <v>41385</v>
      </c>
      <c r="O78">
        <v>20.21</v>
      </c>
      <c r="P78">
        <v>10.85</v>
      </c>
      <c r="Q78">
        <v>-3.1500000000000004</v>
      </c>
    </row>
    <row r="79" spans="3:17" x14ac:dyDescent="0.25">
      <c r="C79">
        <v>37700</v>
      </c>
      <c r="D79" t="s">
        <v>42</v>
      </c>
      <c r="E79">
        <v>86</v>
      </c>
      <c r="F79">
        <v>-8</v>
      </c>
      <c r="G79">
        <v>88</v>
      </c>
      <c r="H79">
        <v>24.69</v>
      </c>
      <c r="I79">
        <v>1008.3</v>
      </c>
      <c r="J79">
        <v>-193.90000000000009</v>
      </c>
      <c r="K79">
        <v>36662.050000000003</v>
      </c>
      <c r="L79">
        <v>17605</v>
      </c>
      <c r="M79">
        <v>6364</v>
      </c>
      <c r="N79">
        <v>44343</v>
      </c>
      <c r="O79">
        <v>21.17</v>
      </c>
      <c r="P79">
        <v>9.1999999999999993</v>
      </c>
      <c r="Q79">
        <v>-2.75</v>
      </c>
    </row>
    <row r="80" spans="3:17" x14ac:dyDescent="0.25">
      <c r="C80">
        <v>37800</v>
      </c>
      <c r="D80" t="s">
        <v>42</v>
      </c>
      <c r="E80">
        <v>70</v>
      </c>
      <c r="F80">
        <v>-29</v>
      </c>
      <c r="G80">
        <v>68</v>
      </c>
      <c r="H80">
        <v>27.5</v>
      </c>
      <c r="I80">
        <v>1111.8499999999999</v>
      </c>
      <c r="J80">
        <v>-195.15000000000009</v>
      </c>
      <c r="K80">
        <v>36662.050000000003</v>
      </c>
      <c r="L80">
        <v>12270</v>
      </c>
      <c r="M80">
        <v>2098</v>
      </c>
      <c r="N80">
        <v>28024</v>
      </c>
      <c r="O80">
        <v>22.33</v>
      </c>
      <c r="P80">
        <v>8.4</v>
      </c>
      <c r="Q80">
        <v>-2.4000000000000004</v>
      </c>
    </row>
    <row r="81" spans="3:17" x14ac:dyDescent="0.25">
      <c r="C81">
        <v>37900</v>
      </c>
      <c r="D81" t="s">
        <v>42</v>
      </c>
      <c r="E81">
        <v>16</v>
      </c>
      <c r="F81">
        <v>0</v>
      </c>
      <c r="G81">
        <v>4</v>
      </c>
      <c r="H81">
        <v>0</v>
      </c>
      <c r="I81">
        <v>1166.8</v>
      </c>
      <c r="J81">
        <v>-218.45000000000005</v>
      </c>
      <c r="K81">
        <v>36662.050000000003</v>
      </c>
      <c r="L81">
        <v>8917</v>
      </c>
      <c r="M81">
        <v>3044</v>
      </c>
      <c r="N81">
        <v>22131</v>
      </c>
      <c r="O81">
        <v>23.54</v>
      </c>
      <c r="P81">
        <v>7.65</v>
      </c>
      <c r="Q81">
        <v>-2.0999999999999996</v>
      </c>
    </row>
    <row r="82" spans="3:17" x14ac:dyDescent="0.25">
      <c r="C82">
        <v>38000</v>
      </c>
      <c r="D82" t="s">
        <v>42</v>
      </c>
      <c r="E82">
        <v>496</v>
      </c>
      <c r="F82">
        <v>-33</v>
      </c>
      <c r="G82">
        <v>102</v>
      </c>
      <c r="H82">
        <v>30.74</v>
      </c>
      <c r="I82">
        <v>1319.65</v>
      </c>
      <c r="J82">
        <v>-200.25</v>
      </c>
      <c r="K82">
        <v>36662.050000000003</v>
      </c>
      <c r="L82">
        <v>63642</v>
      </c>
      <c r="M82">
        <v>19050</v>
      </c>
      <c r="N82">
        <v>82993</v>
      </c>
      <c r="O82">
        <v>24.77</v>
      </c>
      <c r="P82">
        <v>7.35</v>
      </c>
      <c r="Q82">
        <v>-1.7000000000000011</v>
      </c>
    </row>
    <row r="83" spans="3:17" x14ac:dyDescent="0.25">
      <c r="C83">
        <v>38100</v>
      </c>
      <c r="D83" t="s">
        <v>42</v>
      </c>
      <c r="E83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36662.050000000003</v>
      </c>
      <c r="L83">
        <v>6502</v>
      </c>
      <c r="M83">
        <v>2303</v>
      </c>
      <c r="N83">
        <v>12750</v>
      </c>
      <c r="O83">
        <v>25.93</v>
      </c>
      <c r="P83">
        <v>6.75</v>
      </c>
      <c r="Q83">
        <v>-1.5500000000000007</v>
      </c>
    </row>
    <row r="84" spans="3:17" x14ac:dyDescent="0.25">
      <c r="C84">
        <v>38200</v>
      </c>
      <c r="D84" t="s">
        <v>42</v>
      </c>
      <c r="E84">
        <v>20</v>
      </c>
      <c r="F84">
        <v>0</v>
      </c>
      <c r="G84">
        <v>0</v>
      </c>
      <c r="H84">
        <v>0</v>
      </c>
      <c r="I84">
        <v>0</v>
      </c>
      <c r="J84">
        <v>0</v>
      </c>
      <c r="K84">
        <v>36662.050000000003</v>
      </c>
      <c r="L84">
        <v>9202</v>
      </c>
      <c r="M84">
        <v>2117</v>
      </c>
      <c r="N84">
        <v>13842</v>
      </c>
      <c r="O84">
        <v>27.13</v>
      </c>
      <c r="P84">
        <v>6.3</v>
      </c>
      <c r="Q84">
        <v>-1.2999999999999998</v>
      </c>
    </row>
    <row r="85" spans="3:17" x14ac:dyDescent="0.25">
      <c r="C85">
        <v>38300</v>
      </c>
      <c r="D85" t="s">
        <v>42</v>
      </c>
      <c r="E85">
        <v>6</v>
      </c>
      <c r="F85">
        <v>0</v>
      </c>
      <c r="G85">
        <v>0</v>
      </c>
      <c r="H85">
        <v>0</v>
      </c>
      <c r="I85">
        <v>0</v>
      </c>
      <c r="J85">
        <v>0</v>
      </c>
      <c r="K85">
        <v>36662.050000000003</v>
      </c>
      <c r="L85">
        <v>7673</v>
      </c>
      <c r="M85">
        <v>2325</v>
      </c>
      <c r="N85">
        <v>10372</v>
      </c>
      <c r="O85">
        <v>28.28</v>
      </c>
      <c r="P85">
        <v>5.9</v>
      </c>
      <c r="Q85">
        <v>-1.25</v>
      </c>
    </row>
    <row r="86" spans="3:17" x14ac:dyDescent="0.25">
      <c r="C86">
        <v>38400</v>
      </c>
      <c r="D86" t="s">
        <v>42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36662.050000000003</v>
      </c>
      <c r="L86">
        <v>10761</v>
      </c>
      <c r="M86">
        <v>1614</v>
      </c>
      <c r="N86">
        <v>10513</v>
      </c>
      <c r="O86">
        <v>29.26</v>
      </c>
      <c r="P86">
        <v>5.6</v>
      </c>
      <c r="Q86">
        <v>-0.95000000000000018</v>
      </c>
    </row>
    <row r="87" spans="3:17" x14ac:dyDescent="0.25">
      <c r="C87">
        <v>38500</v>
      </c>
      <c r="D87" t="s">
        <v>42</v>
      </c>
      <c r="E87">
        <v>17</v>
      </c>
      <c r="F87">
        <v>1</v>
      </c>
      <c r="G87">
        <v>2</v>
      </c>
      <c r="H87">
        <v>31.62</v>
      </c>
      <c r="I87">
        <v>1792.5</v>
      </c>
      <c r="J87">
        <v>-190.29999999999995</v>
      </c>
      <c r="K87">
        <v>36662.050000000003</v>
      </c>
      <c r="L87">
        <v>43335</v>
      </c>
      <c r="M87">
        <v>356</v>
      </c>
      <c r="N87">
        <v>51510</v>
      </c>
      <c r="O87">
        <v>30.44</v>
      </c>
      <c r="P87">
        <v>5.45</v>
      </c>
      <c r="Q87">
        <v>-1.0999999999999996</v>
      </c>
    </row>
    <row r="88" spans="3:17" x14ac:dyDescent="0.25">
      <c r="C88">
        <v>38600</v>
      </c>
      <c r="D88" t="s">
        <v>42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36662.050000000003</v>
      </c>
      <c r="L88">
        <v>2690</v>
      </c>
      <c r="M88">
        <v>528</v>
      </c>
      <c r="N88">
        <v>5629</v>
      </c>
      <c r="O88">
        <v>31.63</v>
      </c>
      <c r="P88">
        <v>5.25</v>
      </c>
      <c r="Q88">
        <v>-0.84999999999999964</v>
      </c>
    </row>
    <row r="89" spans="3:17" x14ac:dyDescent="0.25">
      <c r="C89">
        <v>38700</v>
      </c>
      <c r="D89" t="s">
        <v>42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36662.050000000003</v>
      </c>
      <c r="L89">
        <v>4506</v>
      </c>
      <c r="M89">
        <v>2264</v>
      </c>
      <c r="N89">
        <v>7688</v>
      </c>
      <c r="O89">
        <v>32.840000000000003</v>
      </c>
      <c r="P89">
        <v>5.0999999999999996</v>
      </c>
      <c r="Q89">
        <v>-0.80000000000000071</v>
      </c>
    </row>
    <row r="90" spans="3:17" x14ac:dyDescent="0.25">
      <c r="C90">
        <v>38800</v>
      </c>
      <c r="D90" t="s">
        <v>42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36662.050000000003</v>
      </c>
      <c r="L90">
        <v>4541</v>
      </c>
      <c r="M90">
        <v>2253</v>
      </c>
      <c r="N90">
        <v>6340</v>
      </c>
      <c r="O90">
        <v>34.11</v>
      </c>
      <c r="P90">
        <v>5.05</v>
      </c>
      <c r="Q90">
        <v>-0.5</v>
      </c>
    </row>
    <row r="91" spans="3:17" x14ac:dyDescent="0.25">
      <c r="C91">
        <v>38900</v>
      </c>
      <c r="D91" t="s">
        <v>42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36662.050000000003</v>
      </c>
      <c r="L91">
        <v>1355</v>
      </c>
      <c r="M91">
        <v>281</v>
      </c>
      <c r="N91">
        <v>2240</v>
      </c>
      <c r="O91">
        <v>35.26</v>
      </c>
      <c r="P91">
        <v>4.9000000000000004</v>
      </c>
      <c r="Q91">
        <v>-0.54999999999999982</v>
      </c>
    </row>
    <row r="92" spans="3:17" x14ac:dyDescent="0.25">
      <c r="C92">
        <v>39000</v>
      </c>
      <c r="D92" t="s">
        <v>42</v>
      </c>
      <c r="E92">
        <v>20</v>
      </c>
      <c r="F92">
        <v>-7</v>
      </c>
      <c r="G92">
        <v>12</v>
      </c>
      <c r="H92">
        <v>44.67</v>
      </c>
      <c r="I92">
        <v>2302</v>
      </c>
      <c r="J92">
        <v>-172.30000000000018</v>
      </c>
      <c r="K92">
        <v>36662.050000000003</v>
      </c>
      <c r="L92">
        <v>45488</v>
      </c>
      <c r="M92">
        <v>7913</v>
      </c>
      <c r="N92">
        <v>45867</v>
      </c>
      <c r="O92">
        <v>36.28</v>
      </c>
      <c r="P92">
        <v>4.5999999999999996</v>
      </c>
      <c r="Q92">
        <v>-0.60000000000000053</v>
      </c>
    </row>
    <row r="93" spans="3:17" x14ac:dyDescent="0.25">
      <c r="C93">
        <v>39100</v>
      </c>
      <c r="D93" t="s">
        <v>42</v>
      </c>
      <c r="E93">
        <v>6</v>
      </c>
      <c r="F93">
        <v>0</v>
      </c>
      <c r="G93">
        <v>0</v>
      </c>
      <c r="H93">
        <v>0</v>
      </c>
      <c r="I93">
        <v>0</v>
      </c>
      <c r="J93">
        <v>0</v>
      </c>
      <c r="K93">
        <v>36662.050000000003</v>
      </c>
      <c r="L93">
        <v>935</v>
      </c>
      <c r="M93">
        <v>307</v>
      </c>
      <c r="N93">
        <v>1214</v>
      </c>
      <c r="O93">
        <v>37.6</v>
      </c>
      <c r="P93">
        <v>4.5</v>
      </c>
      <c r="Q93">
        <v>-0.5</v>
      </c>
    </row>
    <row r="94" spans="3:17" x14ac:dyDescent="0.25">
      <c r="C94">
        <v>39200</v>
      </c>
      <c r="D94" t="s">
        <v>42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36662.050000000003</v>
      </c>
      <c r="L94">
        <v>1776</v>
      </c>
      <c r="M94">
        <v>1214</v>
      </c>
      <c r="N94">
        <v>2195</v>
      </c>
      <c r="O94">
        <v>38.97</v>
      </c>
      <c r="P94">
        <v>4.55</v>
      </c>
      <c r="Q94">
        <v>-0.5</v>
      </c>
    </row>
    <row r="95" spans="3:17" x14ac:dyDescent="0.25">
      <c r="C95">
        <v>39300</v>
      </c>
      <c r="D95" t="s">
        <v>42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36662.050000000003</v>
      </c>
      <c r="L95">
        <v>1038</v>
      </c>
      <c r="M95">
        <v>623</v>
      </c>
      <c r="N95">
        <v>1558</v>
      </c>
      <c r="O95">
        <v>39.97</v>
      </c>
      <c r="P95">
        <v>4.3</v>
      </c>
      <c r="Q95">
        <v>-0.65000000000000036</v>
      </c>
    </row>
    <row r="96" spans="3:17" x14ac:dyDescent="0.25">
      <c r="C96">
        <v>39400</v>
      </c>
      <c r="D96" t="s">
        <v>42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36662.050000000003</v>
      </c>
      <c r="L96">
        <v>874</v>
      </c>
      <c r="M96">
        <v>272</v>
      </c>
      <c r="N96">
        <v>890</v>
      </c>
      <c r="O96">
        <v>41.2</v>
      </c>
      <c r="P96">
        <v>4.2</v>
      </c>
      <c r="Q96">
        <v>-0.45000000000000018</v>
      </c>
    </row>
    <row r="97" spans="3:17" x14ac:dyDescent="0.25">
      <c r="C97">
        <v>39500</v>
      </c>
      <c r="D97" t="s">
        <v>42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36662.050000000003</v>
      </c>
      <c r="L97">
        <v>23940</v>
      </c>
      <c r="M97">
        <v>5231</v>
      </c>
      <c r="N97">
        <v>27095</v>
      </c>
      <c r="O97">
        <v>42</v>
      </c>
      <c r="P97">
        <v>3.95</v>
      </c>
      <c r="Q97">
        <v>-0.5</v>
      </c>
    </row>
    <row r="98" spans="3:17" x14ac:dyDescent="0.25">
      <c r="C98">
        <v>39600</v>
      </c>
      <c r="D98" t="s">
        <v>42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36662.050000000003</v>
      </c>
      <c r="L98">
        <v>990</v>
      </c>
      <c r="M98">
        <v>-25</v>
      </c>
      <c r="N98">
        <v>544</v>
      </c>
      <c r="O98">
        <v>43.4</v>
      </c>
      <c r="P98">
        <v>4</v>
      </c>
      <c r="Q98">
        <v>-0.70000000000000018</v>
      </c>
    </row>
    <row r="99" spans="3:17" x14ac:dyDescent="0.25">
      <c r="C99">
        <v>39700</v>
      </c>
      <c r="D99" t="s">
        <v>42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36662.050000000003</v>
      </c>
      <c r="L99">
        <v>308</v>
      </c>
      <c r="M99">
        <v>109</v>
      </c>
      <c r="N99">
        <v>418</v>
      </c>
      <c r="O99">
        <v>44.36</v>
      </c>
      <c r="P99">
        <v>3.8</v>
      </c>
      <c r="Q99">
        <v>-0.79999999999999982</v>
      </c>
    </row>
    <row r="100" spans="3:17" x14ac:dyDescent="0.25">
      <c r="C100">
        <v>39800</v>
      </c>
      <c r="D100" t="s">
        <v>42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36662.050000000003</v>
      </c>
      <c r="L100">
        <v>429</v>
      </c>
      <c r="M100">
        <v>19</v>
      </c>
      <c r="N100">
        <v>82</v>
      </c>
      <c r="O100">
        <v>45.68</v>
      </c>
      <c r="P100">
        <v>3.75</v>
      </c>
      <c r="Q100">
        <v>-0.65000000000000036</v>
      </c>
    </row>
    <row r="101" spans="3:17" x14ac:dyDescent="0.25">
      <c r="C101">
        <v>39900</v>
      </c>
      <c r="D101" t="s">
        <v>42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36662.050000000003</v>
      </c>
      <c r="L101">
        <v>337</v>
      </c>
      <c r="M101">
        <v>162</v>
      </c>
      <c r="N101">
        <v>335</v>
      </c>
      <c r="O101">
        <v>47.3</v>
      </c>
      <c r="P101">
        <v>3.75</v>
      </c>
      <c r="Q101">
        <v>-0.54999999999999982</v>
      </c>
    </row>
    <row r="102" spans="3:17" x14ac:dyDescent="0.25">
      <c r="C102">
        <v>40000</v>
      </c>
      <c r="D102" t="s">
        <v>42</v>
      </c>
      <c r="E102">
        <v>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36662.050000000003</v>
      </c>
      <c r="L102">
        <v>21459</v>
      </c>
      <c r="M102">
        <v>3460</v>
      </c>
      <c r="N102">
        <v>16635</v>
      </c>
      <c r="O102">
        <v>47.82</v>
      </c>
      <c r="P102">
        <v>3.75</v>
      </c>
      <c r="Q102">
        <v>-0.5</v>
      </c>
    </row>
    <row r="103" spans="3:17" x14ac:dyDescent="0.25">
      <c r="C103">
        <v>40100</v>
      </c>
      <c r="D103" t="s">
        <v>42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36662.050000000003</v>
      </c>
      <c r="L103">
        <v>185</v>
      </c>
      <c r="M103">
        <v>1</v>
      </c>
      <c r="N103">
        <v>170</v>
      </c>
      <c r="O103">
        <v>49.12</v>
      </c>
      <c r="P103">
        <v>3.5</v>
      </c>
      <c r="Q103">
        <v>-0.5</v>
      </c>
    </row>
    <row r="104" spans="3:17" x14ac:dyDescent="0.25">
      <c r="C104">
        <v>40200</v>
      </c>
      <c r="D104" t="s">
        <v>42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36662.050000000003</v>
      </c>
      <c r="L104">
        <v>153</v>
      </c>
      <c r="M104">
        <v>25</v>
      </c>
      <c r="N104">
        <v>111</v>
      </c>
      <c r="O104">
        <v>50.59</v>
      </c>
      <c r="P104">
        <v>3.5</v>
      </c>
      <c r="Q104">
        <v>-0.59999999999999964</v>
      </c>
    </row>
    <row r="105" spans="3:17" x14ac:dyDescent="0.25">
      <c r="C105">
        <v>40300</v>
      </c>
      <c r="D105" t="s">
        <v>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36662.050000000003</v>
      </c>
      <c r="L105">
        <v>242</v>
      </c>
      <c r="M105">
        <v>18</v>
      </c>
      <c r="N105">
        <v>44</v>
      </c>
      <c r="O105">
        <v>51.71</v>
      </c>
      <c r="P105">
        <v>3.3</v>
      </c>
      <c r="Q105">
        <v>-0.95000000000000018</v>
      </c>
    </row>
    <row r="106" spans="3:17" x14ac:dyDescent="0.25">
      <c r="C106">
        <v>40400</v>
      </c>
      <c r="D106" t="s">
        <v>42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36662.050000000003</v>
      </c>
      <c r="L106">
        <v>222</v>
      </c>
      <c r="M106">
        <v>16</v>
      </c>
      <c r="N106">
        <v>50</v>
      </c>
      <c r="O106">
        <v>52.56</v>
      </c>
      <c r="P106">
        <v>3.2</v>
      </c>
      <c r="Q106">
        <v>-1</v>
      </c>
    </row>
    <row r="107" spans="3:17" x14ac:dyDescent="0.25">
      <c r="C107">
        <v>40500</v>
      </c>
      <c r="D107" t="s">
        <v>42</v>
      </c>
      <c r="E107">
        <v>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36662.050000000003</v>
      </c>
      <c r="L107">
        <v>5332</v>
      </c>
      <c r="M107">
        <v>389</v>
      </c>
      <c r="N107">
        <v>5950</v>
      </c>
      <c r="O107">
        <v>53.56</v>
      </c>
      <c r="P107">
        <v>3.5</v>
      </c>
      <c r="Q107">
        <v>-0.5</v>
      </c>
    </row>
    <row r="108" spans="3:17" x14ac:dyDescent="0.25">
      <c r="C108">
        <v>40600</v>
      </c>
      <c r="D108" t="s">
        <v>42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36662.050000000003</v>
      </c>
      <c r="L108">
        <v>1504</v>
      </c>
      <c r="M108">
        <v>11</v>
      </c>
      <c r="N108">
        <v>188</v>
      </c>
      <c r="O108">
        <v>54.93</v>
      </c>
      <c r="P108">
        <v>3.5</v>
      </c>
      <c r="Q108">
        <v>-0.59999999999999964</v>
      </c>
    </row>
    <row r="109" spans="3:17" x14ac:dyDescent="0.25">
      <c r="C109">
        <v>40700</v>
      </c>
      <c r="D109" t="s">
        <v>42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36662.050000000003</v>
      </c>
      <c r="L109">
        <v>2624</v>
      </c>
      <c r="M109">
        <v>201</v>
      </c>
      <c r="N109">
        <v>1906</v>
      </c>
      <c r="O109">
        <v>56.11</v>
      </c>
      <c r="P109">
        <v>3.45</v>
      </c>
      <c r="Q109">
        <v>-0.79999999999999982</v>
      </c>
    </row>
    <row r="110" spans="3:17" x14ac:dyDescent="0.25">
      <c r="C110">
        <v>40800</v>
      </c>
      <c r="D110" t="s">
        <v>42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36662.050000000003</v>
      </c>
      <c r="L110">
        <v>10468</v>
      </c>
      <c r="M110">
        <v>903</v>
      </c>
      <c r="N110">
        <v>9847</v>
      </c>
      <c r="O110">
        <v>56.99</v>
      </c>
      <c r="P110">
        <v>3.4</v>
      </c>
      <c r="Q110">
        <v>-0.10000000000000007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4 2 3 3 4 b - 8 3 a 0 - 4 1 a 8 - 8 3 1 c - a 6 7 a 8 8 b 2 5 d f 9 "   x m l n s = " h t t p : / / s c h e m a s . m i c r o s o f t . c o m / D a t a M a s h u p " > A A A A A D U G A A B Q S w M E F A A C A A g A 6 V A u U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O l Q L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U C 5 T T v 9 S a y 4 D A A D J B g A A E w A c A E Z v c m 1 1 b G F z L 1 N l Y 3 R p b 2 4 x L m 0 g o h g A K K A U A A A A A A A A A A A A A A A A A A A A A A A A A A A A v V R R b 9 o 8 F H 2 v 1 P 8 Q Z S + g h S S U A m U V + g Q k t I x C W Y E V V l W f T G L A r W O n t k O g V f f b Z w d S B M v 2 O I T A v u f e e 4 6 P b 8 K h J x A l 2 n D 7 X 7 w 8 P T k 9 4 U v A o K 8 x E P t A A K 2 u Y S h O T z T 5 G d K I e V B G v n J K T I d 6 U Q C J y N 3 D m d m i R M g 1 z + l L I U L + x b L i O D Y J h 4 j 4 C J g e D S w Q I o u G i q f g L Q E i B Q V 5 k P / H N 8 G M 4 n q z 0 e / 2 O + 3 R V D e 0 h 2 s I f M h 4 / e G T 3 v A 8 G I q C S z z q I 7 L Q 6 / r i F Y W G 5 s M 5 B g L K 7 I + c G 0 A W E V h A m Q N J Y T w 0 I L l 8 q d t m O U k a c 8 g K j Y W U K f E e f U U Y A 6 t s 2 l r u X k q h M d f 6 I 6 1 o m / a l x l Z f L m q m n d e u o P d M r T O 7 a M t v U W s j B u d 0 b S l Q 9 m x R + o x g X Z 8 F / / N V v W Q 7 r l N u 1 q r N Z q V 6 f l Z u t 0 v n j X K r X T k v u 4 7 j n P 9 s / x h 1 K 5 6 / a l 4 8 9 S b T E l n 6 y x q I r q d h P G h 0 7 y 0 + L 3 F C u m W n 6 u O r J 6 t f H Q z n n R / T + A 5 M V m S w O G v i y e b 2 1 b I m N Z + h s U 2 7 P f H S o J 1 V q R o O 4 n H 1 f l T t 3 F a Q 9 X n N a 8 P a 7 X K I n 6 8 3 t e m m 4 V 2 h c W f w e u G 2 + t U x K 2 E 7 X E 3 G P R v b p D O 8 W Y z j b x C + R E + t a 6 c d 9 K y r p 9 k Z r s T 6 4 2 M + b 2 y v f Y 6 w g G o k 6 r s J e E g j j 7 u M 3 a C k 4 Q e 1 T 7 F P u p y N F W R C N h B U G 4 E Z h r p M T h Z m m 9 H g B n G R U y W G N g w x E r K H m S y a m z 4 V S 3 n n u b y h k Q j j 9 N d d C w a + A x x B b r q M U Z b / I H P X I S C + 5 G p R H A W k u K f a I n f Q o 8 z f g r l M b Y a m p 7 W G 9 q Z z w d A z H D A 5 q g q C 6 x C x j b M d P H 3 g J u m u / q 5 S d 2 X m U U k a P i x N o 7 s W u 5 1 q t T / M H S Q g + D g L 3 5 9 l C + z C u Y x T G 2 9 v R w x h J A 5 V t p K w B z D W 3 9 8 z D F Q F f z f v W N 6 O R Z H Q E J I O U d P A R U K z l I + m f B n c H s U F F Q C P m H z Y / e + q S 2 I N C u T t J w E g k J y D j Q p i w M W H p d t 2 a h V J r Q x v 5 J A k 8 7 A 9 o l R h H i t Q s T + p U F i m E g V k q l H A g a J 9 + 3 T 3 m 7 I M j x P 3 / 2 7 y w X 2 k F / b v L E 7 8 V J y / G Z o E / 0 S a g J n M C Z J J n y C H G v Y U 0 r 7 T E 0 S y H b z 8 B V B L A Q I t A B Q A A g A I A O l Q L l P e W z / I p Q A A A P U A A A A S A A A A A A A A A A A A A A A A A A A A A A B D b 2 5 m a W c v U G F j a 2 F n Z S 5 4 b W x Q S w E C L Q A U A A I A C A D p U C 5 T D 8 r p q 6 Q A A A D p A A A A E w A A A A A A A A A A A A A A A A D x A A A A W 0 N v b n R l b n R f V H l w Z X N d L n h t b F B L A Q I t A B Q A A g A I A O l Q L l N O / 1 J r L g M A A M k G A A A T A A A A A A A A A A A A A A A A A O I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d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E F U Q U J B U 0 U i I C 8 + P E V u d H J 5 I F R 5 c G U 9 I l J l Y 2 9 2 Z X J 5 V G F y Z 2 V 0 Q 2 9 s d W 1 u I i B W Y W x 1 Z T 0 i b D M i I C 8 + P E V u d H J 5 I F R 5 c G U 9 I l J l Y 2 9 2 Z X J 5 V G F y Z 2 V 0 U m 9 3 I i B W Y W x 1 Z T 0 i b D U i I C 8 + P E V u d H J 5 I F R 5 c G U 9 I k Z p b G x U Y X J n Z X Q i I F Z h b H V l P S J z c m F 3 Z G F 0 Y S I g L z 4 8 R W 5 0 c n k g V H l w Z T 0 i R m l s b G V k Q 2 9 t c G x l d G V S Z X N 1 b H R U b 1 d v c m t z a G V l d C I g V m F s d W U 9 I m w x I i A v P j x F b n R y e S B U e X B l P S J R d W V y e U l E I i B W Y W x 1 Z T 0 i c 2 Q y M m Q 1 Y z M 2 L T U 4 Z j Y t N G V j O C 1 i M G E 4 L T g 4 M z R h N m N k O D E x O S I g L z 4 8 R W 5 0 c n k g V H l w Z T 0 i R m l s b E V y c m 9 y Q 2 9 1 b n Q i I F Z h b H V l P S J s M C I g L z 4 8 R W 5 0 c n k g V H l w Z T 0 i R m l s b E x h c 3 R V c G R h d G V k I i B W Y W x 1 Z T 0 i Z D I w M j E t M D k t M T R U M D Q 6 M z c 6 M T c u O T U 3 N j I 3 O F o i I C 8 + P E V u d H J 5 I F R 5 c G U 9 I k Z p b G x D b 2 x 1 b W 5 U e X B l c y I g V m F s d W U 9 I n N B Q U F B Q U F B Q U F B Q U F B Q U F B Q U F B Q S I g L z 4 8 R W 5 0 c n k g V H l w Z T 0 i R m l s b E V y c m 9 y Q 2 9 k Z S I g V m F s d W U 9 I n N V b m t u b 3 d u I i A v P j x F b n R y e S B U e X B l P S J G a W x s Q 2 9 1 b n Q i I F Z h b H V l P S J s M T A 1 I i A v P j x F b n R y e S B U e X B l P S J B Z G R l Z F R v R G F 0 Y U 1 v Z G V s I i B W Y W x 1 Z T 0 i b D A i I C 8 + P E V u d H J 5 I F R 5 c G U 9 I k Z p b G x D b 2 x 1 b W 5 O Y W 1 l c y I g V m F s d W U 9 I n N b J n F 1 b 3 Q 7 Q 2 9 s d W 1 u M S 5 z d H J p a 2 V Q c m l j Z S Z x d W 9 0 O y w m c X V v d D t D b 2 x 1 b W 4 x L m V 4 c G l y e U R h d G U m c X V v d D s s J n F 1 b 3 Q 7 c H V 0 L m 9 w Z W 5 J b n R l c m V z d C Z x d W 9 0 O y w m c X V v d D t w d X Q u Y 2 h h b m d l a W 5 P c G V u S W 5 0 Z X J l c 3 Q m c X V v d D s s J n F 1 b 3 Q 7 c H V 0 L n R v d G F s V H J h Z G V k V m 9 s d W 1 l J n F 1 b 3 Q 7 L C Z x d W 9 0 O 3 B 1 d C 5 p b X B s a W V k V m 9 s Y X R p b G l 0 e S Z x d W 9 0 O y w m c X V v d D t w d X Q u b G F z d F B y a W N l J n F 1 b 3 Q 7 L C Z x d W 9 0 O 3 B 1 d C 5 j a G F u Z 2 U m c X V v d D s s J n F 1 b 3 Q 7 c H V 0 L n V u Z G V y b H l p b m d W Y W x 1 Z S Z x d W 9 0 O y w m c X V v d D t j Y W x s L m 9 w Z W 5 J b n R l c m V z d C Z x d W 9 0 O y w m c X V v d D t j Y W x s L m N o Y W 5 n Z W l u T 3 B l b k l u d G V y Z X N 0 J n F 1 b 3 Q 7 L C Z x d W 9 0 O 2 N h b G w u d G 9 0 Y W x U c m F k Z W R W b 2 x 1 b W U m c X V v d D s s J n F 1 b 3 Q 7 Y 2 F s b C 5 p b X B s a W V k V m 9 s Y X R p b G l 0 e S Z x d W 9 0 O y w m c X V v d D t j Y W x s L m x h c 3 R Q c m l j Z S Z x d W 9 0 O y w m c X V v d D t j Y W x s L m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k Y X R h L 0 F 1 d G 9 S Z W 1 v d m V k Q 2 9 s d W 1 u c z E u e 0 N v b H V t b j E u c 3 R y a W t l U H J p Y 2 U s M H 0 m c X V v d D s s J n F 1 b 3 Q 7 U 2 V j d G l v b j E v c m F 3 Z G F 0 Y S 9 B d X R v U m V t b 3 Z l Z E N v b H V t b n M x L n t D b 2 x 1 b W 4 x L m V 4 c G l y e U R h d G U s M X 0 m c X V v d D s s J n F 1 b 3 Q 7 U 2 V j d G l v b j E v c m F 3 Z G F 0 Y S 9 B d X R v U m V t b 3 Z l Z E N v b H V t b n M x L n t w d X Q u b 3 B l b k l u d G V y Z X N 0 L D J 9 J n F 1 b 3 Q 7 L C Z x d W 9 0 O 1 N l Y 3 R p b 2 4 x L 3 J h d 2 R h d G E v Q X V 0 b 1 J l b W 9 2 Z W R D b 2 x 1 b W 5 z M S 5 7 c H V 0 L m N o Y W 5 n Z W l u T 3 B l b k l u d G V y Z X N 0 L D N 9 J n F 1 b 3 Q 7 L C Z x d W 9 0 O 1 N l Y 3 R p b 2 4 x L 3 J h d 2 R h d G E v Q X V 0 b 1 J l b W 9 2 Z W R D b 2 x 1 b W 5 z M S 5 7 c H V 0 L n R v d G F s V H J h Z G V k V m 9 s d W 1 l L D R 9 J n F 1 b 3 Q 7 L C Z x d W 9 0 O 1 N l Y 3 R p b 2 4 x L 3 J h d 2 R h d G E v Q X V 0 b 1 J l b W 9 2 Z W R D b 2 x 1 b W 5 z M S 5 7 c H V 0 L m l t c G x p Z W R W b 2 x h d G l s a X R 5 L D V 9 J n F 1 b 3 Q 7 L C Z x d W 9 0 O 1 N l Y 3 R p b 2 4 x L 3 J h d 2 R h d G E v Q X V 0 b 1 J l b W 9 2 Z W R D b 2 x 1 b W 5 z M S 5 7 c H V 0 L m x h c 3 R Q c m l j Z S w 2 f S Z x d W 9 0 O y w m c X V v d D t T Z W N 0 a W 9 u M S 9 y Y X d k Y X R h L 0 F 1 d G 9 S Z W 1 v d m V k Q 2 9 s d W 1 u c z E u e 3 B 1 d C 5 j a G F u Z 2 U s N 3 0 m c X V v d D s s J n F 1 b 3 Q 7 U 2 V j d G l v b j E v c m F 3 Z G F 0 Y S 9 B d X R v U m V t b 3 Z l Z E N v b H V t b n M x L n t w d X Q u d W 5 k Z X J s e W l u Z 1 Z h b H V l L D h 9 J n F 1 b 3 Q 7 L C Z x d W 9 0 O 1 N l Y 3 R p b 2 4 x L 3 J h d 2 R h d G E v Q X V 0 b 1 J l b W 9 2 Z W R D b 2 x 1 b W 5 z M S 5 7 Y 2 F s b C 5 v c G V u S W 5 0 Z X J l c 3 Q s O X 0 m c X V v d D s s J n F 1 b 3 Q 7 U 2 V j d G l v b j E v c m F 3 Z G F 0 Y S 9 B d X R v U m V t b 3 Z l Z E N v b H V t b n M x L n t j Y W x s L m N o Y W 5 n Z W l u T 3 B l b k l u d G V y Z X N 0 L D E w f S Z x d W 9 0 O y w m c X V v d D t T Z W N 0 a W 9 u M S 9 y Y X d k Y X R h L 0 F 1 d G 9 S Z W 1 v d m V k Q 2 9 s d W 1 u c z E u e 2 N h b G w u d G 9 0 Y W x U c m F k Z W R W b 2 x 1 b W U s M T F 9 J n F 1 b 3 Q 7 L C Z x d W 9 0 O 1 N l Y 3 R p b 2 4 x L 3 J h d 2 R h d G E v Q X V 0 b 1 J l b W 9 2 Z W R D b 2 x 1 b W 5 z M S 5 7 Y 2 F s b C 5 p b X B s a W V k V m 9 s Y X R p b G l 0 e S w x M n 0 m c X V v d D s s J n F 1 b 3 Q 7 U 2 V j d G l v b j E v c m F 3 Z G F 0 Y S 9 B d X R v U m V t b 3 Z l Z E N v b H V t b n M x L n t j Y W x s L m x h c 3 R Q c m l j Z S w x M 3 0 m c X V v d D s s J n F 1 b 3 Q 7 U 2 V j d G l v b j E v c m F 3 Z G F 0 Y S 9 B d X R v U m V t b 3 Z l Z E N v b H V t b n M x L n t j Y W x s L m N o Y W 5 n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h d 2 R h d G E v Q X V 0 b 1 J l b W 9 2 Z W R D b 2 x 1 b W 5 z M S 5 7 Q 2 9 s d W 1 u M S 5 z d H J p a 2 V Q c m l j Z S w w f S Z x d W 9 0 O y w m c X V v d D t T Z W N 0 a W 9 u M S 9 y Y X d k Y X R h L 0 F 1 d G 9 S Z W 1 v d m V k Q 2 9 s d W 1 u c z E u e 0 N v b H V t b j E u Z X h w a X J 5 R G F 0 Z S w x f S Z x d W 9 0 O y w m c X V v d D t T Z W N 0 a W 9 u M S 9 y Y X d k Y X R h L 0 F 1 d G 9 S Z W 1 v d m V k Q 2 9 s d W 1 u c z E u e 3 B 1 d C 5 v c G V u S W 5 0 Z X J l c 3 Q s M n 0 m c X V v d D s s J n F 1 b 3 Q 7 U 2 V j d G l v b j E v c m F 3 Z G F 0 Y S 9 B d X R v U m V t b 3 Z l Z E N v b H V t b n M x L n t w d X Q u Y 2 h h b m d l a W 5 P c G V u S W 5 0 Z X J l c 3 Q s M 3 0 m c X V v d D s s J n F 1 b 3 Q 7 U 2 V j d G l v b j E v c m F 3 Z G F 0 Y S 9 B d X R v U m V t b 3 Z l Z E N v b H V t b n M x L n t w d X Q u d G 9 0 Y W x U c m F k Z W R W b 2 x 1 b W U s N H 0 m c X V v d D s s J n F 1 b 3 Q 7 U 2 V j d G l v b j E v c m F 3 Z G F 0 Y S 9 B d X R v U m V t b 3 Z l Z E N v b H V t b n M x L n t w d X Q u a W 1 w b G l l Z F Z v b G F 0 a W x p d H k s N X 0 m c X V v d D s s J n F 1 b 3 Q 7 U 2 V j d G l v b j E v c m F 3 Z G F 0 Y S 9 B d X R v U m V t b 3 Z l Z E N v b H V t b n M x L n t w d X Q u b G F z d F B y a W N l L D Z 9 J n F 1 b 3 Q 7 L C Z x d W 9 0 O 1 N l Y 3 R p b 2 4 x L 3 J h d 2 R h d G E v Q X V 0 b 1 J l b W 9 2 Z W R D b 2 x 1 b W 5 z M S 5 7 c H V 0 L m N o Y W 5 n Z S w 3 f S Z x d W 9 0 O y w m c X V v d D t T Z W N 0 a W 9 u M S 9 y Y X d k Y X R h L 0 F 1 d G 9 S Z W 1 v d m V k Q 2 9 s d W 1 u c z E u e 3 B 1 d C 5 1 b m R l c m x 5 a W 5 n V m F s d W U s O H 0 m c X V v d D s s J n F 1 b 3 Q 7 U 2 V j d G l v b j E v c m F 3 Z G F 0 Y S 9 B d X R v U m V t b 3 Z l Z E N v b H V t b n M x L n t j Y W x s L m 9 w Z W 5 J b n R l c m V z d C w 5 f S Z x d W 9 0 O y w m c X V v d D t T Z W N 0 a W 9 u M S 9 y Y X d k Y X R h L 0 F 1 d G 9 S Z W 1 v d m V k Q 2 9 s d W 1 u c z E u e 2 N h b G w u Y 2 h h b m d l a W 5 P c G V u S W 5 0 Z X J l c 3 Q s M T B 9 J n F 1 b 3 Q 7 L C Z x d W 9 0 O 1 N l Y 3 R p b 2 4 x L 3 J h d 2 R h d G E v Q X V 0 b 1 J l b W 9 2 Z W R D b 2 x 1 b W 5 z M S 5 7 Y 2 F s b C 5 0 b 3 R h b F R y Y W R l Z F Z v b H V t Z S w x M X 0 m c X V v d D s s J n F 1 b 3 Q 7 U 2 V j d G l v b j E v c m F 3 Z G F 0 Y S 9 B d X R v U m V t b 3 Z l Z E N v b H V t b n M x L n t j Y W x s L m l t c G x p Z W R W b 2 x h d G l s a X R 5 L D E y f S Z x d W 9 0 O y w m c X V v d D t T Z W N 0 a W 9 u M S 9 y Y X d k Y X R h L 0 F 1 d G 9 S Z W 1 v d m V k Q 2 9 s d W 1 u c z E u e 2 N h b G w u b G F z d F B y a W N l L D E z f S Z x d W 9 0 O y w m c X V v d D t T Z W N 0 a W 9 u M S 9 y Y X d k Y X R h L 0 F 1 d G 9 S Z W 1 v d m V k Q 2 9 s d W 1 u c z E u e 2 N h b G w u Y 2 h h b m d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k Y X R h L 2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S 9 F e H B h b m R l Z C U y M H B 1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2 R h d G E v R X h w Y W 5 k Z W Q l M j B j Y W x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K 3 b 5 o Q h R N i W e / 1 L z i F Z 8 A A A A A A g A A A A A A E G Y A A A A B A A A g A A A A a O h x p d o r f 2 l e h v g c / g l 4 B e W 2 E k L L W p T R 9 w G H R L b O X n Y A A A A A D o A A A A A C A A A g A A A A d l y / D 3 Q G L t r D l S 4 d / p q r + R m H u d 2 A 6 t r 5 p x C t N V a 9 N c J Q A A A A C B i 8 1 0 I W V 8 M H r O 9 w q n B f R A q t k A A 9 0 9 G R F Q s A B 5 O f f 1 z V M j 9 f y b O y 8 5 y a 8 R V j / Y H a Y T w R u L U p Q K O H P g P C 0 6 T a F c a J A 7 r 8 U a S a Q g T + c c + M 0 b 1 A A A A A G s I B 9 / M g n D Z 9 M B K Y u o + 2 K v 8 R q 5 G s Q k K m I 1 N + a S H X E e 7 V j l J C n c F r Y M 4 / F M r m X Z A y X s q K 8 m h l W G O Z C 5 I 5 9 f z l s w = = < / D a t a M a s h u p > 
</file>

<file path=customXml/itemProps1.xml><?xml version="1.0" encoding="utf-8"?>
<ds:datastoreItem xmlns:ds="http://schemas.openxmlformats.org/officeDocument/2006/customXml" ds:itemID="{2F26BCDD-8405-43C5-8EF1-925FCF170B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rehal</dc:creator>
  <cp:lastModifiedBy>sandeep</cp:lastModifiedBy>
  <dcterms:created xsi:type="dcterms:W3CDTF">2021-06-16T16:38:54Z</dcterms:created>
  <dcterms:modified xsi:type="dcterms:W3CDTF">2021-09-14T04:37:38Z</dcterms:modified>
</cp:coreProperties>
</file>