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GAUTAM MISHRA\Desktop\"/>
    </mc:Choice>
  </mc:AlternateContent>
  <xr:revisionPtr revIDLastSave="0" documentId="13_ncr:1_{ACE8FBF4-A9E1-49D7-893E-BF35F0B26518}" xr6:coauthVersionLast="47" xr6:coauthVersionMax="47" xr10:uidLastSave="{00000000-0000-0000-0000-000000000000}"/>
  <bookViews>
    <workbookView xWindow="-108" yWindow="-108" windowWidth="23256" windowHeight="12456" activeTab="2" xr2:uid="{F4EED457-C479-4A3C-A77F-F9423055DABB}"/>
  </bookViews>
  <sheets>
    <sheet name="Main Data" sheetId="1" r:id="rId1"/>
    <sheet name="KPI's" sheetId="2" r:id="rId2"/>
    <sheet name="Dashboard" sheetId="3" r:id="rId3"/>
  </sheets>
  <definedNames>
    <definedName name="_xlchart.v1.0" hidden="1">'KPI''s'!$AG$11:$AG$14</definedName>
    <definedName name="_xlchart.v1.1" hidden="1">'KPI''s'!$AH$10</definedName>
    <definedName name="_xlchart.v1.10" hidden="1">'KPI''s'!$AH$10</definedName>
    <definedName name="_xlchart.v1.11" hidden="1">'KPI''s'!$AH$11:$AH$14</definedName>
    <definedName name="_xlchart.v1.2" hidden="1">'KPI''s'!$AH$11:$AH$14</definedName>
    <definedName name="_xlchart.v1.3" hidden="1">'KPI''s'!$U$12:$U$15</definedName>
    <definedName name="_xlchart.v1.4" hidden="1">'KPI''s'!$V$11</definedName>
    <definedName name="_xlchart.v1.5" hidden="1">'KPI''s'!$V$12:$V$15</definedName>
    <definedName name="_xlchart.v1.6" hidden="1">'KPI''s'!$U$12:$U$15</definedName>
    <definedName name="_xlchart.v1.7" hidden="1">'KPI''s'!$V$11</definedName>
    <definedName name="_xlchart.v1.8" hidden="1">'KPI''s'!$V$12:$V$15</definedName>
    <definedName name="_xlchart.v1.9" hidden="1">'KPI''s'!$AG$11:$AG$14</definedName>
    <definedName name="NativeTimeline_Date">#N/A</definedName>
    <definedName name="Slicer_City">#N/A</definedName>
    <definedName name="Slicer_Delivery_Status">#N/A</definedName>
    <definedName name="Slicer_Payment_Mode">#N/A</definedName>
    <definedName name="Slicer_Product_Category">#N/A</definedName>
    <definedName name="Slicer_Product_Sub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1" i="2" l="1"/>
  <c r="M28" i="2"/>
  <c r="N35" i="2"/>
  <c r="J14" i="2"/>
  <c r="M30" i="2"/>
  <c r="M26" i="2"/>
  <c r="A11" i="2"/>
  <c r="I16" i="2"/>
  <c r="M32" i="2"/>
  <c r="N32" i="2"/>
  <c r="M31" i="2"/>
  <c r="J16" i="2"/>
  <c r="AH11" i="2"/>
  <c r="M27" i="2"/>
  <c r="M34" i="2"/>
  <c r="N34" i="2"/>
  <c r="AH12" i="2"/>
  <c r="N22" i="2"/>
  <c r="N28" i="2"/>
  <c r="A2" i="2"/>
  <c r="AH14" i="2"/>
  <c r="N26" i="2"/>
  <c r="I17" i="2"/>
  <c r="M29" i="2"/>
  <c r="N33" i="2"/>
  <c r="I15" i="2"/>
  <c r="I2" i="2"/>
  <c r="V15" i="2"/>
  <c r="AH13" i="2"/>
  <c r="N29" i="2"/>
  <c r="I14" i="2"/>
  <c r="M22" i="2"/>
  <c r="V12" i="2"/>
  <c r="M23" i="2"/>
  <c r="M25" i="2"/>
  <c r="M24" i="2"/>
  <c r="N23" i="2"/>
  <c r="J17" i="2"/>
  <c r="V14" i="2"/>
  <c r="N31" i="2"/>
  <c r="I13" i="2"/>
  <c r="M33" i="2"/>
  <c r="D2" i="2"/>
  <c r="M35" i="2"/>
  <c r="J15" i="2"/>
  <c r="J13" i="2"/>
  <c r="N30" i="2"/>
  <c r="N25" i="2"/>
  <c r="V13" i="2"/>
  <c r="N27" i="2"/>
  <c r="N36" i="2"/>
  <c r="N24" i="2"/>
  <c r="M36" i="2"/>
  <c r="AH15" i="2" l="1"/>
  <c r="J18" i="2"/>
  <c r="N37" i="2"/>
  <c r="I18" i="2"/>
  <c r="V16" i="2"/>
  <c r="M37" i="2"/>
</calcChain>
</file>

<file path=xl/sharedStrings.xml><?xml version="1.0" encoding="utf-8"?>
<sst xmlns="http://schemas.openxmlformats.org/spreadsheetml/2006/main" count="120156" uniqueCount="32988">
  <si>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</si>
  <si>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</si>
  <si>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</si>
  <si>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</si>
  <si>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</si>
  <si>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</si>
  <si>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</si>
  <si>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</si>
  <si>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</si>
  <si>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</si>
  <si>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</si>
  <si>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</si>
  <si>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</si>
  <si>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</si>
  <si>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</si>
  <si>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</si>
  <si>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</si>
  <si>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</si>
  <si>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</si>
  <si>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</si>
  <si>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</si>
  <si>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</si>
  <si>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</si>
  <si>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</si>
  <si>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</si>
  <si>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</si>
  <si>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</si>
  <si>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</si>
  <si>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</si>
  <si>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</si>
  <si>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</si>
  <si>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</si>
  <si>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</si>
  <si>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</si>
  <si>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</si>
  <si>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</si>
  <si>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</si>
  <si>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</si>
  <si>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</si>
  <si>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</si>
  <si>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</si>
  <si>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</si>
  <si>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</si>
  <si>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</si>
  <si>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</si>
  <si>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</si>
  <si>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</si>
  <si>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</si>
  <si>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</si>
  <si>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</si>
  <si>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</si>
  <si>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</si>
  <si>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</si>
  <si>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</si>
  <si>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</si>
  <si>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</si>
  <si>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</si>
  <si>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</si>
  <si>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</si>
  <si>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</si>
  <si>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</si>
  <si>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</si>
  <si>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</si>
  <si>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</si>
  <si>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</si>
  <si>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</si>
  <si>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</si>
  <si>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</si>
  <si>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</si>
  <si>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</si>
  <si>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</si>
  <si>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</si>
  <si>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</si>
  <si>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</si>
  <si>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</si>
  <si>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</si>
  <si>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</si>
  <si>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</si>
  <si>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</si>
  <si>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</si>
  <si>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</si>
  <si>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</si>
  <si>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</si>
  <si>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</si>
  <si>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</si>
  <si>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</si>
  <si>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</si>
  <si>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</si>
  <si>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</si>
  <si>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</si>
  <si>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</si>
  <si>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</si>
  <si>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</si>
  <si>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</si>
  <si>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</si>
  <si>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</si>
  <si>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</si>
  <si>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</si>
  <si>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</si>
  <si>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</si>
  <si>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</si>
  <si>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</si>
  <si>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</si>
  <si>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</si>
  <si>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</si>
  <si>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</si>
  <si>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</si>
  <si>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</si>
  <si>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</si>
  <si>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</si>
  <si>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</si>
  <si>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</si>
  <si>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</si>
  <si>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</si>
  <si>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</si>
  <si>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</si>
  <si>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</si>
  <si>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</si>
  <si>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</si>
  <si>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</si>
  <si>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</si>
  <si>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</si>
  <si>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</si>
  <si>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</si>
  <si>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</si>
  <si>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</si>
  <si>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</si>
  <si>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</si>
  <si>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</si>
  <si>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</si>
  <si>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</si>
  <si>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</si>
  <si>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</si>
  <si>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</si>
  <si>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</si>
  <si>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</si>
  <si>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</si>
  <si>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</si>
  <si>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</si>
  <si>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</si>
  <si>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</si>
  <si>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</si>
  <si>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</si>
  <si>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</si>
  <si>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</si>
  <si>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</si>
  <si>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</si>
  <si>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</si>
  <si>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</si>
  <si>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</si>
  <si>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</si>
  <si>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</si>
  <si>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</si>
  <si>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</si>
  <si>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</si>
  <si>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</si>
  <si>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</si>
  <si>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</si>
  <si>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</si>
  <si>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</si>
  <si>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</si>
  <si>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</si>
  <si>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</si>
  <si>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</si>
  <si>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</si>
  <si>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</si>
  <si>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</si>
  <si>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</si>
  <si>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</si>
  <si>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</si>
  <si>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</si>
  <si>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</si>
  <si>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</si>
  <si>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</si>
  <si>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</si>
  <si>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</si>
  <si>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</si>
  <si>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</si>
  <si>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</si>
  <si>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</si>
  <si>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</si>
  <si>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</si>
  <si>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</si>
  <si>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</si>
  <si>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</si>
  <si>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</si>
  <si>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</si>
  <si>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</si>
  <si>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</si>
  <si>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</si>
  <si>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</si>
  <si>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</si>
  <si>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</si>
  <si>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</si>
  <si>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</si>
  <si>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</si>
  <si>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</si>
  <si>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</si>
  <si>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</si>
  <si>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</si>
  <si>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</si>
  <si>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</si>
  <si>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</si>
  <si>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</si>
  <si>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</si>
  <si>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</si>
  <si>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</si>
  <si>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</si>
  <si>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</si>
  <si>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</si>
  <si>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</si>
  <si>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</si>
  <si>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</si>
  <si>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</si>
  <si>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</si>
  <si>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</si>
  <si>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</si>
  <si>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</si>
  <si>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</si>
  <si>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</si>
  <si>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</si>
  <si>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</si>
  <si>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</si>
  <si>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</si>
  <si>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</si>
  <si>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</si>
  <si>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</si>
  <si>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</si>
  <si>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</si>
  <si>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</si>
  <si>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</si>
  <si>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</si>
  <si>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</si>
  <si>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</si>
  <si>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</si>
  <si>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</si>
  <si>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</si>
  <si>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</si>
  <si>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</si>
  <si>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</si>
  <si>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</si>
  <si>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</si>
  <si>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</si>
  <si>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</si>
  <si>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</si>
  <si>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</si>
  <si>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</si>
  <si>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</si>
  <si>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</si>
  <si>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</si>
  <si>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</si>
  <si>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</si>
  <si>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</si>
  <si>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</si>
  <si>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</si>
  <si>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</si>
  <si>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</si>
  <si>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</si>
  <si>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</si>
  <si>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</si>
  <si>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</si>
  <si>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</si>
  <si>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</si>
  <si>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</si>
  <si>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</si>
  <si>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</si>
  <si>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</si>
  <si>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</si>
  <si>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</si>
  <si>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</si>
  <si>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</si>
  <si>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</si>
  <si>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</si>
  <si>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</si>
  <si>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</si>
  <si>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</si>
  <si>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</si>
  <si>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</si>
  <si>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</si>
  <si>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</si>
  <si>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</si>
  <si>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</si>
  <si>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</si>
  <si>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</si>
  <si>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</si>
  <si>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</si>
  <si>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</si>
  <si>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</si>
  <si>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</si>
  <si>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</si>
  <si>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</si>
  <si>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</si>
  <si>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</si>
  <si>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</si>
  <si>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</si>
  <si>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</si>
  <si>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</si>
  <si>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</si>
  <si>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</si>
  <si>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</si>
  <si>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</si>
  <si>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</si>
  <si>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</si>
  <si>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</si>
  <si>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</si>
  <si>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</si>
  <si>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</si>
  <si>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</si>
  <si>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</si>
  <si>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</si>
  <si>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</si>
  <si>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</si>
  <si>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</si>
  <si>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</si>
  <si>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</si>
  <si>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</si>
  <si>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</si>
  <si>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</si>
  <si>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</si>
  <si>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</si>
  <si>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</si>
  <si>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</si>
  <si>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</si>
  <si>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</si>
  <si>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</si>
  <si>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</si>
  <si>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</si>
  <si>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</si>
  <si>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</si>
  <si>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</si>
  <si>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</si>
  <si>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</si>
  <si>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</si>
  <si>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</si>
  <si>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</si>
  <si>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</si>
  <si>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</si>
  <si>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</si>
  <si>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</si>
  <si>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</si>
  <si>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</si>
  <si>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</si>
  <si>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</si>
  <si>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</si>
  <si>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</si>
  <si>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</si>
  <si>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</si>
  <si>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</si>
  <si>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</si>
  <si>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</si>
  <si>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</si>
  <si>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</si>
  <si>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</si>
  <si>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</si>
  <si>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</si>
  <si>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</si>
  <si>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</si>
  <si>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</si>
  <si>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</si>
  <si>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</si>
  <si>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</si>
  <si>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</si>
  <si>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</si>
  <si>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</si>
  <si>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</si>
  <si>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</si>
  <si>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</si>
  <si>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</si>
  <si>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</si>
  <si>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</si>
  <si>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</si>
  <si>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</si>
  <si>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</si>
  <si>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</si>
  <si>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</si>
  <si>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</si>
  <si>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</si>
  <si>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</si>
  <si>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</si>
  <si>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</si>
  <si>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</si>
  <si>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</si>
  <si>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</si>
  <si>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</si>
  <si>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</si>
  <si>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</si>
  <si>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</si>
  <si>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</si>
  <si>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</si>
  <si>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</si>
  <si>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</si>
  <si>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</si>
  <si>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</si>
  <si>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</si>
  <si>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</si>
  <si>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</si>
  <si>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</si>
  <si>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</si>
  <si>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</si>
  <si>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</si>
  <si>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</si>
  <si>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</si>
  <si>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</si>
  <si>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</si>
  <si>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</si>
  <si>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</si>
  <si>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</si>
  <si>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</si>
  <si>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</si>
  <si>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</si>
  <si>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</si>
  <si>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</si>
  <si>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</si>
  <si>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</si>
  <si>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</si>
  <si>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</si>
  <si>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</si>
  <si>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</si>
  <si>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</si>
  <si>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</si>
  <si>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</si>
  <si>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</si>
  <si>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</si>
  <si>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</si>
  <si>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</si>
  <si>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</si>
  <si>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</si>
  <si>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</si>
  <si>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</si>
  <si>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</si>
  <si>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</si>
  <si>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</si>
  <si>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</si>
  <si>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</si>
  <si>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</si>
  <si>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</si>
  <si>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</si>
  <si>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</si>
  <si>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</si>
  <si>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</si>
  <si>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</si>
  <si>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</si>
  <si>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</si>
  <si>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</si>
  <si>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</si>
  <si>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</si>
  <si>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</si>
  <si>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</si>
  <si>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</si>
  <si>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</si>
  <si>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</si>
  <si>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</si>
  <si>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</si>
  <si>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</si>
  <si>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</si>
  <si>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</si>
  <si>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</si>
  <si>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</si>
  <si>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</si>
  <si>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</si>
  <si>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</si>
  <si>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</si>
  <si>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</si>
  <si>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</si>
  <si>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</si>
  <si>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</si>
  <si>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</si>
  <si>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</si>
  <si>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</si>
  <si>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</si>
  <si>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</si>
  <si>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</si>
  <si>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</si>
  <si>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</si>
  <si>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</si>
  <si>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</si>
  <si>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</si>
  <si>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</si>
  <si>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</si>
  <si>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</si>
  <si>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</si>
  <si>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</si>
  <si>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</si>
  <si>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</si>
  <si>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</si>
  <si>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</si>
  <si>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</si>
  <si>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</si>
  <si>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</si>
  <si>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</si>
  <si>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</si>
  <si>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</si>
  <si>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</si>
  <si>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</si>
  <si>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</si>
  <si>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</si>
  <si>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</si>
  <si>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</si>
  <si>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</si>
  <si>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</si>
  <si>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</si>
  <si>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</si>
  <si>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</si>
  <si>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</si>
  <si>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</si>
  <si>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</si>
  <si>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</si>
  <si>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</si>
  <si>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</si>
  <si>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</si>
  <si>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</si>
  <si>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</si>
  <si>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</si>
  <si>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</si>
  <si>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</si>
  <si>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</si>
  <si>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</si>
  <si>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</si>
  <si>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</si>
  <si>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</si>
  <si>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</si>
  <si>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</si>
  <si>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</si>
  <si>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</si>
  <si>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</si>
  <si>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</si>
  <si>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</si>
  <si>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</si>
  <si>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</si>
  <si>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</si>
  <si>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</si>
  <si>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</si>
  <si>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</si>
  <si>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</si>
  <si>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</si>
  <si>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</si>
  <si>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</si>
  <si>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</si>
  <si>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</si>
  <si>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</si>
  <si>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</si>
  <si>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</si>
  <si>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</si>
  <si>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</si>
  <si>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</si>
  <si>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</si>
  <si>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</si>
  <si>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</si>
  <si>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</si>
  <si>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</si>
  <si>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</si>
  <si>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</si>
  <si>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</si>
  <si>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</si>
  <si>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</si>
  <si>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</si>
  <si>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</si>
  <si>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</si>
  <si>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</si>
  <si>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</si>
  <si>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</si>
  <si>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</si>
  <si>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</si>
  <si>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</si>
  <si>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</si>
  <si>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</si>
  <si>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</si>
  <si>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</si>
  <si>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</si>
  <si>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</si>
  <si>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</si>
  <si>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</si>
  <si>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</si>
  <si>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</si>
  <si>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</si>
  <si>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</si>
  <si>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</si>
  <si>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</si>
  <si>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</si>
  <si>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</si>
  <si>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</si>
  <si>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</si>
  <si>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</si>
  <si>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</si>
  <si>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</si>
  <si>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</si>
  <si>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</si>
  <si>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</si>
  <si>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</si>
  <si>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</si>
  <si>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</si>
  <si>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</si>
  <si>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</si>
  <si>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</si>
  <si>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</si>
  <si>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</si>
  <si>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</si>
  <si>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</si>
  <si>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</si>
  <si>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</si>
  <si>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</si>
  <si>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</si>
  <si>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</si>
  <si>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</si>
  <si>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</si>
  <si>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</si>
  <si>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</si>
  <si>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</si>
  <si>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</si>
  <si>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</si>
  <si>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</si>
  <si>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</si>
  <si>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</si>
  <si>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</si>
  <si>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</si>
  <si>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</si>
  <si>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</si>
  <si>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</si>
  <si>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</si>
  <si>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</si>
  <si>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</si>
  <si>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</si>
  <si>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</si>
  <si>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</si>
  <si>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</si>
  <si>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</si>
  <si>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</si>
  <si>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</si>
  <si>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</si>
  <si>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</si>
  <si>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</si>
  <si>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</si>
  <si>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</si>
  <si>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</si>
  <si>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</si>
  <si>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</si>
  <si>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</si>
  <si>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</si>
  <si>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</si>
  <si>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</si>
  <si>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</si>
  <si>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</si>
  <si>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</si>
  <si>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</si>
  <si>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</si>
  <si>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</si>
  <si>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</si>
  <si>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</si>
  <si>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</si>
  <si>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</si>
  <si>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</si>
  <si>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</si>
  <si>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</si>
  <si>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</si>
  <si>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</si>
  <si>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</si>
  <si>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</si>
  <si>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</si>
  <si>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</si>
  <si>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</si>
  <si>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</si>
  <si>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</si>
  <si>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</si>
  <si>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</si>
  <si>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</si>
  <si>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</si>
  <si>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</si>
  <si>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</si>
  <si>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</si>
  <si>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</si>
  <si>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</si>
  <si>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</si>
  <si>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</si>
  <si>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</si>
  <si>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</si>
  <si>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</si>
  <si>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</si>
  <si>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</si>
  <si>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</si>
  <si>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</si>
  <si>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</si>
  <si>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</si>
  <si>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</si>
  <si>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</si>
  <si>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</si>
  <si>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</si>
  <si>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</si>
  <si>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</si>
  <si>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</si>
  <si>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</si>
  <si>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</si>
  <si>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</si>
  <si>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</si>
  <si>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</si>
  <si>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</si>
  <si>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</si>
  <si>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</si>
  <si>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</si>
  <si>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</si>
  <si>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</si>
  <si>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</si>
  <si>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</si>
  <si>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</si>
  <si>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</si>
  <si>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</si>
  <si>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</si>
  <si>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</si>
  <si>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</si>
  <si>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</si>
  <si>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</si>
  <si>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</si>
  <si>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</si>
  <si>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</si>
  <si>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</si>
  <si>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</si>
  <si>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</si>
  <si>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</si>
  <si>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</si>
  <si>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</si>
  <si>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</si>
  <si>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</si>
  <si>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</si>
  <si>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</si>
  <si>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</si>
  <si>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</si>
  <si>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</si>
  <si>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</si>
  <si>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</si>
  <si>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</si>
  <si>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</si>
  <si>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</si>
  <si>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</si>
  <si>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</si>
  <si>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</si>
  <si>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</si>
  <si>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</si>
  <si>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</si>
  <si>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</si>
  <si>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</si>
  <si>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</si>
  <si>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</si>
  <si>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</si>
  <si>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</si>
  <si>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</si>
  <si>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</si>
  <si>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</si>
  <si>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</si>
  <si>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</si>
  <si>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</si>
  <si>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</si>
  <si>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</si>
  <si>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</si>
  <si>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</si>
  <si>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</si>
  <si>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</si>
  <si>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</si>
  <si>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</si>
  <si>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</si>
  <si>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</si>
  <si>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</si>
  <si>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</si>
  <si>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</si>
  <si>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</si>
  <si>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</si>
  <si>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</si>
  <si>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</si>
  <si>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</si>
  <si>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</si>
  <si>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</si>
  <si>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</si>
  <si>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</si>
  <si>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</si>
  <si>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</si>
  <si>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</si>
  <si>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</si>
  <si>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</si>
  <si>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</si>
  <si>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</si>
  <si>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</si>
  <si>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</si>
  <si>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</si>
  <si>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</si>
  <si>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</si>
  <si>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</si>
  <si>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</si>
  <si>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</si>
  <si>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</si>
  <si>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</si>
  <si>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</si>
  <si>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</si>
  <si>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</si>
  <si>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</si>
  <si>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</si>
  <si>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</si>
  <si>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</si>
  <si>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</si>
  <si>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</si>
  <si>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</si>
  <si>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</si>
  <si>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</si>
  <si>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</si>
  <si>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</si>
  <si>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</si>
  <si>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</si>
  <si>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</si>
  <si>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</si>
  <si>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</si>
  <si>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</si>
  <si>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</si>
  <si>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</si>
  <si>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</si>
  <si>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</si>
  <si>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</si>
  <si>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</si>
  <si>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</si>
  <si>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</si>
  <si>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</si>
  <si>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</si>
  <si>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</si>
  <si>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</si>
  <si>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</si>
  <si>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</si>
  <si>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</si>
  <si>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</si>
  <si>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</si>
  <si>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</si>
  <si>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</si>
  <si>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</si>
  <si>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</si>
  <si>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</si>
  <si>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</si>
  <si>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</si>
  <si>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</si>
  <si>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</si>
  <si>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</si>
  <si>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</si>
  <si>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</si>
  <si>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</si>
  <si>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</si>
  <si>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</si>
  <si>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</si>
  <si>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</si>
  <si>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</si>
  <si>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</si>
  <si>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</si>
  <si>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</si>
  <si>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</si>
  <si>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</si>
  <si>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</si>
  <si>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</si>
  <si>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</si>
  <si>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</si>
  <si>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</si>
  <si>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</si>
  <si>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</si>
  <si>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</si>
  <si>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</si>
  <si>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</si>
  <si>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</si>
  <si>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</si>
  <si>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</si>
  <si>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</si>
  <si>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</si>
  <si>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</si>
  <si>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</si>
  <si>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</si>
  <si>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</si>
  <si>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</si>
  <si>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</si>
  <si>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</si>
  <si>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</si>
  <si>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</si>
  <si>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</si>
  <si>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</si>
  <si>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</si>
  <si>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</si>
  <si>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</si>
  <si>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</si>
  <si>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</si>
  <si>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</si>
  <si>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</si>
  <si>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</si>
  <si>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</si>
  <si>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</si>
  <si>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</si>
  <si>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</si>
  <si>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</si>
  <si>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</si>
  <si>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</si>
  <si>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</si>
  <si>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</si>
  <si>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</si>
  <si>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</si>
  <si>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</si>
  <si>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</si>
  <si>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</si>
  <si>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</si>
  <si>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</si>
  <si>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</si>
  <si>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</si>
  <si>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</si>
  <si>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</si>
  <si>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</si>
  <si>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</si>
  <si>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</si>
  <si>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</si>
  <si>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</si>
  <si>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</si>
  <si>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</si>
  <si>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</si>
  <si>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</si>
  <si>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</si>
  <si>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</si>
  <si>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</si>
  <si>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</si>
  <si>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</si>
  <si>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</si>
  <si>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</si>
  <si>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</si>
  <si>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</si>
  <si>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</si>
  <si>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</si>
  <si>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</si>
  <si>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</si>
  <si>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</si>
  <si>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</si>
  <si>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</si>
  <si>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</si>
  <si>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</si>
  <si>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</si>
  <si>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</si>
  <si>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</si>
  <si>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</si>
  <si>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</si>
  <si>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</si>
  <si>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</si>
  <si>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</si>
  <si>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</si>
  <si>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</si>
  <si>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</si>
  <si>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</si>
  <si>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</si>
  <si>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</si>
  <si>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</si>
  <si>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</si>
  <si>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</si>
  <si>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</si>
  <si>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</si>
  <si>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</si>
  <si>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</si>
  <si>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</si>
  <si>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</si>
  <si>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</si>
  <si>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</si>
  <si>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</si>
  <si>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</si>
  <si>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</si>
  <si>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</si>
  <si>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</si>
  <si>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</si>
  <si>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</si>
  <si>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</si>
  <si>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</si>
  <si>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</si>
  <si>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</si>
  <si>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</si>
  <si>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</si>
  <si>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</si>
  <si>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</si>
  <si>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</si>
  <si>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</si>
  <si>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</si>
  <si>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</si>
  <si>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</si>
  <si>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</si>
  <si>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</si>
  <si>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</si>
  <si>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</si>
  <si>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</si>
  <si>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</si>
  <si>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</si>
  <si>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</si>
  <si>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</si>
  <si>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</si>
  <si>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</si>
  <si>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</si>
  <si>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</si>
  <si>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</si>
  <si>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</si>
  <si>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</si>
  <si>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</si>
  <si>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</si>
  <si>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</si>
  <si>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</si>
  <si>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</si>
  <si>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</si>
  <si>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</si>
  <si>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</si>
  <si>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</si>
  <si>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</si>
  <si>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</si>
  <si>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</si>
  <si>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</si>
  <si>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</si>
  <si>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</si>
  <si>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</si>
  <si>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</si>
  <si>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</si>
  <si>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</si>
  <si>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</si>
  <si>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</si>
  <si>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</si>
  <si>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</si>
  <si>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</si>
  <si>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</si>
  <si>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</si>
  <si>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</si>
  <si>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</si>
  <si>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</si>
  <si>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</si>
  <si>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</si>
  <si>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</si>
  <si>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</si>
  <si>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</si>
  <si>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</si>
  <si>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</si>
  <si>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</si>
  <si>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</si>
  <si>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</si>
  <si>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</si>
  <si>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</si>
  <si>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</si>
  <si>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</si>
  <si>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</si>
  <si>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</si>
  <si>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</si>
  <si>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</si>
  <si>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</si>
  <si>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</si>
  <si>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</si>
  <si>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</si>
  <si>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</si>
  <si>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</si>
  <si>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</si>
  <si>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</si>
  <si>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</si>
  <si>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</si>
  <si>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</si>
  <si>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</si>
  <si>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</si>
  <si>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</si>
  <si>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</si>
  <si>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</si>
  <si>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</si>
  <si>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</si>
  <si>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</si>
  <si>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</si>
  <si>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</si>
  <si>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</si>
  <si>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</si>
  <si>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</si>
  <si>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</si>
  <si>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</si>
  <si>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</si>
  <si>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</si>
  <si>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</si>
  <si>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</si>
  <si>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</si>
  <si>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</si>
  <si>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</si>
  <si>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</si>
  <si>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</si>
  <si>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</si>
  <si>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</si>
  <si>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</si>
  <si>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</si>
  <si>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</si>
  <si>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</si>
  <si>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</si>
  <si>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</si>
  <si>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</si>
  <si>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</si>
  <si>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</si>
  <si>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</si>
  <si>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</si>
  <si>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</si>
  <si>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</si>
  <si>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</si>
  <si>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</si>
  <si>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</si>
  <si>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</si>
  <si>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</si>
  <si>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</si>
  <si>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</si>
  <si>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</si>
  <si>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</si>
  <si>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</si>
  <si>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</si>
  <si>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</si>
  <si>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</si>
  <si>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</si>
  <si>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</si>
  <si>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</si>
  <si>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</si>
  <si>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</si>
  <si>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</si>
  <si>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</si>
  <si>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</si>
  <si>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</si>
  <si>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</si>
  <si>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</si>
  <si>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</si>
  <si>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</si>
  <si>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</si>
  <si>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</si>
  <si>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</si>
  <si>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</si>
  <si>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</si>
  <si>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</si>
  <si>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</si>
  <si>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</si>
  <si>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</si>
  <si>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</si>
  <si>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</si>
  <si>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</si>
  <si>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</si>
  <si>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</si>
  <si>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</si>
  <si>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</si>
  <si>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</si>
  <si>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</si>
  <si>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</si>
  <si>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</si>
  <si>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</si>
  <si>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</si>
  <si>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</si>
  <si>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</si>
  <si>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</si>
  <si>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</si>
  <si>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</si>
  <si>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</si>
  <si>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</si>
  <si>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</si>
  <si>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</si>
  <si>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</si>
  <si>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</si>
  <si>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</si>
  <si>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</si>
  <si>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</si>
  <si>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</si>
  <si>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</si>
  <si>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</si>
  <si>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</si>
  <si>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</si>
  <si>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</si>
  <si>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</si>
  <si>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</si>
  <si>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</si>
  <si>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</si>
  <si>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</si>
  <si>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</si>
  <si>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</si>
  <si>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</si>
  <si>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</si>
  <si>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</si>
  <si>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</si>
  <si>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</si>
  <si>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</si>
  <si>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</si>
  <si>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</si>
  <si>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</si>
  <si>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</si>
  <si>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</si>
  <si>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</si>
  <si>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</si>
  <si>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</si>
  <si>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</si>
  <si>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</si>
  <si>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</si>
  <si>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</si>
  <si>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</si>
  <si>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</si>
  <si>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</si>
  <si>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</si>
  <si>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</si>
  <si>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</si>
  <si>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</si>
  <si>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</si>
  <si>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</si>
  <si>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</si>
  <si>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</si>
  <si>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</si>
  <si>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</si>
  <si>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</si>
  <si>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</si>
  <si>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</si>
  <si>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</si>
  <si>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</si>
  <si>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</si>
  <si>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</si>
  <si>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</si>
  <si>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</si>
  <si>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</si>
  <si>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</si>
  <si>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</si>
  <si>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</si>
  <si>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</si>
  <si>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</si>
  <si>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</si>
  <si>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</si>
  <si>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</si>
  <si>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</si>
  <si>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</si>
  <si>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</si>
  <si>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</si>
  <si>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</si>
  <si>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</si>
  <si>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</si>
  <si>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</si>
  <si>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</si>
  <si>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</si>
  <si>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</si>
  <si>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</si>
  <si>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</si>
  <si>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</si>
  <si>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</si>
  <si>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</si>
  <si>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</si>
  <si>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</si>
  <si>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</si>
  <si>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</si>
  <si>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</si>
  <si>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</si>
  <si>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</si>
  <si>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</si>
  <si>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</si>
  <si>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</si>
  <si>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</si>
  <si>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</si>
  <si>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</si>
  <si>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</si>
  <si>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</si>
  <si>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</si>
  <si>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</si>
  <si>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</si>
  <si>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</si>
  <si>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</si>
  <si>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</si>
  <si>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</si>
  <si>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</si>
  <si>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</si>
  <si>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</si>
  <si>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</si>
  <si>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</si>
  <si>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</si>
  <si>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</si>
  <si>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</si>
  <si>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</si>
  <si>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</si>
  <si>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</si>
  <si>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</si>
  <si>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</si>
  <si>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</si>
  <si>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</si>
  <si>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</si>
  <si>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</si>
  <si>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</si>
  <si>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</si>
  <si>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</si>
  <si>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</si>
  <si>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</si>
  <si>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</si>
  <si>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</si>
  <si>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</si>
  <si>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</si>
  <si>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</si>
  <si>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</si>
  <si>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</si>
  <si>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</si>
  <si>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</si>
  <si>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</si>
  <si>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</si>
  <si>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</si>
  <si>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</si>
  <si>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</si>
  <si>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</si>
  <si>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</si>
  <si>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</si>
  <si>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</si>
  <si>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</si>
  <si>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</si>
  <si>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</si>
  <si>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</si>
  <si>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</si>
  <si>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</si>
  <si>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</si>
  <si>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</si>
  <si>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</si>
  <si>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</si>
  <si>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</si>
  <si>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</si>
  <si>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</si>
  <si>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</si>
  <si>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</si>
  <si>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</si>
  <si>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</si>
  <si>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</si>
  <si>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</si>
  <si>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</si>
  <si>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</si>
  <si>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</si>
  <si>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</si>
  <si>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</si>
  <si>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</si>
  <si>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</si>
  <si>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</si>
  <si>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</si>
  <si>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</si>
  <si>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</si>
  <si>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</si>
  <si>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</si>
  <si>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</si>
  <si>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</si>
  <si>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</si>
  <si>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</si>
  <si>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</si>
  <si>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</si>
  <si>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</si>
  <si>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</si>
  <si>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</si>
  <si>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</si>
  <si>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</si>
  <si>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</si>
  <si>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</si>
  <si>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</si>
  <si>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</si>
  <si>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</si>
  <si>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</si>
  <si>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</si>
  <si>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</si>
  <si>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</si>
  <si>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</si>
  <si>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</si>
  <si>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</si>
  <si>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</si>
  <si>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</si>
  <si>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</si>
  <si>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</si>
  <si>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</si>
  <si>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</si>
  <si>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</si>
  <si>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</si>
  <si>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</si>
  <si>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</si>
  <si>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</si>
  <si>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</si>
  <si>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</si>
  <si>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</si>
  <si>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</si>
  <si>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</si>
  <si>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</si>
  <si>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</si>
  <si>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</si>
  <si>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</si>
  <si>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</si>
  <si>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</si>
  <si>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</si>
  <si>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</si>
  <si>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</si>
  <si>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</si>
  <si>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</si>
  <si>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</si>
  <si>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</si>
  <si>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</si>
  <si>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</si>
  <si>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</si>
  <si>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</si>
  <si>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</si>
  <si>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</si>
  <si>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</si>
  <si>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</si>
  <si>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</si>
  <si>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</si>
  <si>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</si>
  <si>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</si>
  <si>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</si>
  <si>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</si>
  <si>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</si>
  <si>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</si>
  <si>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</si>
  <si>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</si>
  <si>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</si>
  <si>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</si>
  <si>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</si>
  <si>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</si>
  <si>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</si>
  <si>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</si>
  <si>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</si>
  <si>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</si>
  <si>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</si>
  <si>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</si>
  <si>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</si>
  <si>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</si>
  <si>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</si>
  <si>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</si>
  <si>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</si>
  <si>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</si>
  <si>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</si>
  <si>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</si>
  <si>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</si>
  <si>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</si>
  <si>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</si>
  <si>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</si>
  <si>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</si>
  <si>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</si>
  <si>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</si>
  <si>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</si>
  <si>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</si>
  <si>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</si>
  <si>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</si>
  <si>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</si>
  <si>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</si>
  <si>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</si>
  <si>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</si>
  <si>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</si>
  <si>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</si>
  <si>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</si>
  <si>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</si>
  <si>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</si>
  <si>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</si>
  <si>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</si>
  <si>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</si>
  <si>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</si>
  <si>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</si>
  <si>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</si>
  <si>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</si>
  <si>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</si>
  <si>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</si>
  <si>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</si>
  <si>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</si>
  <si>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</si>
  <si>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</si>
  <si>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</si>
  <si>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</si>
  <si>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</si>
  <si>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</si>
  <si>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</si>
  <si>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</si>
  <si>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</si>
  <si>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</si>
  <si>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</si>
  <si>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</si>
  <si>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</si>
  <si>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</si>
  <si>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</si>
  <si>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</si>
  <si>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</si>
  <si>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</si>
  <si>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</si>
  <si>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</si>
  <si>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</si>
  <si>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</si>
  <si>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</si>
  <si>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</si>
  <si>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</si>
  <si>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</si>
  <si>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</si>
  <si>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</si>
  <si>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</si>
  <si>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</si>
  <si>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</si>
  <si>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</si>
  <si>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</si>
  <si>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</si>
  <si>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</si>
  <si>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</si>
  <si>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</si>
  <si>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</si>
  <si>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</si>
  <si>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</si>
  <si>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</si>
  <si>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</si>
  <si>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</si>
  <si>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</si>
  <si>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</si>
  <si>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</si>
  <si>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</si>
  <si>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</si>
  <si>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</si>
  <si>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</si>
  <si>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</si>
  <si>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</si>
  <si>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</si>
  <si>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</si>
  <si>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</si>
  <si>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</si>
  <si>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</si>
  <si>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</si>
  <si>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</si>
  <si>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</si>
  <si>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</si>
  <si>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</si>
  <si>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</si>
  <si>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</si>
  <si>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</si>
  <si>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</si>
  <si>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</si>
  <si>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</si>
  <si>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</si>
  <si>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</si>
  <si>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</si>
  <si>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</si>
  <si>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</si>
  <si>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</si>
  <si>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</si>
  <si>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</si>
  <si>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</si>
  <si>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</si>
  <si>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</si>
  <si>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</si>
  <si>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</si>
  <si>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</si>
  <si>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</si>
  <si>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</si>
  <si>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</si>
  <si>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</si>
  <si>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</si>
  <si>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</si>
  <si>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</si>
  <si>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</si>
  <si>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</si>
  <si>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</si>
  <si>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</si>
  <si>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</si>
  <si>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</si>
  <si>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</si>
  <si>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</si>
  <si>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</si>
  <si>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</si>
  <si>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</si>
  <si>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</si>
  <si>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</si>
  <si>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</si>
  <si>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</si>
  <si>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</si>
  <si>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</si>
  <si>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</si>
  <si>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</si>
  <si>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</si>
  <si>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</si>
  <si>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</si>
  <si>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</si>
  <si>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</si>
  <si>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</si>
  <si>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</si>
  <si>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</si>
  <si>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</si>
  <si>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</si>
  <si>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</si>
  <si>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</si>
  <si>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</si>
  <si>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</si>
  <si>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</si>
  <si>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</si>
  <si>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</si>
  <si>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</si>
  <si>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</si>
  <si>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</si>
  <si>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</si>
  <si>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</si>
  <si>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</si>
  <si>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</si>
  <si>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</si>
  <si>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</si>
  <si>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</si>
  <si>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</si>
  <si>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</si>
  <si>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</si>
  <si>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</si>
  <si>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</si>
  <si>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</si>
  <si>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</si>
  <si>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</si>
  <si>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</si>
  <si>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</si>
  <si>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</si>
  <si>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</si>
  <si>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</si>
  <si>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</si>
  <si>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</si>
  <si>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</si>
  <si>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</si>
  <si>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</si>
  <si>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</si>
  <si>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</si>
  <si>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</si>
  <si>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</si>
  <si>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</si>
  <si>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</si>
  <si>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</si>
  <si>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</si>
  <si>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</si>
  <si>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</si>
  <si>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</si>
  <si>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</si>
  <si>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</si>
  <si>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</si>
  <si>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</si>
  <si>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</si>
  <si>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</si>
  <si>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</si>
  <si>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</si>
  <si>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</si>
  <si>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</si>
  <si>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</si>
  <si>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</si>
  <si>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</si>
  <si>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</si>
  <si>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</si>
  <si>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</si>
  <si>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</si>
  <si>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</si>
  <si>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</si>
  <si>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</si>
  <si>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</si>
  <si>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</si>
  <si>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</si>
  <si>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</si>
  <si>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</si>
  <si>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</si>
  <si>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</si>
  <si>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</si>
  <si>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</si>
  <si>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</si>
  <si>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</si>
  <si>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</si>
  <si>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</si>
  <si>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</si>
  <si>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</si>
  <si>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</si>
  <si>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</si>
  <si>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</si>
  <si>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</si>
  <si>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</si>
  <si>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</si>
  <si>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</si>
  <si>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</si>
  <si>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</si>
  <si>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</si>
  <si>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</si>
  <si>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</si>
  <si>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</si>
  <si>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</si>
  <si>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</si>
  <si>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</si>
  <si>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</si>
  <si>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</si>
  <si>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</si>
  <si>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</si>
  <si>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</si>
  <si>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</si>
  <si>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</si>
  <si>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</si>
  <si>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</si>
  <si>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</si>
  <si>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</si>
  <si>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</si>
  <si>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</si>
  <si>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</si>
  <si>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</si>
  <si>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</si>
  <si>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</si>
  <si>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</si>
  <si>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</si>
  <si>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</si>
  <si>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</si>
  <si>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</si>
  <si>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</si>
  <si>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</si>
  <si>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</si>
  <si>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</si>
  <si>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</si>
  <si>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</si>
  <si>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</si>
  <si>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</si>
  <si>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</si>
  <si>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</si>
  <si>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</si>
  <si>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</si>
  <si>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</si>
  <si>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</si>
  <si>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</si>
  <si>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</si>
  <si>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</si>
  <si>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</si>
  <si>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</si>
  <si>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</si>
  <si>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</si>
  <si>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</si>
  <si>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</si>
  <si>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</si>
  <si>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</si>
  <si>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</si>
  <si>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</si>
  <si>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</si>
  <si>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</si>
  <si>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</si>
  <si>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</si>
  <si>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</si>
  <si>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</si>
  <si>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</si>
  <si>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</si>
  <si>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</si>
  <si>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</si>
  <si>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</si>
  <si>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</si>
  <si>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</si>
  <si>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</si>
  <si>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</si>
  <si>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</si>
  <si>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</si>
  <si>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</si>
  <si>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</si>
  <si>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</si>
  <si>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</si>
  <si>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</si>
  <si>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</si>
  <si>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</si>
  <si>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</si>
  <si>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</si>
  <si>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</si>
  <si>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</si>
  <si>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</si>
  <si>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</si>
  <si>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</si>
  <si>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</si>
  <si>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</si>
  <si>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</si>
  <si>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</si>
  <si>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</si>
  <si>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</si>
  <si>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</si>
  <si>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</si>
  <si>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</si>
  <si>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</si>
  <si>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</si>
  <si>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</si>
  <si>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</si>
  <si>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</si>
  <si>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</si>
  <si>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</si>
  <si>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</si>
  <si>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</si>
  <si>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</si>
  <si>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</si>
  <si>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</si>
  <si>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</si>
  <si>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</si>
  <si>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</si>
  <si>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</si>
  <si>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</si>
  <si>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</si>
  <si>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</si>
  <si>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</si>
  <si>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</si>
  <si>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</si>
  <si>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</si>
  <si>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</si>
  <si>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</si>
  <si>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</si>
  <si>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</si>
  <si>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</si>
  <si>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</si>
  <si>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</si>
  <si>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</si>
  <si>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</si>
  <si>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</si>
  <si>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</si>
  <si>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</si>
  <si>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</si>
  <si>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</si>
  <si>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</si>
  <si>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</si>
  <si>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</si>
  <si>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</si>
  <si>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</si>
  <si>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</si>
  <si>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</si>
  <si>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</si>
  <si>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</si>
  <si>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</si>
  <si>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</si>
  <si>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</si>
  <si>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</si>
  <si>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</si>
  <si>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</si>
  <si>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</si>
  <si>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</si>
  <si>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</si>
  <si>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</si>
  <si>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</si>
  <si>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</si>
  <si>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</si>
  <si>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</si>
  <si>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</si>
  <si>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</si>
  <si>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</si>
  <si>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</si>
  <si>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</si>
  <si>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</si>
  <si>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</si>
  <si>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</si>
  <si>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</si>
  <si>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</si>
  <si>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</si>
  <si>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</si>
  <si>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</si>
  <si>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</si>
  <si>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</si>
  <si>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</si>
  <si>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</si>
  <si>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</si>
  <si>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</si>
  <si>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</si>
  <si>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</si>
  <si>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</si>
  <si>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</si>
  <si>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</si>
  <si>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</si>
  <si>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</si>
  <si>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</si>
  <si>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</si>
  <si>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</si>
  <si>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</si>
  <si>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</si>
  <si>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</si>
  <si>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</si>
  <si>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</si>
  <si>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</si>
  <si>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</si>
  <si>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</si>
  <si>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</si>
  <si>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</si>
  <si>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</si>
  <si>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</si>
  <si>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</si>
  <si>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</si>
  <si>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</si>
  <si>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</si>
  <si>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</si>
  <si>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</si>
  <si>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</si>
  <si>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</si>
  <si>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</si>
  <si>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</si>
  <si>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</si>
  <si>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</si>
  <si>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</si>
  <si>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</si>
  <si>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</si>
  <si>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</si>
  <si>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</si>
  <si>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</si>
  <si>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</si>
  <si>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</si>
  <si>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</si>
  <si>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</si>
  <si>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</si>
  <si>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</si>
  <si>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</si>
  <si>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</si>
  <si>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</si>
  <si>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</si>
  <si>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</si>
  <si>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</si>
  <si>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</si>
  <si>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</si>
  <si>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</si>
  <si>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</si>
  <si>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</si>
  <si>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</si>
  <si>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</si>
  <si>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</si>
  <si>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</si>
  <si>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</si>
  <si>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</si>
  <si>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</si>
  <si>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</si>
  <si>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</si>
  <si>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</si>
  <si>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</si>
  <si>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</si>
  <si>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</si>
  <si>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</si>
  <si>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</si>
  <si>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</si>
  <si>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</si>
  <si>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</si>
  <si>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</si>
  <si>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</si>
  <si>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</si>
  <si>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</si>
  <si>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</si>
  <si>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</si>
  <si>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</si>
  <si>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</si>
  <si>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</si>
  <si>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</si>
  <si>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</si>
  <si>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</si>
  <si>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</si>
  <si>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</si>
  <si>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</si>
  <si>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</si>
  <si>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</si>
  <si>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</si>
  <si>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</si>
  <si>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</si>
  <si>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</si>
  <si>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</si>
  <si>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</si>
  <si>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</si>
  <si>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</si>
  <si>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</si>
  <si>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</si>
  <si>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</si>
  <si>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</si>
  <si>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</si>
  <si>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</si>
  <si>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</si>
  <si>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</si>
  <si>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</si>
  <si>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</si>
  <si>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</si>
  <si>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</si>
  <si>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</si>
  <si>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</si>
  <si>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</si>
  <si>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</si>
  <si>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</si>
  <si>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</si>
  <si>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</si>
  <si>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</si>
  <si>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</si>
  <si>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</si>
  <si>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</si>
  <si>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</si>
  <si>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</si>
  <si>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</si>
  <si>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</si>
  <si>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</si>
  <si>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</si>
  <si>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</si>
  <si>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</si>
  <si>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</si>
  <si>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</si>
  <si>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</si>
  <si>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</si>
  <si>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</si>
  <si>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</si>
  <si>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</si>
  <si>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</si>
  <si>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</si>
  <si>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</si>
  <si>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</si>
  <si>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</si>
  <si>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</si>
  <si>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</si>
  <si>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</si>
  <si>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</si>
  <si>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</si>
  <si>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</si>
  <si>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</si>
  <si>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</si>
  <si>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</si>
  <si>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</si>
  <si>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</si>
  <si>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</si>
  <si>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</si>
  <si>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</si>
  <si>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</si>
  <si>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</si>
  <si>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</si>
  <si>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</si>
  <si>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</si>
  <si>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</si>
  <si>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</si>
  <si>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</si>
  <si>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</si>
  <si>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</si>
  <si>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</si>
  <si>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</si>
  <si>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</si>
  <si>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</si>
  <si>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</si>
  <si>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</si>
  <si>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</si>
  <si>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</si>
  <si>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</si>
  <si>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</si>
  <si>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</si>
  <si>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</si>
  <si>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</si>
  <si>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</si>
  <si>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</si>
  <si>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</si>
  <si>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</si>
  <si>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</si>
  <si>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</si>
  <si>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</si>
  <si>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</si>
  <si>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</si>
  <si>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</si>
  <si>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</si>
  <si>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</si>
  <si>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</si>
  <si>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</si>
  <si>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</si>
  <si>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</si>
  <si>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</si>
  <si>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</si>
  <si>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</si>
  <si>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</si>
  <si>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</si>
  <si>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</si>
  <si>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</si>
  <si>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</si>
  <si>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</si>
  <si>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</si>
  <si>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</si>
  <si>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</si>
  <si>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</si>
  <si>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</si>
  <si>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</si>
  <si>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</si>
  <si>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</si>
  <si>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</si>
  <si>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</si>
  <si>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</si>
  <si>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</si>
  <si>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</si>
  <si>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</si>
  <si>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</si>
  <si>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</si>
  <si>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</si>
  <si>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</si>
  <si>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</si>
  <si>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</si>
  <si>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</si>
  <si>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</si>
  <si>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</si>
  <si>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</si>
  <si>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</si>
  <si>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</si>
  <si>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</si>
  <si>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</si>
  <si>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</si>
  <si>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</si>
  <si>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</si>
  <si>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</si>
  <si>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</si>
  <si>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</si>
  <si>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</si>
  <si>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</si>
  <si>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</si>
  <si>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</si>
  <si>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</si>
  <si>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</si>
  <si>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</si>
  <si>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</si>
  <si>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</si>
  <si>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</si>
  <si>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</si>
  <si>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</si>
  <si>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</si>
  <si>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</si>
  <si>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</si>
  <si>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</si>
  <si>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</si>
  <si>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</si>
  <si>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</si>
  <si>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</si>
  <si>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</si>
  <si>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</si>
  <si>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</si>
  <si>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</si>
  <si>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</si>
  <si>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</si>
  <si>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</si>
  <si>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</si>
  <si>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</si>
  <si>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</si>
  <si>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</si>
  <si>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</si>
  <si>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</si>
  <si>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</si>
  <si>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</si>
  <si>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</si>
  <si>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</si>
  <si>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</si>
  <si>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</si>
  <si>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</si>
  <si>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</si>
  <si>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</si>
  <si>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</si>
  <si>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</si>
  <si>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</si>
  <si>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</si>
  <si>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</si>
  <si>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</si>
  <si>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</si>
  <si>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</si>
  <si>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</si>
  <si>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</si>
  <si>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</si>
  <si>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</si>
  <si>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</si>
  <si>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</si>
  <si>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</si>
  <si>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</si>
  <si>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</si>
  <si>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</si>
  <si>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</si>
  <si>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</si>
  <si>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</si>
  <si>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</si>
  <si>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</si>
  <si>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</si>
  <si>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</si>
  <si>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</si>
  <si>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</si>
  <si>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</si>
  <si>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</si>
  <si>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</si>
  <si>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</si>
  <si>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</si>
  <si>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</si>
  <si>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</si>
  <si>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</si>
  <si>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</si>
  <si>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</si>
  <si>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</si>
  <si>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</si>
  <si>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</si>
  <si>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</si>
  <si>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</si>
  <si>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</si>
  <si>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</si>
  <si>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</si>
  <si>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</si>
  <si>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</si>
  <si>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</si>
  <si>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</si>
  <si>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</si>
  <si>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</si>
  <si>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</si>
  <si>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</si>
  <si>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</si>
  <si>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</si>
  <si>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</si>
  <si>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</si>
  <si>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</si>
  <si>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</si>
  <si>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</si>
  <si>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</si>
  <si>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</si>
  <si>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</si>
  <si>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</si>
  <si>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</si>
  <si>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</si>
  <si>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</si>
  <si>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</si>
  <si>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</si>
  <si>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</si>
  <si>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</si>
  <si>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</si>
  <si>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</si>
  <si>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</si>
  <si>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</si>
  <si>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</si>
  <si>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</si>
  <si>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</si>
  <si>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</si>
  <si>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</si>
  <si>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</si>
  <si>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</si>
  <si>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</si>
  <si>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</si>
  <si>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</si>
  <si>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</si>
  <si>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</si>
  <si>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</si>
  <si>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</si>
  <si>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</si>
  <si>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</si>
  <si>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</si>
  <si>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</si>
  <si>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</si>
  <si>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</si>
  <si>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</si>
  <si>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</si>
  <si>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</si>
  <si>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</si>
  <si>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</si>
  <si>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</si>
  <si>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</si>
  <si>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</si>
  <si>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</si>
  <si>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</si>
  <si>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</si>
  <si>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</si>
  <si>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</si>
  <si>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</si>
  <si>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</si>
  <si>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</si>
  <si>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</si>
  <si>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</si>
  <si>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</si>
  <si>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</si>
  <si>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</si>
  <si>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</si>
  <si>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</si>
  <si>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</si>
  <si>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</si>
  <si>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</si>
  <si>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</si>
  <si>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</si>
  <si>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</si>
  <si>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</si>
  <si>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</si>
  <si>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</si>
  <si>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</si>
  <si>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</si>
  <si>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</si>
  <si>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</si>
  <si>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</si>
  <si>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</si>
  <si>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</si>
  <si>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</si>
  <si>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</si>
  <si>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</si>
  <si>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</si>
  <si>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</si>
  <si>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</si>
  <si>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</si>
  <si>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</si>
  <si>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</si>
  <si>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</si>
  <si>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</si>
  <si>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</si>
  <si>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</si>
  <si>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</si>
  <si>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</si>
  <si>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</si>
  <si>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</si>
  <si>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</si>
  <si>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</si>
  <si>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</si>
  <si>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</si>
  <si>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</si>
  <si>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</si>
  <si>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</si>
  <si>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</si>
  <si>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</si>
  <si>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</si>
  <si>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</si>
  <si>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</si>
  <si>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</si>
  <si>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</si>
  <si>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</si>
  <si>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</si>
  <si>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</si>
  <si>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</si>
  <si>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</si>
  <si>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</si>
  <si>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</si>
  <si>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</si>
  <si>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</si>
  <si>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</si>
  <si>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</si>
  <si>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</si>
  <si>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</si>
  <si>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</si>
  <si>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</si>
  <si>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</si>
  <si>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</si>
  <si>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</si>
  <si>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</si>
  <si>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</si>
  <si>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</si>
  <si>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</si>
  <si>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</si>
  <si>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</si>
  <si>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</si>
  <si>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</si>
  <si>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</si>
  <si>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</si>
  <si>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</si>
  <si>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</si>
  <si>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</si>
  <si>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</si>
  <si>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</si>
  <si>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</si>
  <si>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</si>
  <si>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</si>
  <si>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</si>
  <si>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</si>
  <si>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</si>
  <si>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</si>
  <si>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</si>
  <si>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</si>
  <si>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</si>
  <si>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</si>
  <si>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</si>
  <si>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</si>
  <si>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</si>
  <si>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</si>
  <si>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</si>
  <si>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</si>
  <si>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</si>
  <si>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</si>
  <si>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</si>
  <si>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</si>
  <si>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</si>
  <si>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</si>
  <si>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</si>
  <si>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</si>
  <si>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</si>
  <si>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</si>
  <si>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</si>
  <si>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</si>
  <si>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</si>
  <si>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</si>
  <si>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</si>
  <si>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</si>
  <si>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</si>
  <si>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</si>
  <si>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</si>
  <si>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</si>
  <si>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</si>
  <si>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</si>
  <si>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</si>
  <si>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</si>
  <si>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</si>
  <si>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</si>
  <si>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</si>
  <si>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</si>
  <si>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</si>
  <si>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</si>
  <si>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</si>
  <si>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</si>
  <si>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</si>
  <si>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</si>
  <si>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</si>
  <si>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</si>
  <si>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</si>
  <si>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</si>
  <si>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</si>
  <si>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</si>
  <si>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</si>
  <si>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</si>
  <si>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</si>
  <si>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</si>
  <si>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</si>
  <si>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</si>
  <si>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</si>
  <si>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</si>
  <si>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</si>
  <si>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</si>
  <si>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</si>
  <si>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</si>
  <si>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</si>
  <si>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</si>
  <si>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</si>
  <si>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</si>
  <si>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</si>
  <si>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</si>
  <si>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</si>
  <si>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</si>
  <si>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</si>
  <si>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</si>
  <si>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</si>
  <si>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</si>
  <si>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</si>
  <si>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</si>
  <si>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</si>
  <si>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</si>
  <si>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</si>
  <si>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</si>
  <si>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</si>
  <si>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</si>
  <si>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</si>
  <si>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</si>
  <si>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</si>
  <si>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</si>
  <si>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</si>
  <si>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</si>
  <si>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</si>
  <si>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</si>
  <si>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</si>
  <si>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</si>
  <si>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</si>
  <si>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</si>
  <si>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</si>
  <si>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</si>
  <si>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</si>
  <si>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</si>
  <si>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</si>
  <si>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</si>
  <si>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</si>
  <si>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</si>
  <si>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</si>
  <si>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</si>
  <si>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</si>
  <si>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</si>
  <si>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</si>
  <si>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</si>
  <si>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</si>
  <si>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</si>
  <si>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</si>
  <si>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</si>
  <si>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</si>
  <si>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</si>
  <si>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</si>
  <si>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</si>
  <si>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</si>
  <si>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</si>
  <si>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</si>
  <si>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</si>
  <si>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</si>
  <si>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</si>
  <si>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</si>
  <si>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</si>
  <si>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</si>
  <si>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</si>
  <si>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</si>
  <si>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</si>
  <si>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</si>
  <si>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</si>
  <si>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</si>
  <si>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</si>
  <si>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</si>
  <si>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</si>
  <si>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</si>
  <si>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</si>
  <si>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</si>
  <si>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</si>
  <si>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</si>
  <si>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</si>
  <si>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</si>
  <si>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</si>
  <si>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</si>
  <si>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</si>
  <si>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</si>
  <si>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</si>
  <si>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</si>
  <si>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</si>
  <si>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</si>
  <si>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</si>
  <si>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</si>
  <si>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</si>
  <si>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</si>
  <si>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</si>
  <si>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</si>
  <si>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</si>
  <si>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</si>
  <si>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</si>
  <si>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</si>
  <si>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</si>
  <si>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</si>
  <si>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</si>
  <si>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</si>
  <si>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</si>
  <si>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</si>
  <si>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</si>
  <si>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</si>
  <si>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</si>
  <si>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</si>
  <si>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</si>
  <si>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</si>
  <si>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</si>
  <si>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</si>
  <si>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</si>
  <si>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</si>
  <si>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</si>
  <si>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</si>
  <si>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</si>
  <si>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</si>
  <si>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</si>
  <si>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</si>
  <si>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</si>
  <si>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</si>
  <si>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</si>
  <si>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</si>
  <si>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</si>
  <si>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</si>
  <si>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</si>
  <si>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</si>
  <si>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</si>
  <si>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</si>
  <si>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</si>
  <si>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</si>
  <si>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</si>
  <si>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</si>
  <si>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</si>
  <si>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</si>
  <si>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</si>
  <si>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</si>
  <si>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</si>
  <si>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</si>
  <si>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</si>
  <si>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</si>
  <si>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</si>
  <si>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</si>
  <si>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</si>
  <si>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</si>
  <si>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</si>
  <si>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</si>
  <si>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</si>
  <si>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</si>
  <si>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</si>
  <si>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</si>
  <si>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</si>
  <si>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</si>
  <si>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</si>
  <si>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</si>
  <si>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</si>
  <si>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</si>
  <si>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</si>
  <si>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</si>
  <si>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</si>
  <si>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</si>
  <si>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</si>
  <si>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</si>
  <si>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</si>
  <si>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</si>
  <si>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</si>
  <si>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</si>
  <si>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</si>
  <si>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</si>
  <si>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</si>
  <si>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</si>
  <si>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</si>
  <si>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</si>
  <si>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</si>
  <si>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</si>
  <si>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</si>
  <si>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</si>
  <si>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</si>
  <si>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</si>
  <si>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</si>
  <si>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</si>
  <si>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</si>
  <si>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</si>
  <si>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</si>
  <si>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</si>
  <si>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</si>
  <si>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</si>
  <si>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</si>
  <si>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</si>
  <si>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</si>
  <si>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</si>
  <si>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</si>
  <si>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</si>
  <si>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</si>
  <si>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</si>
  <si>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</si>
  <si>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</si>
  <si>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</si>
  <si>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</si>
  <si>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</si>
  <si>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</si>
  <si>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</si>
  <si>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</si>
  <si>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</si>
  <si>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</si>
  <si>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</si>
  <si>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</si>
  <si>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</si>
  <si>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</si>
  <si>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</si>
  <si>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</si>
  <si>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</si>
  <si>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</si>
  <si>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</si>
  <si>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</si>
  <si>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</si>
  <si>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</si>
  <si>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</si>
  <si>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</si>
  <si>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</si>
  <si>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</si>
  <si>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</si>
  <si>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</si>
  <si>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</si>
  <si>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</si>
  <si>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</si>
  <si>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</si>
  <si>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</si>
  <si>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</si>
  <si>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</si>
  <si>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</si>
  <si>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</si>
  <si>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</si>
  <si>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</si>
  <si>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</si>
  <si>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</si>
  <si>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</si>
  <si>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</si>
  <si>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</si>
  <si>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</si>
  <si>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</si>
  <si>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</si>
  <si>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</si>
  <si>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</si>
  <si>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</si>
  <si>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</si>
  <si>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</si>
  <si>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</si>
  <si>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</si>
  <si>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</si>
  <si>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</si>
  <si>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</si>
  <si>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</si>
  <si>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</si>
  <si>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</si>
  <si>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</si>
  <si>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</si>
  <si>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</si>
  <si>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</si>
  <si>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</si>
  <si>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</si>
  <si>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</si>
  <si>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</si>
  <si>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</si>
  <si>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</si>
  <si>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</si>
  <si>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</si>
  <si>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</si>
  <si>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</si>
  <si>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</si>
  <si>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</si>
  <si>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</si>
  <si>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</si>
  <si>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</si>
  <si>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</si>
  <si>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</si>
  <si>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</si>
  <si>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</si>
  <si>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</si>
  <si>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</si>
  <si>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</si>
  <si>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</si>
  <si>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</si>
  <si>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</si>
  <si>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</si>
  <si>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</si>
  <si>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</si>
  <si>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</si>
  <si>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</si>
  <si>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</si>
  <si>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</si>
  <si>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</si>
  <si>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</si>
  <si>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</si>
  <si>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</si>
  <si>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</si>
  <si>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</si>
  <si>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</si>
  <si>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</si>
  <si>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</si>
  <si>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</si>
  <si>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</si>
  <si>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</si>
  <si>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</si>
  <si>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</si>
  <si>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</si>
  <si>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</si>
  <si>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</si>
  <si>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</si>
  <si>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</si>
  <si>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</si>
  <si>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</si>
  <si>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</si>
  <si>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</si>
  <si>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</si>
  <si>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</si>
  <si>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</si>
  <si>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</si>
  <si>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</si>
  <si>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</si>
  <si>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</si>
  <si>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</si>
  <si>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</si>
  <si>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</si>
  <si>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</si>
  <si>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</si>
  <si>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</si>
  <si>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</si>
  <si>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</si>
  <si>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</si>
  <si>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</si>
  <si>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</si>
  <si>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</si>
  <si>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</si>
  <si>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</si>
  <si>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</si>
  <si>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</si>
  <si>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</si>
  <si>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</si>
  <si>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</si>
  <si>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</si>
  <si>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</si>
  <si>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</si>
  <si>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</si>
  <si>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</si>
  <si>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</si>
  <si>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</si>
  <si>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</si>
  <si>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</si>
  <si>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</si>
  <si>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</si>
  <si>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</si>
  <si>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</si>
  <si>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</si>
  <si>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</si>
  <si>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</si>
  <si>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</si>
  <si>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</si>
  <si>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</si>
  <si>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</si>
  <si>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</si>
  <si>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</si>
  <si>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</si>
  <si>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</si>
  <si>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</si>
  <si>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</si>
  <si>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</si>
  <si>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</si>
  <si>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</si>
  <si>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</si>
  <si>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</si>
  <si>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</si>
  <si>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</si>
  <si>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</si>
  <si>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</si>
  <si>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</si>
  <si>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</si>
  <si>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</si>
  <si>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</si>
  <si>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</si>
  <si>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</si>
  <si>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</si>
  <si>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</si>
  <si>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</si>
  <si>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</si>
  <si>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</si>
  <si>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</si>
  <si>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</si>
  <si>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</si>
  <si>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</si>
  <si>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</si>
  <si>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</si>
  <si>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</si>
  <si>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</si>
  <si>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</si>
  <si>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</si>
  <si>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</si>
  <si>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</si>
  <si>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</si>
  <si>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</si>
  <si>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</si>
  <si>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</si>
  <si>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</si>
  <si>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</si>
  <si>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</si>
  <si>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</si>
  <si>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</si>
  <si>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</si>
  <si>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</si>
  <si>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</si>
  <si>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</si>
  <si>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</si>
  <si>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</si>
  <si>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</si>
  <si>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</si>
  <si>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</si>
  <si>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</si>
  <si>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</si>
  <si>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</si>
  <si>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</si>
  <si>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</si>
  <si>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</si>
  <si>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</si>
  <si>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</si>
  <si>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</si>
  <si>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</si>
  <si>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</si>
  <si>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</si>
  <si>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</si>
  <si>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</si>
  <si>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</si>
  <si>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</si>
  <si>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</si>
  <si>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</si>
  <si>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</si>
  <si>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</si>
  <si>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</si>
  <si>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</si>
  <si>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</si>
  <si>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</si>
  <si>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</si>
  <si>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</si>
  <si>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</si>
  <si>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</si>
  <si>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</si>
  <si>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</si>
  <si>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</si>
  <si>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</si>
  <si>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</si>
  <si>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</si>
  <si>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</si>
  <si>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</si>
  <si>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</si>
  <si>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</si>
  <si>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</si>
  <si>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</si>
  <si>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</si>
  <si>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</si>
  <si>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</si>
  <si>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</si>
  <si>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</si>
  <si>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</si>
  <si>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</si>
  <si>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</si>
  <si>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</si>
  <si>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</si>
  <si>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</si>
  <si>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</si>
  <si>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</si>
  <si>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</si>
  <si>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</si>
  <si>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</si>
  <si>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</si>
  <si>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</si>
  <si>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</si>
  <si>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</si>
  <si>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</si>
  <si>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</si>
  <si>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</si>
  <si>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</si>
  <si>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</si>
  <si>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</si>
  <si>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</si>
  <si>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</si>
  <si>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</si>
  <si>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</si>
  <si>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</si>
  <si>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</si>
  <si>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</si>
  <si>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</si>
  <si>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</si>
  <si>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</si>
  <si>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</si>
  <si>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</si>
  <si>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</si>
  <si>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</si>
  <si>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</si>
  <si>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</si>
  <si>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</si>
  <si>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</si>
  <si>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</si>
  <si>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</si>
  <si>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</si>
  <si>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</si>
  <si>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</si>
  <si>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</si>
  <si>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</si>
  <si>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</si>
  <si>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</si>
  <si>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</si>
  <si>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</si>
  <si>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</si>
  <si>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</si>
  <si>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</si>
  <si>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</si>
  <si>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</si>
  <si>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</si>
  <si>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</si>
  <si>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</si>
  <si>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</si>
  <si>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</si>
  <si>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</si>
  <si>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</si>
  <si>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</si>
  <si>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</si>
  <si>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</si>
  <si>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</si>
  <si>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</si>
  <si>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</si>
  <si>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</si>
  <si>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</si>
  <si>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</si>
  <si>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</si>
  <si>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</si>
  <si>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</si>
  <si>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</si>
  <si>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</si>
  <si>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</si>
  <si>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</si>
  <si>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</si>
  <si>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</si>
  <si>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</si>
  <si>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</si>
  <si>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</si>
  <si>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</si>
  <si>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</si>
  <si>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</si>
  <si>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</si>
  <si>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</si>
  <si>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</si>
  <si>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</si>
  <si>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</si>
  <si>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</si>
  <si>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</si>
  <si>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</si>
  <si>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</si>
  <si>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</si>
  <si>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</si>
  <si>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</si>
  <si>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</si>
  <si>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</si>
  <si>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</si>
  <si>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</si>
  <si>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</si>
  <si>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</si>
  <si>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</si>
  <si>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</si>
  <si>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</si>
  <si>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</si>
  <si>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</si>
  <si>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</si>
  <si>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</si>
  <si>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</si>
  <si>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</si>
  <si>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</si>
  <si>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</si>
  <si>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</si>
  <si>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</si>
  <si>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</si>
  <si>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</si>
  <si>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</si>
  <si>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</si>
  <si>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</si>
  <si>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</si>
  <si>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</si>
  <si>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</si>
  <si>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</si>
  <si>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</si>
  <si>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</si>
  <si>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</si>
  <si>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</si>
  <si>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</si>
  <si>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</si>
  <si>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</si>
  <si>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</si>
  <si>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</si>
  <si>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</si>
  <si>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</si>
  <si>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</si>
  <si>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</si>
  <si>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</si>
  <si>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</si>
  <si>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</si>
  <si>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</si>
  <si>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</si>
  <si>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</si>
  <si>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</si>
  <si>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</si>
  <si>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</si>
  <si>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</si>
  <si>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</si>
  <si>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</si>
  <si>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</si>
  <si>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</si>
  <si>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</si>
  <si>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</si>
  <si>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</si>
  <si>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</si>
  <si>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</si>
  <si>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</si>
  <si>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</si>
  <si>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</si>
  <si>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</si>
  <si>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</si>
  <si>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</si>
  <si>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</si>
  <si>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</si>
  <si>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</si>
  <si>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</si>
  <si>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</si>
  <si>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</si>
  <si>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</si>
  <si>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</si>
  <si>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</si>
  <si>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</si>
  <si>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</si>
  <si>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</si>
  <si>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</si>
  <si>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</si>
  <si>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</si>
  <si>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</si>
  <si>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</si>
  <si>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</si>
  <si>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</si>
  <si>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</si>
  <si>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</si>
  <si>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</si>
  <si>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</si>
  <si>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</si>
  <si>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</si>
  <si>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</si>
  <si>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</si>
  <si>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</si>
  <si>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</si>
  <si>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</si>
  <si>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</si>
  <si>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</si>
  <si>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</si>
  <si>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</si>
  <si>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</si>
  <si>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</si>
  <si>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</si>
  <si>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</si>
  <si>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</si>
  <si>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</si>
  <si>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</si>
  <si>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</si>
  <si>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</si>
  <si>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</si>
  <si>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</si>
  <si>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</si>
  <si>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</si>
  <si>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</si>
  <si>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</si>
  <si>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</si>
  <si>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</si>
  <si>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</si>
  <si>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</si>
  <si>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</si>
  <si>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</si>
  <si>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</si>
  <si>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</si>
  <si>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</si>
  <si>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</si>
  <si>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</si>
  <si>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</si>
  <si>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</si>
  <si>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</si>
  <si>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</si>
  <si>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</si>
  <si>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</si>
  <si>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</si>
  <si>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</si>
  <si>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</si>
  <si>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</si>
  <si>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</si>
  <si>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</si>
  <si>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</si>
  <si>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</si>
  <si>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</si>
  <si>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</si>
  <si>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</si>
  <si>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</si>
  <si>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</si>
  <si>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</si>
  <si>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</si>
  <si>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</si>
  <si>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</si>
  <si>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</si>
  <si>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</si>
  <si>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</si>
  <si>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</si>
  <si>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</si>
  <si>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</si>
  <si>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</si>
  <si>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</si>
  <si>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</si>
  <si>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</si>
  <si>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</si>
  <si>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</si>
  <si>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</si>
  <si>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</si>
  <si>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</si>
  <si>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</si>
  <si>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</si>
  <si>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</si>
  <si>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</si>
  <si>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</si>
  <si>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</si>
  <si>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</si>
  <si>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</si>
  <si>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</si>
  <si>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</si>
  <si>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</si>
  <si>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</si>
  <si>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</si>
  <si>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</si>
  <si>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</si>
  <si>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</si>
  <si>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</si>
  <si>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</si>
  <si>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</si>
  <si>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</si>
  <si>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</si>
  <si>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</si>
  <si>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</si>
  <si>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</si>
  <si>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</si>
  <si>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</si>
  <si>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</si>
  <si>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</si>
  <si>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</si>
  <si>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</si>
  <si>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</si>
  <si>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</si>
  <si>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</si>
  <si>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</si>
  <si>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</si>
  <si>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</si>
  <si>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</si>
  <si>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</si>
  <si>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</si>
  <si>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</si>
  <si>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</si>
  <si>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</si>
  <si>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</si>
  <si>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</si>
  <si>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</si>
  <si>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</si>
  <si>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</si>
  <si>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</si>
  <si>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</si>
  <si>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</si>
  <si>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</si>
  <si>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</si>
  <si>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</si>
  <si>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</si>
  <si>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</si>
  <si>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</si>
  <si>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</si>
  <si>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</si>
  <si>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</si>
  <si>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</si>
  <si>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</si>
  <si>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</si>
  <si>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</si>
  <si>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</si>
  <si>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</si>
  <si>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</si>
  <si>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</si>
  <si>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</si>
  <si>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</si>
  <si>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</si>
  <si>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</si>
  <si>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</si>
  <si>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</si>
  <si>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</si>
  <si>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</si>
  <si>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</si>
  <si>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</si>
  <si>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</si>
  <si>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</si>
  <si>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</si>
  <si>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</si>
  <si>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</si>
  <si>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</si>
  <si>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</si>
  <si>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</si>
  <si>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</si>
  <si>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</si>
  <si>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</si>
  <si>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</si>
  <si>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</si>
  <si>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</si>
  <si>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</si>
  <si>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</si>
  <si>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</si>
  <si>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</si>
  <si>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</si>
  <si>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</si>
  <si>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</si>
  <si>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</si>
  <si>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</si>
  <si>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</si>
  <si>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</si>
  <si>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</si>
  <si>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</si>
  <si>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</si>
  <si>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</si>
  <si>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</si>
  <si>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</si>
  <si>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</si>
  <si>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</si>
  <si>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</si>
  <si>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</si>
  <si>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</si>
  <si>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</si>
  <si>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</si>
  <si>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</si>
  <si>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</si>
  <si>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</si>
  <si>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</si>
  <si>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</si>
  <si>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</si>
  <si>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</si>
  <si>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</si>
  <si>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</si>
  <si>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</si>
  <si>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</si>
  <si>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</si>
  <si>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</si>
  <si>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</si>
  <si>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</si>
  <si>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</si>
  <si>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</si>
  <si>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</si>
  <si>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</si>
  <si>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</si>
  <si>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</si>
  <si>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</si>
  <si>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</si>
  <si>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</si>
  <si>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</si>
  <si>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</si>
  <si>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</si>
  <si>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</si>
  <si>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</si>
  <si>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</si>
  <si>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</si>
  <si>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</si>
  <si>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</si>
  <si>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</si>
  <si>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</si>
  <si>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</si>
  <si>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</si>
  <si>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</si>
  <si>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</si>
  <si>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</si>
  <si>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</si>
  <si>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</si>
  <si>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</si>
  <si>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</si>
  <si>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</si>
  <si>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</si>
  <si>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</si>
  <si>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</si>
  <si>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</si>
  <si>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</si>
  <si>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</si>
  <si>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</si>
  <si>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</si>
  <si>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</si>
  <si>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</si>
  <si>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</si>
  <si>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</si>
  <si>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</si>
  <si>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</si>
  <si>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</si>
  <si>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</si>
  <si>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</si>
  <si>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</si>
  <si>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</si>
  <si>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</si>
  <si>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</si>
  <si>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</si>
  <si>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</si>
  <si>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</si>
  <si>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</si>
  <si>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</si>
  <si>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</si>
  <si>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</si>
  <si>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</si>
  <si>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</si>
  <si>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</si>
  <si>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</si>
  <si>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</si>
  <si>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</si>
  <si>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</si>
  <si>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</si>
  <si>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</si>
  <si>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</si>
  <si>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</si>
  <si>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</si>
  <si>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</si>
  <si>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</si>
  <si>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</si>
  <si>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</si>
  <si>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</si>
  <si>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</si>
  <si>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</si>
  <si>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</si>
  <si>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</si>
  <si>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</si>
  <si>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</si>
  <si>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</si>
  <si>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</si>
  <si>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</si>
  <si>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</si>
  <si>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</si>
  <si>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</si>
  <si>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</si>
  <si>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</si>
  <si>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</si>
  <si>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</si>
  <si>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</si>
  <si>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</si>
  <si>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</si>
  <si>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</si>
  <si>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</si>
  <si>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</si>
  <si>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</si>
  <si>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</si>
  <si>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</si>
  <si>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</si>
  <si>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</si>
  <si>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</si>
  <si>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</si>
  <si>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</si>
  <si>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</si>
  <si>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</si>
  <si>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</si>
  <si>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</si>
  <si>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</si>
  <si>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</si>
  <si>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</si>
  <si>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</si>
  <si>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</si>
  <si>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</si>
  <si>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</si>
  <si>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</si>
  <si>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</si>
  <si>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</si>
  <si>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</si>
  <si>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</si>
  <si>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</si>
  <si>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</si>
  <si>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</si>
  <si>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</si>
  <si>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</si>
  <si>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</si>
  <si>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</si>
  <si>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</si>
  <si>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</si>
  <si>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</si>
  <si>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</si>
  <si>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</si>
  <si>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</si>
  <si>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</si>
  <si>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</si>
  <si>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</si>
  <si>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</si>
  <si>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</si>
  <si>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</si>
  <si>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</si>
  <si>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</si>
  <si>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</si>
  <si>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</si>
  <si>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</si>
  <si>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</si>
  <si>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</si>
  <si>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</si>
  <si>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</si>
  <si>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</si>
  <si>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</si>
  <si>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</si>
  <si>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</si>
  <si>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</si>
  <si>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</si>
  <si>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</si>
  <si>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</si>
  <si>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</si>
  <si>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</si>
  <si>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</si>
  <si>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</si>
  <si>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</si>
  <si>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</si>
  <si>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</si>
  <si>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</si>
  <si>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</si>
  <si>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</si>
  <si>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</si>
  <si>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</si>
  <si>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</si>
  <si>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</si>
  <si>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</si>
  <si>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</si>
  <si>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</si>
  <si>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</si>
  <si>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</si>
  <si>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</si>
  <si>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</si>
  <si>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</si>
  <si>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</si>
  <si>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</si>
  <si>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</si>
  <si>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</si>
  <si>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</si>
  <si>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</si>
  <si>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</si>
  <si>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</si>
  <si>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</si>
  <si>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</si>
  <si>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</si>
  <si>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</si>
  <si>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</si>
  <si>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</si>
  <si>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</si>
  <si>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</si>
  <si>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</si>
  <si>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</si>
  <si>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</si>
  <si>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</si>
  <si>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</si>
  <si>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</si>
  <si>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</si>
  <si>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</si>
  <si>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</si>
  <si>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</si>
  <si>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</si>
  <si>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</si>
  <si>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</si>
  <si>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</si>
  <si>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</si>
  <si>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</si>
  <si>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</si>
  <si>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</si>
  <si>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</si>
  <si>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</si>
  <si>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</si>
  <si>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</si>
  <si>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</si>
  <si>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</si>
  <si>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</si>
  <si>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</si>
  <si>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</si>
  <si>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</si>
  <si>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</si>
  <si>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</si>
  <si>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</si>
  <si>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</si>
  <si>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</si>
  <si>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</si>
  <si>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</si>
  <si>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</si>
  <si>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</si>
  <si>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</si>
  <si>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</si>
  <si>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</si>
  <si>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</si>
  <si>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</si>
  <si>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</si>
  <si>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</si>
  <si>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</si>
  <si>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</si>
  <si>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</si>
  <si>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</si>
  <si>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</si>
  <si>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</si>
  <si>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</si>
  <si>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</si>
  <si>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</si>
  <si>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</si>
  <si>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</si>
  <si>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</si>
  <si>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</si>
  <si>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</si>
  <si>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</si>
  <si>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</si>
  <si>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</si>
  <si>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</si>
  <si>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</si>
  <si>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</si>
  <si>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</si>
  <si>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</si>
  <si>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</si>
  <si>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</si>
  <si>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</si>
  <si>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</si>
  <si>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</si>
  <si>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</si>
  <si>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</si>
  <si>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</si>
  <si>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</si>
  <si>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</si>
  <si>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</si>
  <si>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</si>
  <si>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</si>
  <si>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</si>
  <si>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</si>
  <si>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</si>
  <si>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</si>
  <si>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</si>
  <si>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</si>
  <si>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</si>
  <si>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</si>
  <si>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</si>
  <si>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</si>
  <si>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</si>
  <si>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</si>
  <si>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</si>
  <si>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</si>
  <si>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</si>
  <si>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</si>
  <si>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</si>
  <si>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</si>
  <si>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</si>
  <si>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</si>
  <si>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</si>
  <si>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</si>
  <si>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</si>
  <si>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</si>
  <si>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</si>
  <si>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</si>
  <si>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</si>
  <si>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</si>
  <si>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</si>
  <si>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</si>
  <si>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</si>
  <si>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</si>
  <si>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</si>
  <si>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</si>
  <si>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</si>
  <si>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</si>
  <si>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</si>
  <si>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</si>
  <si>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</si>
  <si>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</si>
  <si>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</si>
  <si>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</si>
  <si>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</si>
  <si>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</si>
  <si>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</si>
  <si>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</si>
  <si>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</si>
  <si>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</si>
  <si>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</si>
  <si>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</si>
  <si>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</si>
  <si>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</si>
  <si>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</si>
  <si>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</si>
  <si>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</si>
  <si>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</si>
  <si>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</si>
  <si>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</si>
  <si>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</si>
  <si>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</si>
  <si>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</si>
  <si>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</si>
  <si>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</si>
  <si>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</si>
  <si>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</si>
  <si>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</si>
  <si>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</si>
  <si>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</si>
  <si>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</si>
  <si>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</si>
  <si>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</si>
  <si>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</si>
  <si>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</si>
  <si>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</si>
  <si>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</si>
  <si>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</si>
  <si>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</si>
  <si>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</si>
  <si>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</si>
  <si>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</si>
  <si>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</si>
  <si>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</si>
  <si>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</si>
  <si>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</si>
  <si>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</si>
  <si>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</si>
  <si>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</si>
  <si>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</si>
  <si>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</si>
  <si>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</si>
  <si>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</si>
  <si>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</si>
  <si>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</si>
  <si>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</si>
  <si>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</si>
  <si>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</si>
  <si>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</si>
  <si>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</si>
  <si>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</si>
  <si>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</si>
  <si>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</si>
  <si>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</si>
  <si>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</si>
  <si>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</si>
  <si>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</si>
  <si>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</si>
  <si>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</si>
  <si>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</si>
  <si>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</si>
  <si>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</si>
  <si>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</si>
  <si>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</si>
  <si>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</si>
  <si>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</si>
  <si>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</si>
  <si>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</si>
  <si>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</si>
  <si>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</si>
  <si>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</si>
  <si>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</si>
  <si>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</si>
  <si>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</si>
  <si>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</si>
  <si>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</si>
  <si>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</si>
  <si>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</si>
  <si>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</si>
  <si>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</si>
  <si>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</si>
  <si>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</si>
  <si>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</si>
  <si>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</si>
  <si>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</si>
  <si>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</si>
  <si>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</si>
  <si>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</si>
  <si>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</si>
  <si>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</si>
  <si>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</si>
  <si>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</si>
  <si>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</si>
  <si>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</si>
  <si>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</si>
  <si>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</si>
  <si>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</si>
  <si>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</si>
  <si>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</si>
  <si>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</si>
  <si>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</si>
  <si>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</si>
  <si>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</si>
  <si>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</si>
  <si>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</si>
  <si>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</si>
  <si>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</si>
  <si>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</si>
  <si>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</si>
  <si>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</si>
  <si>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</si>
  <si>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</si>
  <si>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</si>
  <si>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</si>
  <si>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</si>
  <si>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</si>
  <si>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</si>
  <si>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</si>
  <si>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</si>
  <si>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</si>
  <si>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</si>
  <si>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</si>
  <si>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</si>
  <si>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</si>
  <si>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</si>
  <si>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</si>
  <si>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</si>
  <si>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</si>
  <si>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</si>
  <si>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</si>
  <si>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</si>
  <si>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</si>
  <si>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</si>
  <si>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</si>
  <si>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</si>
  <si>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</si>
  <si>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</si>
  <si>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</si>
  <si>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</si>
  <si>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</si>
  <si>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</si>
  <si>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</si>
  <si>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</si>
  <si>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</si>
  <si>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</si>
  <si>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</si>
  <si>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</si>
  <si>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</si>
  <si>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</si>
  <si>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</si>
  <si>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</si>
  <si>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</si>
  <si>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</si>
  <si>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</si>
  <si>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</si>
  <si>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</si>
  <si>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</si>
  <si>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</si>
  <si>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</si>
  <si>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</si>
  <si>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</si>
  <si>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</si>
  <si>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</si>
  <si>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</si>
  <si>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</si>
  <si>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</si>
  <si>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</si>
  <si>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</si>
  <si>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</si>
  <si>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</si>
  <si>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</si>
  <si>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</si>
  <si>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</si>
  <si>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</si>
  <si>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</si>
  <si>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</si>
  <si>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</si>
  <si>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</si>
  <si>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</si>
  <si>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</si>
  <si>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</si>
  <si>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</si>
  <si>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</si>
  <si>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</si>
  <si>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</si>
  <si>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</si>
  <si>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</si>
  <si>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</si>
  <si>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</si>
  <si>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</si>
  <si>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</si>
  <si>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</si>
  <si>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</si>
  <si>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</si>
  <si>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</si>
  <si>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</si>
  <si>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</si>
  <si>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</si>
  <si>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</si>
  <si>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</si>
  <si>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</si>
  <si>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</si>
  <si>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</si>
  <si>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</si>
  <si>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</si>
  <si>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</si>
  <si>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</si>
  <si>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</si>
  <si>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</si>
  <si>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</si>
  <si>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</si>
  <si>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</si>
  <si>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</si>
  <si>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</si>
  <si>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</si>
  <si>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</si>
  <si>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</si>
  <si>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</si>
  <si>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</si>
  <si>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</si>
  <si>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</si>
  <si>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</si>
  <si>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</si>
  <si>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</si>
  <si>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</si>
  <si>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</si>
  <si>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</si>
  <si>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</si>
  <si>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</si>
  <si>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</si>
  <si>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</si>
  <si>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</si>
  <si>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</si>
  <si>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</si>
  <si>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</si>
  <si>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</si>
  <si>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</si>
  <si>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</si>
  <si>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</si>
  <si>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</si>
  <si>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</si>
  <si>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</si>
  <si>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</si>
  <si>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</si>
  <si>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</si>
  <si>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</si>
  <si>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</si>
  <si>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</si>
  <si>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</si>
  <si>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</si>
  <si>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</si>
  <si>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</si>
  <si>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</si>
  <si>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</si>
  <si>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</si>
  <si>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</si>
  <si>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</si>
  <si>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</si>
  <si>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</si>
  <si>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</si>
  <si>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</si>
  <si>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</si>
  <si>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</si>
  <si>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</si>
  <si>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</si>
  <si>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</si>
  <si>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</si>
  <si>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</si>
  <si>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</si>
  <si>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</si>
  <si>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</si>
  <si>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</si>
  <si>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</si>
  <si>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</si>
  <si>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</si>
  <si>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</si>
  <si>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</si>
  <si>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</si>
  <si>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</si>
  <si>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</si>
  <si>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</si>
  <si>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</si>
  <si>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</si>
  <si>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</si>
  <si>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</si>
  <si>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</si>
  <si>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</si>
  <si>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</si>
  <si>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</si>
  <si>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</si>
  <si>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</si>
  <si>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</si>
  <si>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</si>
  <si>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</si>
  <si>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</si>
  <si>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</si>
  <si>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</si>
  <si>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</si>
  <si>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</si>
  <si>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</si>
  <si>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</si>
  <si>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</si>
  <si>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</si>
  <si>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</si>
  <si>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</si>
  <si>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</si>
  <si>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</si>
  <si>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</si>
  <si>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</si>
  <si>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</si>
  <si>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</si>
  <si>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</si>
  <si>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</si>
  <si>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</si>
  <si>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</si>
  <si>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</si>
  <si>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</si>
  <si>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</si>
  <si>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</si>
  <si>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</si>
  <si>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</si>
  <si>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</si>
  <si>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</si>
  <si>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</si>
  <si>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</si>
  <si>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</si>
  <si>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</si>
  <si>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</si>
  <si>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</si>
  <si>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</si>
  <si>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</si>
  <si>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</si>
  <si>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</si>
  <si>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</si>
  <si>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</si>
  <si>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</si>
  <si>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</si>
  <si>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</si>
  <si>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</si>
  <si>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</si>
  <si>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</si>
  <si>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</si>
  <si>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</si>
  <si>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</si>
  <si>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</si>
  <si>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</si>
  <si>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</si>
  <si>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</si>
  <si>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</si>
  <si>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</si>
  <si>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</si>
  <si>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</si>
  <si>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</si>
  <si>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</si>
  <si>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</si>
  <si>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</si>
  <si>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</si>
  <si>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</si>
  <si>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</si>
  <si>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</si>
  <si>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</si>
  <si>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</si>
  <si>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</si>
  <si>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</si>
  <si>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</si>
  <si>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</si>
  <si>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</si>
  <si>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</si>
  <si>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</si>
  <si>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</si>
  <si>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</si>
  <si>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</si>
  <si>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</si>
  <si>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</si>
  <si>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</si>
  <si>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</si>
  <si>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</si>
  <si>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</si>
  <si>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</si>
  <si>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</si>
  <si>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</si>
  <si>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</si>
  <si>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</si>
  <si>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</si>
  <si>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</si>
  <si>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</si>
  <si>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</si>
  <si>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</si>
  <si>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</si>
  <si>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</si>
  <si>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</si>
  <si>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</si>
  <si>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</si>
  <si>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</si>
  <si>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</si>
  <si>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</si>
  <si>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</si>
  <si>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</si>
  <si>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</si>
  <si>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</si>
  <si>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</si>
  <si>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</si>
  <si>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</si>
  <si>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</si>
  <si>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</si>
  <si>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</si>
  <si>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</si>
  <si>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</si>
  <si>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</si>
  <si>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</si>
  <si>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</si>
  <si>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</si>
  <si>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</si>
  <si>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</si>
  <si>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</si>
  <si>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</si>
  <si>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</si>
  <si>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</si>
  <si>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</si>
  <si>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</si>
  <si>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</si>
  <si>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</si>
  <si>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</si>
  <si>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</si>
  <si>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</si>
  <si>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</si>
  <si>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</si>
  <si>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</si>
  <si>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</si>
  <si>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</si>
  <si>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</si>
  <si>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</si>
  <si>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</si>
  <si>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</si>
  <si>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</si>
  <si>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</si>
  <si>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</si>
  <si>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</si>
  <si>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</si>
  <si>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</si>
  <si>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</si>
  <si>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</si>
  <si>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</si>
  <si>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</si>
  <si>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</si>
  <si>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</si>
  <si>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</si>
  <si>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</si>
  <si>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</si>
  <si>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</si>
  <si>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</si>
  <si>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</si>
  <si>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</si>
  <si>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</si>
  <si>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</si>
  <si>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</si>
  <si>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</si>
  <si>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</si>
  <si>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</si>
  <si>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</si>
  <si>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</si>
  <si>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</si>
  <si>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</si>
  <si>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</si>
  <si>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</si>
  <si>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</si>
  <si>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</si>
  <si>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</si>
  <si>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</si>
  <si>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</si>
  <si>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</si>
  <si>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</si>
  <si>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</si>
  <si>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</si>
  <si>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</si>
  <si>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</si>
  <si>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</si>
  <si>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</si>
  <si>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</si>
  <si>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</si>
  <si>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</si>
  <si>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</si>
  <si>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</si>
  <si>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</si>
  <si>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</si>
  <si>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</si>
  <si>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</si>
  <si>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</si>
  <si>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</si>
  <si>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</si>
  <si>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</si>
  <si>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</si>
  <si>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</si>
  <si>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</si>
  <si>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</si>
  <si>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</si>
  <si>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</si>
  <si>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</si>
  <si>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</si>
  <si>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</si>
  <si>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</si>
  <si>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</si>
  <si>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</si>
  <si>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</si>
  <si>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</si>
  <si>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</si>
  <si>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</si>
  <si>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</si>
  <si>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</si>
  <si>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</si>
  <si>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</si>
  <si>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</si>
  <si>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</si>
  <si>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</si>
  <si>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</si>
  <si>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</si>
  <si>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</si>
  <si>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</si>
  <si>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</si>
  <si>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</si>
  <si>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</si>
  <si>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</si>
  <si>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</si>
  <si>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</si>
  <si>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</si>
  <si>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</si>
  <si>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</si>
  <si>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</si>
  <si>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</si>
  <si>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</si>
  <si>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</si>
  <si>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</si>
  <si>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</si>
  <si>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</si>
  <si>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</si>
  <si>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</si>
  <si>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</si>
  <si>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</si>
  <si>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</si>
  <si>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</si>
  <si>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</si>
  <si>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</si>
  <si>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</si>
  <si>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</si>
  <si>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</si>
  <si>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</si>
  <si>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</si>
  <si>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</si>
  <si>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</si>
  <si>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</si>
  <si>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</si>
  <si>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</si>
  <si>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</si>
  <si>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</si>
  <si>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</si>
  <si>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</si>
  <si>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</si>
  <si>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</si>
  <si>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</si>
  <si>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</si>
  <si>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</si>
  <si>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</si>
  <si>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</si>
  <si>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</si>
  <si>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</si>
  <si>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</si>
  <si>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</si>
  <si>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</si>
  <si>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</si>
  <si>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</si>
  <si>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</si>
  <si>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</si>
  <si>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</si>
  <si>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</si>
  <si>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</si>
  <si>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</si>
  <si>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</si>
  <si>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</si>
  <si>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</si>
  <si>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</si>
  <si>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</si>
  <si>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</si>
  <si>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</si>
  <si>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</si>
  <si>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</si>
  <si>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</si>
  <si>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</si>
  <si>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</si>
  <si>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</si>
  <si>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</si>
  <si>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</si>
  <si>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</si>
  <si>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</si>
  <si>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</si>
  <si>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</si>
  <si>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</si>
  <si>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</si>
  <si>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</si>
  <si>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</si>
  <si>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</si>
  <si>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</si>
  <si>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</si>
  <si>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</si>
  <si>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</si>
  <si>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</si>
  <si>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</si>
  <si>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</si>
  <si>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</si>
  <si>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</si>
  <si>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</si>
  <si>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</si>
  <si>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</si>
  <si>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</si>
  <si>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</si>
  <si>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</si>
  <si>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</si>
  <si>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</si>
  <si>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</si>
  <si>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</si>
  <si>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</si>
  <si>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</si>
  <si>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</si>
  <si>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</si>
  <si>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</si>
  <si>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</si>
  <si>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</si>
  <si>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</si>
  <si>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</si>
  <si>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</si>
  <si>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</si>
  <si>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</si>
  <si>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</si>
  <si>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</si>
  <si>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</si>
  <si>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</si>
  <si>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</si>
  <si>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</si>
  <si>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</si>
  <si>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</si>
  <si>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</si>
  <si>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</si>
  <si>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</si>
  <si>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</si>
  <si>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</si>
  <si>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</si>
  <si>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</si>
  <si>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</si>
  <si>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</si>
  <si>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</si>
  <si>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</si>
  <si>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</si>
  <si>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</si>
  <si>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</si>
  <si>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</si>
  <si>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</si>
  <si>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</si>
  <si>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</si>
  <si>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</si>
  <si>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</si>
  <si>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</si>
  <si>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</si>
  <si>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</si>
  <si>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</si>
  <si>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</si>
  <si>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</si>
  <si>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</si>
  <si>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</si>
  <si>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</si>
  <si>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</si>
  <si>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</si>
  <si>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</si>
  <si>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</si>
  <si>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</si>
  <si>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</si>
  <si>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</si>
  <si>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</si>
  <si>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</si>
  <si>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</si>
  <si>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</si>
  <si>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</si>
  <si>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</si>
  <si>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</si>
  <si>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</si>
  <si>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</si>
  <si>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</si>
  <si>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</si>
  <si>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</si>
  <si>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</si>
  <si>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</si>
  <si>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</si>
  <si>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</si>
  <si>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</si>
  <si>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</si>
  <si>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</si>
  <si>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</si>
  <si>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</si>
  <si>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</si>
  <si>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</si>
  <si>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</si>
  <si>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</si>
  <si>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</si>
  <si>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</si>
  <si>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</si>
  <si>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</si>
  <si>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</si>
  <si>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</si>
  <si>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</si>
  <si>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</si>
  <si>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</si>
  <si>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</si>
  <si>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</si>
  <si>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</si>
  <si>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</si>
  <si>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</si>
  <si>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</si>
  <si>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</si>
  <si>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</si>
  <si>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</si>
  <si>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</si>
  <si>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</si>
  <si>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</si>
  <si>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</si>
  <si>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</si>
  <si>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</si>
  <si>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</si>
  <si>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</si>
  <si>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</si>
  <si>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</si>
  <si>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</si>
  <si>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</si>
  <si>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</si>
  <si>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</si>
  <si>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</si>
  <si>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</si>
  <si>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</si>
  <si>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</si>
  <si>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</si>
  <si>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</si>
  <si>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</si>
  <si>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</si>
  <si>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</si>
  <si>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</si>
  <si>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</si>
  <si>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</si>
  <si>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</si>
  <si>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</si>
  <si>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</si>
  <si>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</si>
  <si>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</si>
  <si>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</si>
  <si>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</si>
  <si>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</si>
  <si>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</si>
  <si>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</si>
  <si>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</si>
  <si>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</si>
  <si>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</si>
  <si>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</si>
  <si>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</si>
  <si>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</si>
  <si>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</si>
  <si>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</si>
  <si>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</si>
  <si>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</si>
  <si>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</si>
  <si>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</si>
  <si>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</si>
  <si>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</si>
  <si>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</si>
  <si>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</si>
  <si>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</si>
  <si>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</si>
  <si>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</si>
  <si>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</si>
  <si>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</si>
  <si>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</si>
  <si>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</si>
  <si>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</si>
  <si>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</si>
  <si>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</si>
  <si>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</si>
  <si>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</si>
  <si>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</si>
  <si>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</si>
  <si>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</si>
  <si>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</si>
  <si>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</si>
  <si>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</si>
  <si>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</si>
  <si>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</si>
  <si>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</si>
  <si>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</si>
  <si>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</si>
  <si>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</si>
  <si>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</si>
  <si>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</si>
  <si>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</si>
  <si>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</si>
  <si>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</si>
  <si>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</si>
  <si>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</si>
  <si>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</si>
  <si>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</si>
  <si>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</si>
  <si>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</si>
  <si>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</si>
  <si>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</si>
  <si>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</si>
  <si>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</si>
  <si>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</si>
  <si>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</si>
  <si>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</si>
  <si>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</si>
  <si>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</si>
  <si>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</si>
  <si>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</si>
  <si>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</si>
  <si>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</si>
  <si>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</si>
  <si>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</si>
  <si>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</si>
  <si>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</si>
  <si>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</si>
  <si>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</si>
  <si>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</si>
  <si>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</si>
  <si>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</si>
  <si>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</si>
  <si>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</si>
  <si>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</si>
  <si>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</si>
  <si>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</si>
  <si>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</si>
  <si>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</si>
  <si>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</si>
  <si>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</si>
  <si>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</si>
  <si>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</si>
  <si>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</si>
  <si>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</si>
  <si>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</si>
  <si>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</si>
  <si>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</si>
  <si>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</si>
  <si>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</si>
  <si>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</si>
  <si>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</si>
  <si>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</si>
  <si>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</si>
  <si>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</si>
  <si>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</si>
  <si>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</si>
  <si>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</si>
  <si>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</si>
  <si>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</si>
  <si>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</si>
  <si>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</si>
  <si>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</si>
  <si>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</si>
  <si>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</si>
  <si>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</si>
  <si>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</si>
  <si>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</si>
  <si>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</si>
  <si>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</si>
  <si>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</si>
  <si>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</si>
  <si>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</si>
  <si>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</si>
  <si>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</si>
  <si>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</si>
  <si>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</si>
  <si>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</si>
  <si>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</si>
  <si>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</si>
  <si>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</si>
  <si>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</si>
  <si>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</si>
  <si>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</si>
  <si>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</si>
  <si>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</si>
  <si>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</si>
  <si>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</si>
  <si>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</si>
  <si>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</si>
  <si>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</si>
  <si>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</si>
  <si>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</si>
  <si>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</si>
  <si>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</si>
  <si>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</si>
  <si>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</si>
  <si>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</si>
  <si>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</si>
  <si>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</si>
  <si>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</si>
  <si>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</si>
  <si>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</si>
  <si>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</si>
  <si>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</si>
  <si>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</si>
  <si>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</si>
  <si>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</si>
  <si>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</si>
  <si>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</si>
  <si>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</si>
  <si>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</si>
  <si>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</si>
  <si>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</si>
  <si>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</si>
  <si>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</si>
  <si>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</si>
  <si>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</si>
  <si>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</si>
  <si>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</si>
  <si>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</si>
  <si>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</si>
  <si>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</si>
  <si>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</si>
  <si>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</si>
  <si>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</si>
  <si>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</si>
  <si>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</si>
  <si>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</si>
  <si>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</si>
  <si>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</si>
  <si>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</si>
  <si>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</si>
  <si>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</si>
  <si>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</si>
  <si>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</si>
  <si>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</si>
  <si>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</si>
  <si>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</si>
  <si>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</si>
  <si>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</si>
  <si>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</si>
  <si>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</si>
  <si>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</si>
  <si>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</si>
  <si>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</si>
  <si>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</si>
  <si>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</si>
  <si>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</si>
  <si>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</si>
  <si>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</si>
  <si>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</si>
  <si>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</si>
  <si>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</si>
  <si>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</si>
  <si>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</si>
  <si>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</si>
  <si>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</si>
  <si>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</si>
  <si>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</si>
  <si>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</si>
  <si>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</si>
  <si>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</si>
  <si>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</si>
  <si>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</si>
  <si>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</si>
  <si>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</si>
  <si>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</si>
  <si>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</si>
  <si>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</si>
  <si>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</si>
  <si>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</si>
  <si>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</si>
  <si>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</si>
  <si>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</si>
  <si>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</si>
  <si>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</si>
  <si>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</si>
  <si>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</si>
  <si>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</si>
  <si>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</si>
  <si>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</si>
  <si>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</si>
  <si>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</si>
  <si>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</si>
  <si>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</si>
  <si>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</si>
  <si>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</si>
  <si>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</si>
  <si>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</si>
  <si>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</si>
  <si>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</si>
  <si>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</si>
  <si>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</si>
  <si>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</si>
  <si>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</si>
  <si>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</si>
  <si>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</si>
  <si>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</si>
  <si>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</si>
  <si>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</si>
  <si>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</si>
  <si>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</si>
  <si>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</si>
  <si>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</si>
  <si>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</si>
  <si>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</si>
  <si>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</si>
  <si>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</si>
  <si>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</si>
  <si>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</si>
  <si>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</si>
  <si>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</si>
  <si>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</si>
  <si>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</si>
  <si>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</si>
  <si>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</si>
  <si>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</si>
  <si>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</si>
  <si>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</si>
  <si>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</si>
  <si>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</si>
  <si>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</si>
  <si>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</si>
  <si>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</si>
  <si>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</si>
  <si>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</si>
  <si>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</si>
  <si>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</si>
  <si>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</si>
  <si>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</si>
  <si>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</si>
  <si>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</si>
  <si>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</si>
  <si>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</si>
  <si>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</si>
  <si>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</si>
  <si>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</si>
  <si>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</si>
  <si>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</si>
  <si>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</si>
  <si>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</si>
  <si>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</si>
  <si>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</si>
  <si>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</si>
  <si>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</si>
  <si>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</si>
  <si>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</si>
  <si>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</si>
  <si>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</si>
  <si>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</si>
  <si>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</si>
  <si>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</si>
  <si>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</si>
  <si>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</si>
  <si>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</si>
  <si>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</si>
  <si>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</si>
  <si>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</si>
  <si>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</si>
  <si>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</si>
  <si>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</si>
  <si>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</si>
  <si>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</si>
  <si>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</si>
  <si>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</si>
  <si>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</si>
  <si>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</si>
  <si>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</si>
  <si>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</si>
  <si>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</si>
  <si>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</si>
  <si>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</si>
  <si>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</si>
  <si>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</si>
  <si>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</si>
  <si>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</si>
  <si>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</si>
  <si>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</si>
  <si>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</si>
  <si>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</si>
  <si>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</si>
  <si>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</si>
  <si>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</si>
  <si>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</si>
  <si>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</si>
  <si>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</si>
  <si>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</si>
  <si>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</si>
  <si>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</si>
  <si>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</si>
  <si>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</si>
  <si>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</si>
  <si>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</si>
  <si>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</si>
  <si>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</si>
  <si>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</si>
  <si>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</si>
  <si>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</si>
  <si>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</si>
  <si>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</si>
  <si>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</si>
  <si>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</si>
  <si>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</si>
  <si>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</si>
  <si>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</si>
  <si>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</si>
  <si>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</si>
  <si>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</si>
  <si>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</si>
  <si>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</si>
  <si>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</si>
  <si>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</si>
  <si>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</si>
  <si>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</si>
  <si>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</si>
  <si>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</si>
  <si>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</si>
  <si>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</si>
  <si>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</si>
  <si>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</si>
  <si>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</si>
  <si>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</si>
  <si>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</si>
  <si>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</si>
  <si>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</si>
  <si>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</si>
  <si>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</si>
  <si>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</si>
  <si>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</si>
  <si>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</si>
  <si>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</si>
  <si>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</si>
  <si>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</si>
  <si>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</si>
  <si>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</si>
  <si>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</si>
  <si>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</si>
  <si>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</si>
  <si>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</si>
  <si>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</si>
  <si>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</si>
  <si>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</si>
  <si>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</si>
  <si>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</si>
  <si>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</si>
  <si>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</si>
  <si>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</si>
  <si>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</si>
  <si>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</si>
  <si>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</si>
  <si>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</si>
  <si>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</si>
  <si>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</si>
  <si>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</si>
  <si>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</si>
  <si>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</si>
  <si>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</si>
  <si>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</si>
  <si>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</si>
  <si>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</si>
  <si>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</si>
  <si>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</si>
  <si>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</si>
  <si>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</si>
  <si>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</si>
  <si>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</si>
  <si>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</si>
  <si>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</si>
  <si>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</si>
  <si>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</si>
  <si>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</si>
  <si>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</si>
  <si>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</si>
  <si>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</si>
  <si>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</si>
  <si>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</si>
  <si>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</si>
  <si>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</si>
  <si>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</si>
  <si>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</si>
  <si>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</si>
  <si>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</si>
  <si>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</si>
  <si>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</si>
  <si>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</si>
  <si>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</si>
  <si>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</si>
  <si>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</si>
  <si>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</si>
  <si>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</si>
  <si>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</si>
  <si>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</si>
  <si>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</si>
  <si>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</si>
  <si>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</si>
  <si>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</si>
  <si>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</si>
  <si>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</si>
  <si>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</si>
  <si>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</si>
  <si>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</si>
  <si>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</si>
  <si>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</si>
  <si>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</si>
  <si>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</si>
  <si>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</si>
  <si>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</si>
  <si>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</si>
  <si>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</si>
  <si>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</si>
  <si>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</si>
  <si>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</si>
  <si>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</si>
  <si>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</si>
  <si>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</si>
  <si>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</si>
  <si>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</si>
  <si>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</si>
  <si>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</si>
  <si>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</si>
  <si>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</si>
  <si>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</si>
  <si>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</si>
  <si>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</si>
  <si>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</si>
  <si>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</si>
  <si>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</si>
  <si>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</si>
  <si>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</si>
  <si>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</si>
  <si>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</si>
  <si>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</si>
  <si>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</si>
  <si>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</si>
  <si>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</si>
  <si>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</si>
  <si>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</si>
  <si>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</si>
  <si>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</si>
  <si>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</si>
  <si>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</si>
  <si>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</si>
  <si>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</si>
  <si>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</si>
  <si>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</si>
  <si>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</si>
  <si>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</si>
  <si>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</si>
  <si>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</si>
  <si>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</si>
  <si>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</si>
  <si>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</si>
  <si>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</si>
  <si>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</si>
  <si>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</si>
  <si>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</si>
  <si>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</si>
  <si>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</si>
  <si>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</si>
  <si>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</si>
  <si>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</si>
  <si>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</si>
  <si>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</si>
  <si>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</si>
  <si>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</si>
  <si>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</si>
  <si>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</si>
  <si>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</si>
  <si>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</si>
  <si>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</si>
  <si>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</si>
  <si>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</si>
  <si>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</si>
  <si>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</si>
  <si>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</si>
  <si>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</si>
  <si>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</si>
  <si>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</si>
  <si>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</si>
  <si>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</si>
  <si>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</si>
  <si>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</si>
  <si>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</si>
  <si>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</si>
  <si>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</si>
  <si>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</si>
  <si>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</si>
  <si>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</si>
  <si>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</si>
  <si>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</si>
  <si>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</si>
  <si>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</si>
  <si>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</si>
  <si>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</si>
  <si>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</si>
  <si>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</si>
  <si>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</si>
  <si>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</si>
  <si>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</si>
  <si>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</si>
  <si>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</si>
  <si>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</si>
  <si>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</si>
  <si>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</si>
  <si>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</si>
  <si>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</si>
  <si>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</si>
  <si>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</si>
  <si>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</si>
  <si>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</si>
  <si>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</si>
  <si>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</si>
  <si>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</si>
  <si>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</si>
  <si>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</si>
  <si>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</si>
  <si>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</si>
  <si>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</si>
  <si>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</si>
  <si>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</si>
  <si>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</si>
  <si>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</si>
  <si>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</si>
  <si>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</si>
  <si>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</si>
  <si>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</si>
  <si>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</si>
  <si>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</si>
  <si>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</si>
  <si>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</si>
  <si>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</si>
  <si>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</si>
  <si>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</si>
  <si>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</si>
  <si>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</si>
  <si>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</si>
  <si>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</si>
  <si>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</si>
  <si>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</si>
  <si>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</si>
  <si>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</si>
  <si>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</si>
  <si>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</si>
  <si>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</si>
  <si>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</si>
  <si>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</si>
  <si>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</si>
  <si>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</si>
  <si>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</si>
  <si>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</si>
  <si>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</si>
  <si>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</si>
  <si>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</si>
  <si>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</si>
  <si>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</si>
  <si>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</si>
  <si>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</si>
  <si>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</si>
  <si>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</si>
  <si>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</si>
  <si>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</si>
  <si>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</si>
  <si>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</si>
  <si>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</si>
  <si>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</si>
  <si>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</si>
  <si>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</si>
  <si>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</si>
  <si>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</si>
  <si>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</si>
  <si>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</si>
  <si>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</si>
  <si>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</si>
  <si>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</si>
  <si>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</si>
  <si>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</si>
  <si>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</si>
  <si>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</si>
  <si>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</si>
  <si>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</si>
  <si>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</si>
  <si>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</si>
  <si>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</si>
  <si>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</si>
  <si>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</si>
  <si>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</si>
  <si>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</si>
  <si>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</si>
  <si>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</si>
  <si>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</si>
  <si>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</si>
  <si>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</si>
  <si>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</si>
  <si>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</si>
  <si>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</si>
  <si>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</si>
  <si>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</si>
  <si>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</si>
  <si>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</si>
  <si>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</si>
  <si>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</si>
  <si>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</si>
  <si>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</si>
  <si>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</si>
  <si>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</si>
  <si>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</si>
  <si>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</si>
  <si>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</si>
  <si>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</si>
  <si>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</si>
  <si>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</si>
  <si>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</si>
  <si>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</si>
  <si>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</si>
  <si>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</si>
  <si>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</si>
  <si>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</si>
  <si>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</si>
  <si>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</si>
  <si>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</si>
  <si>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</si>
  <si>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</si>
  <si>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</si>
  <si>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</si>
  <si>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</si>
  <si>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</si>
  <si>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</si>
  <si>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</si>
  <si>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</si>
  <si>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</si>
  <si>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</si>
  <si>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</si>
  <si>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</si>
  <si>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</si>
  <si>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</si>
  <si>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</si>
  <si>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</si>
  <si>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</si>
  <si>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</si>
  <si>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</si>
  <si>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</si>
  <si>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</si>
  <si>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</si>
  <si>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</si>
  <si>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</si>
  <si>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</si>
  <si>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</si>
  <si>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</si>
  <si>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</si>
  <si>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</si>
  <si>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</si>
  <si>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</si>
  <si>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</si>
  <si>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</si>
  <si>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</si>
  <si>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</si>
  <si>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</si>
  <si>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</si>
  <si>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</si>
  <si>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</si>
  <si>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</si>
  <si>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</si>
  <si>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</si>
  <si>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</si>
  <si>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</si>
  <si>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</si>
  <si>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</si>
  <si>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</si>
  <si>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</si>
  <si>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</si>
  <si>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</si>
  <si>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</si>
  <si>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</si>
  <si>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</si>
  <si>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</si>
  <si>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</si>
  <si>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</si>
  <si>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</si>
  <si>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</si>
  <si>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</si>
  <si>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</si>
  <si>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</si>
  <si>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</si>
  <si>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</si>
  <si>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</si>
  <si>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</si>
  <si>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</si>
  <si>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</si>
  <si>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</si>
  <si>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</si>
  <si>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</si>
  <si>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</si>
  <si>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</si>
  <si>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</si>
  <si>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</si>
  <si>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</si>
  <si>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</si>
  <si>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</si>
  <si>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</si>
  <si>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</si>
  <si>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</si>
  <si>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</si>
  <si>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</si>
  <si>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</si>
  <si>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</si>
  <si>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</si>
  <si>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</si>
  <si>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</si>
  <si>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</si>
  <si>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</si>
  <si>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</si>
  <si>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</si>
  <si>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</si>
  <si>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</si>
  <si>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</si>
  <si>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</si>
  <si>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</si>
  <si>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</si>
  <si>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</si>
  <si>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</si>
  <si>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</si>
  <si>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</si>
  <si>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</si>
  <si>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</si>
  <si>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</si>
  <si>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</si>
  <si>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</si>
  <si>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</si>
  <si>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</si>
  <si>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</si>
  <si>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</si>
  <si>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</si>
  <si>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</si>
  <si>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</si>
  <si>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</si>
  <si>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</si>
  <si>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</si>
  <si>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</si>
  <si>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</si>
  <si>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</si>
  <si>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</si>
  <si>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</si>
  <si>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</si>
  <si>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</si>
  <si>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</si>
  <si>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</si>
  <si>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</si>
  <si>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</si>
  <si>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</si>
  <si>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</si>
  <si>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</si>
  <si>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</si>
  <si>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</si>
  <si>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</si>
  <si>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</si>
  <si>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</si>
  <si>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</si>
  <si>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</si>
  <si>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</si>
  <si>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</si>
  <si>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</si>
  <si>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</si>
  <si>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</si>
  <si>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</si>
  <si>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</si>
  <si>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</si>
  <si>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</si>
  <si>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</si>
  <si>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</si>
  <si>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</si>
  <si>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</si>
  <si>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</si>
  <si>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</si>
  <si>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</si>
  <si>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</si>
  <si>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</si>
  <si>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</si>
  <si>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</si>
  <si>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</si>
  <si>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</si>
  <si>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</si>
  <si>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</si>
  <si>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</si>
  <si>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</si>
  <si>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</si>
  <si>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</si>
  <si>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</si>
  <si>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</si>
  <si>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</si>
  <si>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</si>
  <si>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</si>
  <si>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</si>
  <si>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</si>
  <si>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</si>
  <si>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</si>
  <si>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</si>
  <si>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</si>
  <si>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</si>
  <si>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</si>
  <si>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</si>
  <si>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</si>
  <si>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</si>
  <si>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</si>
  <si>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</si>
  <si>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</si>
  <si>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</si>
  <si>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</si>
  <si>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</si>
  <si>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</si>
  <si>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</si>
  <si>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</si>
  <si>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</si>
  <si>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</si>
  <si>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</si>
  <si>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</si>
  <si>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</si>
  <si>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</si>
  <si>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</si>
  <si>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</si>
  <si>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</si>
  <si>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</si>
  <si>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</si>
  <si>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</si>
  <si>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</si>
  <si>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</si>
  <si>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</si>
  <si>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</si>
  <si>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</si>
  <si>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</si>
  <si>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</si>
  <si>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</si>
  <si>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</si>
  <si>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</si>
  <si>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</si>
  <si>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</si>
  <si>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</si>
  <si>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</si>
  <si>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</si>
  <si>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</si>
  <si>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</si>
  <si>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</si>
  <si>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</si>
  <si>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</si>
  <si>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</si>
  <si>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</si>
  <si>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</si>
  <si>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</si>
  <si>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</si>
  <si>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</si>
  <si>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</si>
  <si>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</si>
  <si>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</si>
  <si>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</si>
  <si>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</si>
  <si>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</si>
  <si>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</si>
  <si>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</si>
  <si>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</si>
  <si>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</si>
  <si>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</si>
  <si>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</si>
  <si>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</si>
  <si>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</si>
  <si>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</si>
  <si>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</si>
  <si>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</si>
  <si>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</si>
  <si>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</si>
  <si>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</si>
  <si>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</si>
  <si>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</si>
  <si>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</si>
  <si>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</si>
  <si>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</si>
  <si>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</si>
  <si>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</si>
  <si>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</si>
  <si>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</si>
  <si>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</si>
  <si>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</si>
  <si>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</si>
  <si>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</si>
  <si>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</si>
  <si>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</si>
  <si>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</si>
  <si>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</si>
  <si>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</si>
  <si>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</si>
  <si>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</si>
  <si>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</si>
  <si>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</si>
  <si>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</si>
  <si>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</si>
  <si>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</si>
  <si>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</si>
  <si>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</si>
  <si>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</si>
  <si>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</si>
  <si>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</si>
  <si>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</si>
  <si>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</si>
  <si>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</si>
  <si>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</si>
  <si>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</si>
  <si>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</si>
  <si>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</si>
  <si>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</si>
  <si>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</si>
  <si>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</si>
  <si>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</si>
  <si>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</si>
  <si>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</si>
  <si>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</si>
  <si>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</si>
  <si>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</si>
  <si>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</si>
  <si>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</si>
  <si>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</si>
  <si>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</si>
  <si>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</si>
  <si>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</si>
  <si>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</si>
  <si>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</si>
  <si>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</si>
  <si>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</si>
  <si>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</si>
  <si>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</si>
  <si>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</si>
  <si>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</si>
  <si>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</si>
  <si>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</si>
  <si>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</si>
  <si>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</si>
  <si>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</si>
  <si>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</si>
  <si>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</si>
  <si>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</si>
  <si>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</si>
  <si>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</si>
  <si>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</si>
  <si>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</si>
  <si>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</si>
  <si>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</si>
  <si>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</si>
  <si>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</si>
  <si>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</si>
  <si>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</si>
  <si>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</si>
  <si>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</si>
  <si>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</si>
  <si>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</si>
  <si>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</si>
  <si>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</si>
  <si>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</si>
  <si>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</si>
  <si>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</si>
  <si>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</si>
  <si>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</si>
  <si>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</si>
  <si>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</si>
  <si>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</si>
  <si>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</si>
  <si>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</si>
  <si>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</si>
  <si>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</si>
  <si>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</si>
  <si>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</si>
  <si>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</si>
  <si>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</si>
  <si>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</si>
  <si>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</si>
  <si>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</si>
  <si>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</si>
  <si>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</si>
  <si>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</si>
  <si>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</si>
  <si>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</si>
  <si>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</si>
  <si>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</si>
  <si>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</si>
  <si>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</si>
  <si>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</si>
  <si>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</si>
  <si>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</si>
  <si>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</si>
  <si>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</si>
  <si>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</si>
  <si>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</si>
  <si>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</si>
  <si>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</si>
  <si>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</si>
  <si>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</si>
  <si>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</si>
  <si>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</si>
  <si>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</si>
  <si>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</si>
  <si>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</si>
  <si>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</si>
  <si>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</si>
  <si>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</si>
  <si>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</si>
  <si>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</si>
  <si>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</si>
  <si>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</si>
  <si>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</si>
  <si>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</si>
  <si>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</si>
  <si>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</si>
  <si>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</si>
  <si>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</si>
  <si>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</si>
  <si>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</si>
  <si>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</si>
  <si>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</si>
  <si>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</si>
  <si>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</si>
  <si>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</si>
  <si>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</si>
  <si>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</si>
  <si>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</si>
  <si>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</si>
  <si>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</si>
  <si>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</si>
  <si>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</si>
  <si>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</si>
  <si>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</si>
  <si>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</si>
  <si>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</si>
  <si>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</si>
  <si>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</si>
  <si>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</si>
  <si>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</si>
  <si>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</si>
  <si>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</si>
  <si>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</si>
  <si>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</si>
  <si>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</si>
  <si>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</si>
  <si>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</si>
  <si>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</si>
  <si>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</si>
  <si>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</si>
  <si>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</si>
  <si>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</si>
  <si>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</si>
  <si>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</si>
  <si>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</si>
  <si>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</si>
  <si>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</si>
  <si>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</si>
  <si>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</si>
  <si>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</si>
  <si>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</si>
  <si>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</si>
  <si>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</si>
  <si>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</si>
  <si>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</si>
  <si>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</si>
  <si>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</si>
  <si>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</si>
  <si>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</si>
  <si>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</si>
  <si>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</si>
  <si>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</si>
  <si>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</si>
  <si>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</si>
  <si>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</si>
  <si>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</si>
  <si>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</si>
  <si>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</si>
  <si>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</si>
  <si>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</si>
  <si>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</si>
  <si>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</si>
  <si>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</si>
  <si>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</si>
  <si>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</si>
  <si>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</si>
  <si>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</si>
  <si>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</si>
  <si>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</si>
  <si>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</si>
  <si>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</si>
  <si>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</si>
  <si>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</si>
  <si>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</si>
  <si>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</si>
  <si>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</si>
  <si>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</si>
  <si>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</si>
  <si>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</si>
  <si>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</si>
  <si>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</si>
  <si>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</si>
  <si>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</si>
  <si>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</si>
  <si>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</si>
  <si>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</si>
  <si>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</si>
  <si>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</si>
  <si>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</si>
  <si>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</si>
  <si>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</si>
  <si>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</si>
  <si>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</si>
  <si>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</si>
  <si>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</si>
  <si>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</si>
  <si>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</si>
  <si>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</si>
  <si>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</si>
  <si>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</si>
  <si>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</si>
  <si>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</si>
  <si>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</si>
  <si>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</si>
  <si>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</si>
  <si>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</si>
  <si>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</si>
  <si>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</si>
  <si>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</si>
  <si>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</si>
  <si>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</si>
  <si>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</si>
  <si>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</si>
  <si>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</si>
  <si>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</si>
  <si>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</si>
  <si>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</si>
  <si>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</si>
  <si>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</si>
  <si>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</si>
  <si>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</si>
  <si>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</si>
  <si>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</si>
  <si>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</si>
  <si>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</si>
  <si>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</si>
  <si>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</si>
  <si>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</si>
  <si>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</si>
  <si>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</si>
  <si>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</si>
  <si>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</si>
  <si>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</si>
  <si>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</si>
  <si>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</si>
  <si>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</si>
  <si>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</si>
  <si>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</si>
  <si>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</si>
  <si>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</si>
  <si>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</si>
  <si>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</si>
  <si>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</si>
  <si>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</si>
  <si>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</si>
  <si>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</si>
  <si>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</si>
  <si>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</si>
  <si>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</si>
  <si>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</si>
  <si>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</si>
  <si>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</si>
  <si>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</si>
  <si>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</si>
  <si>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</si>
  <si>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</si>
  <si>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</si>
  <si>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</si>
  <si>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</si>
  <si>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</si>
  <si>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</si>
  <si>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</si>
  <si>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</si>
  <si>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</si>
  <si>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</si>
  <si>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</si>
  <si>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</si>
  <si>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</si>
  <si>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</si>
  <si>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</si>
  <si>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</si>
  <si>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</si>
  <si>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</si>
  <si>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</si>
  <si>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</si>
  <si>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</si>
  <si>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</si>
  <si>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</si>
  <si>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</si>
  <si>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</si>
  <si>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</si>
  <si>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</si>
  <si>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</si>
  <si>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</si>
  <si>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</si>
  <si>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</si>
  <si>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</si>
  <si>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</si>
  <si>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</si>
  <si>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</si>
  <si>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</si>
  <si>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</si>
  <si>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</si>
  <si>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</si>
  <si>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</si>
  <si>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</si>
  <si>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</si>
  <si>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</si>
  <si>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</si>
  <si>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</si>
  <si>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</si>
  <si>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</si>
  <si>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</si>
  <si>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</si>
  <si>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</si>
  <si>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</si>
  <si>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</si>
  <si>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</si>
  <si>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</si>
  <si>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</si>
  <si>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</si>
  <si>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</si>
  <si>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</si>
  <si>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</si>
  <si>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</si>
  <si>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</si>
  <si>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</si>
  <si>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</si>
  <si>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</si>
  <si>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</si>
  <si>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</si>
  <si>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</si>
  <si>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</si>
  <si>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</si>
  <si>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</si>
  <si>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</si>
  <si>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</si>
  <si>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</si>
  <si>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</si>
  <si>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</si>
  <si>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</si>
  <si>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</si>
  <si>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</si>
  <si>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</si>
  <si>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</si>
  <si>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</si>
  <si>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</si>
  <si>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</si>
  <si>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</si>
  <si>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</si>
  <si>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</si>
  <si>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</si>
  <si>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</si>
  <si>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</si>
  <si>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</si>
  <si>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</si>
  <si>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</si>
  <si>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</si>
  <si>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</si>
  <si>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</si>
  <si>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</si>
  <si>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</si>
  <si>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</si>
  <si>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</si>
  <si>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</si>
  <si>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</si>
  <si>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</si>
  <si>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</si>
  <si>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</si>
  <si>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</si>
  <si>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</si>
  <si>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</si>
  <si>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</si>
  <si>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</si>
  <si>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</si>
  <si>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</si>
  <si>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</si>
  <si>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</si>
  <si>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</si>
  <si>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</si>
  <si>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</si>
  <si>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</si>
  <si>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</si>
  <si>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</si>
  <si>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</si>
  <si>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</si>
  <si>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</si>
  <si>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</si>
  <si>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</si>
  <si>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</si>
  <si>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</si>
  <si>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</si>
  <si>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</si>
  <si>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</si>
  <si>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</si>
  <si>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</si>
  <si>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</si>
  <si>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</si>
  <si>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</si>
  <si>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</si>
  <si>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</si>
  <si>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</si>
  <si>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</si>
  <si>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</si>
  <si>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</si>
  <si>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</si>
  <si>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</si>
  <si>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</si>
  <si>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</si>
  <si>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</si>
  <si>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</si>
  <si>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</si>
  <si>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</si>
  <si>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</si>
  <si>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</si>
  <si>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</si>
  <si>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</si>
  <si>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</si>
  <si>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</si>
  <si>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</si>
  <si>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</si>
  <si>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</si>
  <si>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</si>
  <si>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</si>
  <si>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</si>
  <si>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</si>
  <si>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</si>
  <si>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</si>
  <si>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</si>
  <si>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</si>
  <si>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</si>
  <si>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</si>
  <si>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</si>
  <si>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</si>
  <si>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</si>
  <si>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</si>
  <si>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</si>
  <si>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</si>
  <si>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</si>
  <si>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</si>
  <si>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</si>
  <si>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</si>
  <si>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</si>
  <si>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</si>
  <si>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</si>
  <si>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</si>
  <si>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</si>
  <si>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</si>
  <si>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</si>
  <si>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</si>
  <si>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</si>
  <si>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</si>
  <si>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</si>
  <si>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</si>
  <si>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</si>
  <si>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</si>
  <si>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</si>
  <si>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</si>
  <si>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</si>
  <si>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</si>
  <si>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</si>
  <si>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</si>
  <si>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</si>
  <si>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</si>
  <si>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</si>
  <si>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</si>
  <si>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</si>
  <si>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</si>
  <si>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</si>
  <si>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</si>
  <si>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</si>
  <si>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</si>
  <si>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</si>
  <si>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</si>
  <si>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</si>
  <si>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</si>
  <si>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</si>
  <si>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</si>
  <si>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</si>
  <si>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</si>
  <si>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</si>
  <si>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</si>
  <si>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</si>
  <si>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</si>
  <si>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</si>
  <si>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</si>
  <si>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</si>
  <si>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</si>
  <si>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</si>
  <si>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</si>
  <si>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</si>
  <si>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</si>
  <si>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</si>
  <si>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</si>
  <si>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</si>
  <si>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</si>
  <si>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</si>
  <si>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</si>
  <si>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</si>
  <si>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</si>
  <si>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</si>
  <si>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</si>
  <si>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</si>
  <si>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</si>
  <si>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</si>
  <si>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</si>
  <si>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</si>
  <si>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</si>
  <si>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</si>
  <si>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</si>
  <si>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</si>
  <si>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</si>
  <si>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</si>
  <si>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</si>
  <si>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</si>
  <si>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</si>
  <si>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</si>
  <si>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</si>
  <si>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</si>
  <si>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</si>
  <si>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</si>
  <si>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</si>
  <si>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</si>
  <si>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</si>
  <si>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</si>
  <si>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</si>
  <si>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</si>
  <si>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</si>
  <si>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</si>
  <si>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</si>
  <si>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</si>
  <si>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</si>
  <si>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</si>
  <si>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</si>
  <si>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</si>
  <si>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</si>
  <si>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</si>
  <si>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</si>
  <si>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</si>
  <si>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</si>
  <si>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</si>
  <si>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</si>
  <si>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</si>
  <si>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</si>
  <si>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</si>
  <si>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</si>
  <si>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</si>
  <si>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</si>
  <si>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</si>
  <si>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</si>
  <si>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</si>
  <si>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</si>
  <si>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</si>
  <si>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</si>
  <si>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</si>
  <si>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</si>
  <si>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</si>
  <si>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</si>
  <si>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</si>
  <si>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</si>
  <si>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</si>
  <si>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</si>
  <si>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</si>
  <si>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</si>
  <si>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</si>
  <si>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</si>
  <si>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</si>
  <si>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</si>
  <si>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</si>
  <si>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</si>
  <si>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</si>
  <si>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</si>
  <si>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</si>
  <si>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</si>
  <si>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</si>
  <si>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</si>
  <si>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</si>
  <si>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</si>
  <si>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</si>
  <si>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</si>
  <si>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</si>
  <si>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</si>
  <si>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</si>
  <si>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</si>
  <si>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</si>
  <si>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</si>
  <si>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</si>
  <si>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</si>
  <si>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</si>
  <si>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</si>
  <si>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</si>
  <si>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</si>
  <si>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</si>
  <si>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</si>
  <si>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</si>
  <si>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</si>
  <si>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</si>
  <si>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</si>
  <si>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</si>
  <si>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</si>
  <si>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</si>
  <si>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</si>
  <si>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</si>
  <si>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</si>
  <si>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</si>
  <si>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</si>
  <si>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</si>
  <si>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</si>
  <si>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</si>
  <si>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</si>
  <si>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</si>
  <si>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</si>
  <si>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</si>
  <si>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</si>
  <si>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</si>
  <si>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</si>
  <si>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</si>
  <si>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</si>
  <si>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</si>
  <si>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</si>
  <si>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</si>
  <si>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</si>
  <si>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</si>
  <si>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</si>
  <si>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</si>
  <si>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</si>
  <si>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</si>
  <si>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</si>
  <si>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</si>
  <si>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</si>
  <si>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</si>
  <si>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</si>
  <si>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</si>
  <si>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</si>
  <si>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</si>
  <si>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</si>
  <si>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</si>
  <si>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</si>
  <si>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</si>
  <si>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</si>
  <si>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</si>
  <si>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</si>
  <si>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</si>
  <si>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</si>
  <si>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</si>
  <si>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</si>
  <si>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</si>
  <si>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</si>
  <si>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</si>
  <si>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</si>
  <si>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</si>
  <si>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</si>
  <si>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</si>
  <si>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</si>
  <si>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</si>
  <si>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</si>
  <si>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</si>
  <si>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</si>
  <si>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</si>
  <si>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</si>
  <si>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</si>
  <si>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</si>
  <si>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</si>
  <si>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</si>
  <si>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</si>
  <si>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</si>
  <si>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</si>
  <si>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</si>
  <si>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</si>
  <si>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</si>
  <si>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</si>
  <si>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</si>
  <si>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</si>
  <si>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</si>
  <si>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</si>
  <si>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</si>
  <si>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</si>
  <si>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</si>
  <si>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</si>
  <si>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</si>
  <si>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</si>
  <si>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</si>
  <si>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</si>
  <si>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</si>
  <si>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</si>
  <si>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</si>
  <si>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</si>
  <si>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</si>
  <si>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</si>
  <si>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</si>
  <si>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</si>
  <si>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</si>
  <si>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</si>
  <si>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</si>
  <si>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</si>
  <si>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</si>
  <si>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</si>
  <si>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</si>
  <si>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</si>
  <si>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</si>
  <si>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</si>
  <si>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</si>
  <si>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</si>
  <si>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</si>
  <si>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</si>
  <si>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</si>
  <si>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</si>
  <si>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</si>
  <si>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</si>
  <si>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</si>
  <si>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</si>
  <si>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</si>
  <si>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</si>
  <si>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</si>
  <si>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</si>
  <si>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</si>
  <si>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</si>
  <si>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</si>
  <si>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</si>
  <si>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</si>
  <si>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</si>
  <si>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</si>
  <si>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</si>
  <si>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</si>
  <si>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</si>
  <si>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</si>
  <si>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</si>
  <si>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</si>
  <si>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</si>
  <si>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</si>
  <si>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</si>
  <si>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</si>
  <si>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</si>
  <si>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</si>
  <si>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</si>
  <si>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</si>
  <si>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</si>
  <si>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</si>
  <si>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</si>
  <si>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</si>
  <si>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</si>
  <si>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</si>
  <si>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</si>
  <si>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</si>
  <si>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</si>
  <si>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</si>
  <si>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</si>
  <si>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</si>
  <si>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</si>
  <si>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</si>
  <si>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</si>
  <si>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</si>
  <si>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</si>
  <si>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</si>
  <si>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</si>
  <si>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</si>
  <si>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</si>
  <si>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</si>
  <si>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</si>
  <si>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</si>
  <si>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</si>
  <si>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</si>
  <si>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</si>
  <si>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</si>
  <si>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</si>
  <si>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</si>
  <si>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</si>
  <si>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</si>
  <si>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</si>
  <si>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</si>
  <si>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</si>
  <si>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</si>
  <si>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</si>
  <si>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</si>
  <si>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</si>
  <si>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</si>
  <si>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</si>
  <si>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</si>
  <si>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</si>
  <si>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</si>
  <si>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</si>
  <si>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</si>
  <si>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</si>
  <si>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</si>
  <si>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</si>
  <si>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</si>
  <si>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</si>
  <si>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</si>
  <si>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</si>
  <si>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</si>
  <si>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</si>
  <si>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</si>
  <si>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</si>
  <si>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</si>
  <si>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</si>
  <si>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</si>
  <si>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</si>
  <si>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</si>
  <si>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</si>
  <si>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</si>
  <si>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</si>
  <si>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</si>
  <si>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</si>
  <si>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</si>
  <si>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</si>
  <si>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</si>
  <si>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</si>
  <si>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</si>
  <si>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</si>
  <si>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</si>
  <si>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</si>
  <si>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</si>
  <si>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</si>
  <si>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</si>
  <si>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</si>
  <si>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</si>
  <si>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</si>
  <si>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</si>
  <si>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</si>
  <si>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</si>
  <si>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</si>
  <si>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</si>
  <si>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</si>
  <si>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</si>
  <si>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</si>
  <si>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</si>
  <si>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</si>
  <si>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</si>
  <si>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</si>
  <si>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</si>
  <si>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</si>
  <si>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</si>
  <si>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</si>
  <si>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</si>
  <si>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</si>
  <si>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</si>
  <si>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</si>
  <si>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</si>
  <si>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</si>
  <si>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</si>
  <si>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</si>
  <si>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</si>
  <si>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</si>
  <si>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</si>
  <si>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</si>
  <si>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</si>
  <si>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</si>
  <si>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</si>
  <si>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</si>
  <si>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</si>
  <si>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</si>
  <si>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</si>
  <si>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</si>
  <si>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</si>
  <si>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</si>
  <si>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</si>
  <si>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</si>
  <si>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</si>
  <si>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</si>
  <si>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</si>
  <si>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</si>
  <si>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</si>
  <si>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</si>
  <si>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</si>
  <si>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</si>
  <si>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</si>
  <si>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</si>
  <si>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</si>
  <si>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</si>
  <si>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</si>
  <si>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</si>
  <si>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</si>
  <si>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</si>
  <si>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</si>
  <si>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</si>
  <si>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</si>
  <si>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</si>
  <si>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</si>
  <si>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</si>
  <si>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</si>
  <si>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</si>
  <si>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</si>
  <si>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</si>
  <si>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</si>
  <si>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</si>
  <si>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</si>
  <si>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</si>
  <si>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</si>
  <si>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</si>
  <si>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</si>
  <si>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</si>
  <si>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</si>
  <si>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</si>
  <si>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</si>
  <si>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</si>
  <si>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</si>
  <si>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</si>
  <si>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</si>
  <si>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</si>
  <si>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</si>
  <si>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</si>
  <si>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</si>
  <si>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</si>
  <si>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</si>
  <si>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</si>
  <si>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</si>
  <si>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</si>
  <si>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</si>
  <si>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</si>
  <si>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</si>
  <si>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</si>
  <si>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</si>
  <si>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</si>
  <si>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</si>
  <si>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</si>
  <si>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</si>
  <si>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</si>
  <si>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</si>
  <si>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</si>
  <si>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</si>
  <si>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</si>
  <si>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</si>
  <si>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</si>
  <si>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</si>
  <si>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</si>
  <si>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</si>
  <si>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</si>
  <si>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</si>
  <si>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</si>
  <si>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</si>
  <si>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</si>
  <si>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</si>
  <si>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</si>
  <si>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</si>
  <si>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</si>
  <si>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</si>
  <si>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</si>
  <si>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</si>
  <si>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</si>
  <si>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</si>
  <si>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</si>
  <si>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</si>
  <si>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</si>
  <si>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</si>
  <si>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</si>
  <si>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</si>
  <si>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</si>
  <si>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</si>
  <si>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</si>
  <si>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</si>
  <si>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</si>
  <si>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</si>
  <si>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</si>
  <si>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</si>
  <si>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</si>
  <si>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</si>
  <si>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</si>
  <si>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</si>
  <si>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</si>
  <si>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</si>
  <si>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</si>
  <si>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</si>
  <si>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</si>
  <si>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</si>
  <si>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</si>
  <si>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</si>
  <si>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</si>
  <si>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</si>
  <si>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</si>
  <si>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</si>
  <si>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</si>
  <si>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</si>
  <si>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</si>
  <si>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</si>
  <si>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</si>
  <si>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</si>
  <si>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</si>
  <si>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</si>
  <si>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</si>
  <si>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</si>
  <si>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</si>
  <si>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</si>
  <si>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</si>
  <si>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</si>
  <si>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</si>
  <si>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</si>
  <si>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</si>
  <si>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</si>
  <si>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</si>
  <si>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</si>
  <si>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</si>
  <si>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</si>
  <si>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</si>
  <si>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</si>
  <si>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</si>
  <si>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</si>
  <si>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</si>
  <si>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</si>
  <si>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</si>
  <si>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</si>
  <si>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</si>
  <si>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</si>
  <si>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</si>
  <si>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</si>
  <si>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</si>
  <si>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</si>
  <si>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</si>
  <si>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</si>
  <si>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</si>
  <si>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</si>
  <si>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</si>
  <si>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</si>
  <si>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</si>
  <si>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</si>
  <si>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</si>
  <si>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</si>
  <si>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</si>
  <si>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</si>
  <si>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</si>
  <si>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</si>
  <si>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</si>
  <si>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</si>
  <si>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</si>
  <si>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</si>
  <si>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</si>
  <si>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</si>
  <si>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</si>
  <si>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</si>
  <si>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</si>
  <si>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</si>
  <si>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</si>
  <si>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</si>
  <si>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</si>
  <si>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</si>
  <si>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</si>
  <si>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</si>
  <si>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</si>
  <si>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</si>
  <si>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</si>
  <si>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</si>
  <si>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</si>
  <si>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</si>
  <si>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</si>
  <si>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</si>
  <si>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</si>
  <si>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</si>
  <si>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</si>
  <si>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</si>
  <si>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</si>
  <si>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</si>
  <si>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</si>
  <si>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</si>
  <si>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</si>
  <si>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</si>
  <si>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</si>
  <si>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</si>
  <si>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</si>
  <si>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</si>
  <si>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</si>
  <si>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</si>
  <si>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</si>
  <si>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</si>
  <si>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</si>
  <si>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</si>
  <si>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</si>
  <si>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</si>
  <si>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</si>
  <si>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</si>
  <si>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</si>
  <si>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</si>
  <si>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</si>
  <si>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</si>
  <si>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</si>
  <si>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</si>
  <si>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</si>
  <si>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</si>
  <si>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</si>
  <si>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</si>
  <si>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</si>
  <si>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</si>
  <si>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</si>
  <si>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</si>
  <si>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</si>
  <si>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</si>
  <si>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</si>
  <si>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</si>
  <si>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</si>
  <si>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</si>
  <si>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</si>
  <si>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</si>
  <si>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</si>
  <si>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</si>
  <si>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</si>
  <si>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</si>
  <si>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</si>
  <si>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</si>
  <si>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</si>
  <si>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</si>
  <si>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</si>
  <si>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</si>
  <si>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</si>
  <si>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</si>
  <si>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</si>
  <si>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</si>
  <si>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</si>
  <si>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</si>
  <si>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</si>
  <si>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</si>
  <si>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</si>
  <si>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</si>
  <si>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</si>
  <si>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</si>
  <si>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</si>
  <si>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</si>
  <si>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</si>
  <si>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</si>
  <si>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</si>
  <si>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</si>
  <si>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</si>
  <si>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</si>
  <si>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</si>
  <si>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</si>
  <si>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</si>
  <si>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</si>
  <si>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</si>
  <si>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</si>
  <si>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</si>
  <si>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</si>
  <si>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</si>
  <si>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</si>
  <si>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</si>
  <si>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</si>
  <si>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</si>
  <si>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</si>
  <si>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</si>
  <si>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</si>
  <si>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</si>
  <si>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</si>
  <si>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</si>
  <si>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</si>
  <si>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</si>
  <si>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</si>
  <si>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</si>
  <si>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</si>
  <si>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</si>
  <si>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</si>
  <si>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</si>
  <si>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</si>
  <si>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</si>
  <si>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</si>
  <si>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</si>
  <si>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</si>
  <si>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</si>
  <si>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</si>
  <si>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</si>
  <si>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</si>
  <si>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</si>
  <si>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</si>
  <si>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</si>
  <si>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</si>
  <si>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</si>
  <si>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</si>
  <si>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</si>
  <si>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</si>
  <si>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</si>
  <si>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</si>
  <si>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</si>
  <si>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</si>
  <si>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</si>
  <si>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</si>
  <si>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</si>
  <si>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</si>
  <si>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</si>
  <si>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</si>
  <si>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</si>
  <si>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</si>
  <si>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</si>
  <si>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</si>
  <si>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</si>
  <si>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</si>
  <si>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</si>
  <si>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</si>
  <si>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</si>
  <si>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</si>
  <si>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</si>
  <si>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</si>
  <si>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</si>
  <si>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</si>
  <si>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</si>
  <si>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</si>
  <si>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</si>
  <si>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</si>
  <si>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</si>
  <si>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</si>
  <si>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</si>
  <si>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</si>
  <si>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</si>
  <si>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</si>
  <si>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</si>
  <si>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</si>
  <si>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</si>
  <si>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</si>
  <si>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</si>
  <si>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</si>
  <si>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</si>
  <si>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</si>
  <si>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</si>
  <si>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</si>
  <si>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</si>
  <si>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</si>
  <si>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</si>
  <si>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</si>
  <si>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</si>
  <si>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</si>
  <si>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</si>
  <si>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</si>
  <si>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</si>
  <si>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</si>
  <si>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</si>
  <si>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</si>
  <si>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</si>
  <si>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</si>
  <si>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</si>
  <si>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</si>
  <si>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</si>
  <si>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</si>
  <si>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</si>
  <si>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</si>
  <si>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</si>
  <si>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</si>
  <si>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</si>
  <si>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</si>
  <si>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</si>
  <si>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</si>
  <si>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</si>
  <si>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</si>
  <si>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</si>
  <si>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</si>
  <si>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</si>
  <si>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</si>
  <si>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</si>
  <si>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</si>
  <si>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</si>
  <si>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</si>
  <si>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</si>
  <si>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</si>
  <si>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</si>
  <si>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</si>
  <si>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</si>
  <si>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</si>
  <si>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</si>
  <si>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</si>
  <si>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</si>
  <si>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</si>
  <si>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</si>
  <si>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</si>
  <si>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</si>
  <si>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</si>
  <si>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</si>
  <si>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</si>
  <si>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</si>
  <si>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</si>
  <si>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</si>
  <si>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</si>
  <si>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</si>
  <si>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</si>
  <si>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</si>
  <si>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</si>
  <si>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</si>
  <si>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</si>
  <si>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</si>
  <si>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</si>
  <si>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</si>
  <si>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</si>
  <si>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</si>
  <si>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</si>
  <si>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</si>
  <si>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</si>
  <si>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</si>
  <si>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</si>
  <si>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</si>
  <si>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</si>
  <si>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</si>
  <si>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</si>
  <si>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</si>
  <si>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</si>
  <si>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</si>
  <si>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</si>
  <si>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</si>
  <si>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</si>
  <si>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</si>
  <si>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</si>
  <si>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</si>
  <si>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</si>
  <si>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</si>
  <si>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</si>
  <si>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</si>
  <si>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</si>
  <si>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</si>
  <si>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</si>
  <si>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</si>
  <si>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</si>
  <si>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</si>
  <si>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</si>
  <si>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</si>
  <si>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</si>
  <si>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</si>
  <si>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</si>
  <si>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</si>
  <si>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</si>
  <si>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</si>
  <si>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</si>
  <si>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</si>
  <si>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</si>
  <si>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</si>
  <si>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</si>
  <si>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</si>
  <si>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</si>
  <si>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</si>
  <si>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</si>
  <si>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</si>
  <si>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</si>
  <si>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</si>
  <si>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</si>
  <si>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</si>
  <si>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</si>
  <si>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</si>
  <si>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</si>
  <si>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</si>
  <si>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</si>
  <si>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</si>
  <si>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</si>
  <si>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</si>
  <si>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</si>
  <si>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</si>
  <si>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</si>
  <si>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</si>
  <si>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</si>
  <si>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</si>
  <si>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</si>
  <si>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</si>
  <si>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</si>
  <si>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</si>
  <si>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</si>
  <si>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</si>
  <si>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</si>
  <si>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</si>
  <si>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</si>
  <si>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</si>
  <si>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</si>
  <si>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</si>
  <si>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</si>
  <si>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</si>
  <si>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</si>
  <si>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</si>
  <si>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</si>
  <si>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</si>
  <si>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</si>
  <si>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</si>
  <si>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</si>
  <si>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</si>
  <si>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</si>
  <si>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</si>
  <si>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</si>
  <si>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</si>
  <si>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</si>
  <si>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</si>
  <si>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</si>
  <si>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</si>
  <si>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</si>
  <si>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</si>
  <si>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</si>
  <si>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</si>
  <si>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</si>
  <si>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</si>
  <si>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</si>
  <si>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</si>
  <si>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</si>
  <si>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</si>
  <si>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</si>
  <si>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</si>
  <si>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</si>
  <si>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</si>
  <si>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</si>
  <si>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</si>
  <si>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</si>
  <si>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</si>
  <si>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</si>
  <si>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</si>
  <si>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</si>
  <si>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</si>
  <si>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</si>
  <si>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</si>
  <si>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</si>
  <si>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</si>
  <si>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</si>
  <si>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</si>
  <si>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</si>
  <si>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</si>
  <si>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</si>
  <si>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</si>
  <si>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</si>
  <si>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</si>
  <si>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</si>
  <si>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</si>
  <si>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</si>
  <si>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</si>
  <si>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</si>
  <si>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</si>
  <si>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</si>
  <si>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</si>
  <si>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</si>
  <si>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</si>
  <si>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</si>
  <si>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</si>
  <si>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</si>
  <si>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</si>
  <si>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</si>
  <si>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</si>
  <si>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</si>
  <si>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</si>
  <si>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</si>
  <si>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</si>
  <si>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</si>
  <si>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</si>
  <si>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</si>
  <si>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</si>
  <si>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</si>
  <si>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</si>
  <si>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</si>
  <si>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</si>
  <si>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</si>
  <si>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</si>
  <si>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</si>
  <si>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</si>
  <si>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</si>
  <si>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</si>
  <si>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</si>
  <si>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</si>
  <si>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</si>
  <si>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</si>
  <si>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</si>
  <si>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</si>
  <si>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</si>
  <si>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</si>
  <si>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</si>
  <si>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</si>
  <si>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</si>
  <si>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</si>
  <si>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</si>
  <si>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</si>
  <si>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</si>
  <si>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</si>
  <si>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</si>
  <si>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</si>
  <si>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</si>
  <si>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</si>
  <si>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</si>
  <si>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</si>
  <si>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</si>
  <si>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</si>
  <si>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</si>
  <si>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</si>
  <si>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</si>
  <si>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</si>
  <si>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</si>
  <si>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</si>
  <si>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</si>
  <si>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</si>
  <si>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</si>
  <si>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</si>
  <si>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</si>
  <si>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</si>
  <si>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</si>
  <si>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</si>
  <si>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</si>
  <si>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</si>
  <si>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</si>
  <si>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</si>
  <si>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</si>
  <si>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</si>
  <si>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</si>
  <si>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</si>
  <si>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</si>
  <si>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</si>
  <si>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</si>
  <si>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</si>
  <si>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</si>
  <si>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</si>
  <si>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</si>
  <si>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</si>
  <si>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</si>
  <si>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</si>
  <si>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</si>
  <si>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</si>
  <si>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</si>
  <si>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</si>
  <si>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</si>
  <si>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</si>
  <si>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</si>
  <si>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</si>
  <si>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</si>
  <si>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</si>
  <si>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</si>
  <si>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</si>
  <si>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</si>
  <si>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</si>
  <si>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</si>
  <si>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</si>
  <si>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</si>
  <si>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</si>
  <si>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</si>
  <si>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</si>
  <si>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</si>
  <si>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</si>
  <si>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</si>
  <si>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</si>
  <si>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</si>
  <si>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</si>
  <si>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</si>
  <si>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</si>
  <si>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</si>
  <si>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</si>
  <si>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</si>
  <si>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</si>
  <si>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</si>
  <si>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</si>
  <si>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</si>
  <si>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</si>
  <si>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</si>
  <si>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</si>
  <si>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</si>
  <si>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</si>
  <si>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</si>
  <si>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</si>
  <si>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</si>
  <si>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</si>
  <si>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</si>
  <si>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</si>
  <si>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</si>
  <si>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</si>
  <si>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</si>
  <si>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</si>
  <si>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</si>
  <si>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</si>
  <si>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</si>
  <si>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</si>
  <si>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</si>
  <si>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</si>
  <si>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</si>
  <si>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</si>
  <si>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</si>
  <si>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</si>
  <si>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</si>
  <si>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</si>
  <si>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</si>
  <si>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</si>
  <si>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</si>
  <si>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</si>
  <si>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</si>
  <si>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</si>
  <si>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</si>
  <si>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</si>
  <si>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</si>
  <si>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</si>
  <si>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</si>
  <si>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</si>
  <si>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</si>
  <si>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</si>
  <si>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</si>
  <si>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</si>
  <si>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</si>
  <si>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</si>
  <si>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</si>
  <si>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</si>
  <si>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</si>
  <si>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</si>
  <si>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</si>
  <si>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</si>
  <si>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</si>
  <si>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</si>
  <si>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</si>
  <si>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</si>
  <si>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</si>
  <si>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</si>
  <si>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</si>
  <si>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</si>
  <si>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</si>
  <si>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</si>
  <si>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</si>
  <si>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</si>
  <si>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</si>
  <si>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</si>
  <si>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</si>
  <si>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</si>
  <si>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</si>
  <si>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</si>
  <si>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</si>
  <si>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</si>
  <si>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</si>
  <si>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</si>
  <si>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</si>
  <si>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</si>
  <si>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</si>
  <si>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</si>
  <si>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</si>
  <si>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</si>
  <si>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</si>
  <si>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</si>
  <si>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</si>
  <si>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</si>
  <si>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</si>
  <si>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</si>
  <si>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</si>
  <si>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</si>
  <si>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</si>
  <si>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</si>
  <si>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</si>
  <si>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</si>
  <si>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</si>
  <si>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</si>
  <si>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</si>
  <si>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</si>
  <si>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</si>
  <si>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</si>
  <si>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</si>
  <si>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</si>
  <si>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</si>
  <si>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</si>
  <si>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</si>
  <si>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</si>
  <si>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</si>
  <si>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</si>
  <si>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</si>
  <si>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</si>
  <si>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</si>
  <si>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</si>
  <si>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</si>
  <si>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</si>
  <si>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</si>
  <si>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</si>
  <si>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</si>
  <si>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</si>
  <si>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</si>
  <si>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</si>
  <si>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</si>
  <si>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</si>
  <si>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</si>
  <si>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</si>
  <si>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</si>
  <si>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</si>
  <si>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</si>
  <si>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</si>
  <si>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</si>
  <si>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</si>
  <si>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</si>
  <si>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</si>
  <si>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</si>
  <si>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</si>
  <si>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</si>
  <si>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</si>
  <si>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</si>
  <si>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</si>
  <si>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</si>
  <si>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</si>
  <si>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</si>
  <si>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</si>
  <si>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</si>
  <si>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</si>
  <si>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</si>
  <si>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</si>
  <si>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</si>
  <si>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</si>
  <si>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</si>
  <si>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</si>
  <si>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</si>
  <si>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</si>
  <si>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</si>
  <si>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</si>
  <si>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</si>
  <si>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</si>
  <si>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</si>
  <si>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</si>
  <si>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</si>
  <si>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</si>
  <si>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</si>
  <si>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</si>
  <si>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</si>
  <si>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</si>
  <si>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</si>
  <si>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</si>
  <si>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</si>
  <si>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</si>
  <si>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</si>
  <si>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</si>
  <si>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</si>
  <si>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</si>
  <si>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</si>
  <si>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</si>
  <si>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</si>
  <si>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</si>
  <si>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</si>
  <si>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</si>
  <si>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</si>
  <si>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</si>
  <si>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</si>
  <si>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</si>
  <si>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</si>
  <si>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</si>
  <si>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</si>
  <si>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</si>
  <si>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</si>
  <si>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</si>
  <si>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</si>
  <si>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</si>
  <si>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</si>
  <si>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</si>
  <si>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</si>
  <si>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</si>
  <si>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</si>
  <si>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</si>
  <si>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</si>
  <si>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</si>
  <si>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</si>
  <si>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</si>
  <si>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</si>
  <si>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</si>
  <si>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</si>
  <si>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</si>
  <si>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</si>
  <si>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</si>
  <si>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</si>
  <si>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</si>
  <si>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</si>
  <si>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</si>
  <si>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</si>
  <si>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</si>
  <si>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</si>
  <si>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</si>
  <si>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</si>
  <si>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</si>
  <si>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</si>
  <si>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</si>
  <si>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</si>
  <si>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</si>
  <si>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</si>
  <si>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</si>
  <si>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</si>
  <si>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</si>
  <si>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</si>
  <si>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</si>
  <si>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</si>
  <si>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</si>
  <si>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</si>
  <si>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</si>
  <si>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</si>
  <si>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</si>
  <si>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</si>
  <si>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</si>
  <si>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</si>
  <si>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</si>
  <si>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</si>
  <si>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</si>
  <si>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</si>
  <si>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</si>
  <si>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</si>
  <si>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</si>
  <si>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</si>
  <si>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</si>
  <si>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</si>
  <si>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</si>
  <si>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</si>
  <si>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</si>
  <si>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</si>
  <si>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</si>
  <si>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</si>
  <si>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</si>
  <si>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</si>
  <si>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</si>
  <si>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</si>
  <si>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</si>
  <si>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</si>
  <si>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</si>
  <si>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</si>
  <si>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</si>
  <si>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</si>
  <si>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</si>
  <si>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</si>
  <si>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</si>
  <si>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</si>
  <si>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</si>
  <si>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</si>
  <si>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</si>
  <si>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</si>
  <si>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</si>
  <si>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</si>
  <si>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</si>
  <si>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</si>
  <si>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</si>
  <si>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</si>
  <si>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</si>
  <si>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</si>
  <si>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</si>
  <si>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</si>
  <si>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</si>
  <si>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</si>
  <si>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</si>
  <si>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</si>
  <si>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</si>
  <si>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</si>
  <si>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</si>
  <si>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</si>
  <si>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</si>
  <si>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</si>
  <si>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</si>
  <si>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</si>
  <si>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</si>
  <si>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</si>
  <si>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</si>
  <si>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</si>
  <si>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</si>
  <si>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</si>
  <si>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</si>
  <si>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</si>
  <si>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</si>
  <si>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</si>
  <si>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</si>
  <si>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</si>
  <si>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</si>
  <si>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</si>
  <si>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</si>
  <si>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</si>
  <si>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</si>
  <si>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</si>
  <si>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</si>
  <si>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</si>
  <si>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</si>
  <si>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</si>
  <si>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</si>
  <si>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</si>
  <si>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</si>
  <si>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</si>
  <si>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</si>
  <si>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</si>
  <si>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</si>
  <si>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</si>
  <si>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</si>
  <si>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</si>
  <si>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</si>
  <si>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</si>
  <si>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</si>
  <si>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</si>
  <si>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</si>
  <si>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</si>
  <si>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</si>
  <si>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</si>
  <si>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</si>
  <si>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</si>
  <si>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</si>
  <si>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</si>
  <si>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</si>
  <si>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</si>
  <si>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</si>
  <si>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</si>
  <si>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</si>
  <si>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</si>
  <si>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</si>
  <si>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</si>
  <si>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</si>
  <si>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</si>
  <si>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</si>
  <si>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</si>
  <si>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</si>
  <si>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</si>
  <si>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</si>
  <si>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</si>
  <si>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</si>
  <si>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</si>
  <si>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</si>
  <si>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</si>
  <si>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</si>
  <si>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</si>
  <si>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</si>
  <si>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</si>
  <si>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</si>
  <si>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</si>
  <si>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</si>
  <si>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</si>
  <si>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</si>
  <si>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</si>
  <si>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</si>
  <si>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</si>
  <si>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</si>
  <si>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</si>
  <si>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</si>
  <si>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</si>
  <si>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</si>
  <si>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</si>
  <si>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</si>
  <si>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</si>
  <si>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</si>
  <si>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</si>
  <si>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</si>
  <si>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</si>
  <si>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</si>
  <si>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</si>
  <si>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</si>
  <si>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</si>
  <si>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</si>
  <si>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</si>
  <si>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</si>
  <si>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</si>
  <si>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</si>
  <si>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</si>
  <si>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</si>
  <si>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</si>
  <si>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</si>
  <si>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</si>
  <si>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</si>
  <si>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</si>
  <si>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</si>
  <si>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</si>
  <si>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</si>
  <si>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</si>
  <si>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</si>
  <si>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</si>
  <si>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</si>
  <si>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</si>
  <si>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</si>
  <si>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</si>
  <si>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</si>
  <si>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</si>
  <si>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</si>
  <si>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</si>
  <si>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</si>
  <si>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</si>
  <si>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</si>
  <si>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</si>
  <si>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</si>
  <si>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</si>
  <si>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</si>
  <si>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</si>
  <si>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</si>
  <si>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</si>
  <si>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</si>
  <si>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</si>
  <si>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</si>
  <si>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</si>
  <si>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</si>
  <si>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</si>
  <si>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</si>
  <si>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</si>
  <si>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</si>
  <si>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</si>
  <si>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</si>
  <si>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</si>
  <si>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</si>
  <si>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</si>
  <si>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</si>
  <si>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</si>
  <si>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</si>
  <si>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</si>
  <si>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</si>
  <si>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</si>
  <si>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</si>
  <si>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</si>
  <si>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</si>
  <si>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</si>
  <si>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</si>
  <si>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</si>
  <si>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</si>
  <si>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</si>
  <si>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</si>
  <si>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</si>
  <si>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</si>
  <si>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</si>
  <si>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</si>
  <si>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</si>
  <si>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</si>
  <si>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</si>
  <si>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</si>
  <si>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</si>
  <si>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</si>
  <si>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</si>
  <si>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</si>
  <si>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</si>
  <si>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</si>
  <si>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</si>
  <si>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</si>
  <si>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</si>
  <si>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</si>
  <si>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</si>
  <si>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</si>
  <si>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</si>
  <si>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</si>
  <si>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</si>
  <si>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</si>
  <si>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</si>
  <si>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</si>
  <si>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</si>
  <si>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</si>
  <si>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</si>
  <si>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</si>
  <si>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</si>
  <si>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</si>
  <si>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</si>
  <si>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</si>
  <si>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</si>
  <si>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</si>
  <si>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</si>
  <si>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</si>
  <si>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</si>
  <si>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</si>
  <si>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</si>
  <si>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</si>
  <si>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</si>
  <si>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</si>
  <si>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</si>
  <si>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</si>
  <si>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</si>
  <si>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</si>
  <si>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</si>
  <si>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</si>
  <si>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</si>
  <si>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</si>
  <si>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</si>
  <si>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</si>
  <si>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</si>
  <si>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</si>
  <si>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</si>
  <si>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</si>
  <si>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</si>
  <si>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</si>
  <si>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</si>
  <si>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</si>
  <si>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</si>
  <si>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</si>
  <si>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</si>
  <si>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</si>
  <si>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</si>
  <si>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</si>
  <si>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</si>
  <si>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</si>
  <si>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</si>
  <si>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</si>
  <si>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</si>
  <si>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</si>
  <si>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</si>
  <si>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</si>
  <si>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</si>
  <si>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</si>
  <si>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</si>
  <si>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</si>
  <si>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</si>
  <si>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</si>
  <si>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</si>
  <si>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</si>
  <si>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</si>
  <si>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</si>
  <si>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</si>
  <si>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</si>
  <si>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</si>
  <si>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</si>
  <si>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</si>
  <si>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</si>
  <si>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</si>
  <si>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</si>
  <si>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</si>
  <si>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</si>
  <si>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</si>
  <si>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</si>
  <si>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</si>
  <si>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</si>
  <si>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</si>
  <si>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</si>
  <si>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</si>
  <si>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</si>
  <si>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</si>
  <si>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</si>
  <si>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</si>
  <si>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</si>
  <si>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</si>
  <si>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</si>
  <si>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</si>
  <si>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</si>
  <si>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</si>
  <si>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</si>
  <si>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</si>
  <si>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</si>
  <si>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</si>
  <si>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</si>
  <si>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</si>
  <si>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</si>
  <si>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</si>
  <si>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</si>
  <si>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</si>
  <si>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</si>
  <si>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</si>
  <si>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</si>
  <si>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</si>
  <si>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</si>
  <si>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</si>
  <si>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</si>
  <si>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</si>
  <si>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</si>
  <si>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</si>
  <si>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</si>
  <si>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</si>
  <si>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</si>
  <si>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</si>
  <si>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</si>
  <si>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</si>
  <si>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</si>
  <si>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</si>
  <si>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</si>
  <si>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</si>
  <si>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</si>
  <si>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</si>
  <si>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</si>
  <si>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</si>
  <si>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</si>
  <si>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</si>
  <si>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</si>
  <si>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</si>
  <si>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</si>
  <si>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</si>
  <si>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</si>
  <si>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</si>
  <si>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</si>
  <si>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</si>
  <si>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</si>
  <si>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</si>
  <si>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</si>
  <si>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</si>
  <si>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</si>
  <si>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</si>
  <si>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</si>
  <si>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</si>
  <si>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</si>
  <si>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</si>
  <si>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</si>
  <si>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</si>
  <si>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</si>
  <si>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</si>
  <si>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</si>
  <si>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</si>
  <si>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</si>
  <si>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</si>
  <si>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</si>
  <si>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</si>
  <si>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</si>
  <si>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</si>
  <si>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</si>
  <si>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</si>
  <si>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</si>
  <si>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</si>
  <si>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</si>
  <si>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</si>
  <si>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</si>
  <si>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</si>
  <si>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</si>
  <si>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</si>
  <si>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</si>
  <si>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</si>
  <si>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</si>
  <si>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</si>
  <si>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</si>
  <si>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</si>
  <si>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</si>
  <si>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</si>
  <si>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</si>
  <si>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</si>
  <si>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</si>
  <si>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</si>
  <si>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</si>
  <si>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</si>
  <si>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</si>
  <si>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</si>
  <si>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</si>
  <si>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</si>
  <si>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</si>
  <si>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</si>
  <si>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</si>
  <si>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</si>
  <si>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</si>
  <si>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</si>
  <si>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</si>
  <si>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</si>
  <si>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</si>
  <si>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</si>
  <si>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</si>
  <si>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</si>
  <si>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</si>
  <si>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</si>
  <si>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</si>
  <si>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</si>
  <si>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</si>
  <si>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</si>
  <si>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</si>
  <si>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</si>
  <si>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</si>
  <si>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</si>
  <si>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</si>
  <si>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</si>
  <si>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</si>
  <si>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</si>
  <si>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</si>
  <si>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</si>
  <si>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</si>
  <si>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</si>
  <si>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</si>
  <si>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</si>
  <si>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</si>
  <si>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</si>
  <si>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</si>
  <si>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</si>
  <si>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</si>
  <si>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</si>
  <si>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</si>
  <si>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</si>
  <si>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</si>
  <si>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</si>
  <si>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</si>
  <si>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</si>
  <si>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</si>
  <si>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</si>
  <si>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</si>
  <si>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</si>
  <si>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</si>
  <si>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</si>
  <si>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</si>
  <si>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</si>
  <si>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</si>
  <si>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</si>
  <si>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</si>
  <si>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</si>
  <si>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</si>
  <si>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</si>
  <si>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</si>
  <si>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</si>
  <si>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</si>
  <si>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</si>
  <si>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</si>
  <si>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</si>
  <si>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</si>
  <si>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</si>
  <si>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</si>
  <si>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</si>
  <si>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</si>
  <si>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</si>
  <si>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</si>
  <si>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</si>
  <si>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</si>
  <si>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</si>
  <si>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</si>
  <si>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</si>
  <si>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</si>
  <si>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</si>
  <si>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</si>
  <si>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</si>
  <si>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</si>
  <si>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</si>
  <si>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</si>
  <si>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</si>
  <si>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</si>
  <si>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</si>
  <si>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</si>
  <si>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</si>
  <si>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</si>
  <si>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</si>
  <si>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</si>
  <si>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</si>
  <si>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</si>
  <si>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</si>
  <si>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</si>
  <si>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</si>
  <si>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</si>
  <si>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</si>
  <si>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</si>
  <si>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</si>
  <si>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</si>
  <si>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</si>
  <si>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</si>
  <si>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</si>
  <si>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</si>
  <si>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</si>
  <si>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</si>
  <si>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</si>
  <si>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</si>
  <si>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</si>
  <si>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</si>
  <si>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</si>
  <si>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</si>
  <si>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</si>
  <si>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</si>
  <si>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</si>
  <si>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</si>
  <si>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</si>
  <si>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</si>
  <si>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</si>
  <si>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</si>
  <si>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</si>
  <si>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</si>
  <si>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</si>
  <si>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</si>
  <si>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</si>
  <si>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</si>
  <si>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</si>
  <si>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</si>
  <si>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</si>
  <si>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</si>
  <si>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</si>
  <si>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</si>
  <si>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</si>
  <si>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</si>
  <si>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</si>
  <si>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</si>
  <si>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</si>
  <si>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</si>
  <si>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</si>
  <si>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</si>
  <si>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</si>
  <si>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</si>
  <si>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</si>
  <si>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</si>
  <si>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</si>
  <si>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</si>
  <si>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</si>
  <si>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</si>
  <si>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</si>
  <si>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</si>
  <si>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</si>
  <si>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</si>
  <si>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</si>
  <si>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</si>
  <si>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</si>
  <si>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</si>
  <si>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</si>
  <si>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</si>
  <si>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</si>
  <si>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</si>
  <si>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</si>
  <si>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</si>
  <si>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</si>
  <si>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</si>
  <si>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</si>
  <si>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</si>
  <si>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</si>
  <si>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</si>
  <si>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</si>
  <si>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</si>
  <si>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</si>
  <si>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</si>
  <si>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</si>
  <si>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</si>
  <si>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</si>
  <si>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</si>
  <si>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</si>
  <si>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</si>
  <si>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</si>
  <si>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</si>
  <si>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</si>
  <si>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</si>
  <si>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</si>
  <si>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</si>
  <si>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</si>
  <si>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</si>
  <si>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</si>
  <si>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</si>
  <si>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</si>
  <si>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</si>
  <si>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</si>
  <si>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</si>
  <si>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</si>
  <si>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</si>
  <si>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</si>
  <si>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</si>
  <si>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</si>
  <si>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</si>
  <si>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</si>
  <si>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</si>
  <si>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</si>
  <si>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</si>
  <si>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</si>
  <si>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</si>
  <si>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</si>
  <si>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</si>
  <si>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</si>
  <si>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</si>
  <si>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</si>
  <si>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</si>
  <si>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</si>
  <si>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</si>
  <si>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</si>
  <si>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</si>
  <si>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</si>
  <si>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</si>
  <si>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</si>
  <si>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</si>
  <si>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</si>
  <si>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</si>
  <si>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</si>
  <si>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</si>
  <si>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</si>
  <si>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</si>
  <si>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</si>
  <si>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</si>
  <si>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</si>
  <si>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</si>
  <si>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</si>
  <si>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</si>
  <si>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</si>
  <si>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</si>
  <si>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</si>
  <si>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</si>
  <si>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</si>
  <si>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</si>
  <si>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</si>
  <si>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</si>
  <si>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</si>
  <si>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</si>
  <si>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</si>
  <si>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</si>
  <si>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</si>
  <si>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</si>
  <si>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</si>
  <si>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</si>
  <si>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</si>
  <si>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</si>
  <si>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</si>
  <si>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</si>
  <si>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</si>
  <si>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</si>
  <si>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</si>
  <si>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</si>
  <si>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</si>
  <si>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</si>
  <si>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</si>
  <si>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</si>
  <si>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</si>
  <si>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</si>
  <si>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</si>
  <si>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</si>
  <si>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</si>
  <si>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</si>
  <si>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</si>
  <si>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</si>
  <si>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</si>
  <si>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</si>
  <si>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</si>
  <si>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</si>
  <si>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</si>
  <si>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</si>
  <si>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</si>
  <si>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</si>
  <si>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</si>
  <si>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</si>
  <si>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</si>
  <si>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</si>
  <si>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</si>
  <si>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</si>
  <si>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</si>
  <si>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</si>
  <si>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</si>
  <si>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</si>
  <si>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</si>
  <si>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</si>
  <si>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</si>
  <si>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</si>
  <si>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</si>
  <si>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</si>
  <si>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</si>
  <si>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</si>
  <si>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</si>
  <si>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</si>
  <si>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</si>
  <si>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</si>
  <si>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</si>
  <si>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</si>
  <si>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</si>
  <si>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</si>
  <si>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</si>
  <si>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</si>
  <si>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</si>
  <si>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</si>
  <si>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</si>
  <si>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</si>
  <si>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</si>
  <si>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</si>
  <si>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</si>
  <si>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</si>
  <si>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</si>
  <si>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</si>
  <si>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</si>
  <si>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</si>
  <si>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</si>
  <si>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</si>
  <si>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</si>
  <si>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</si>
  <si>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</si>
  <si>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</si>
  <si>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</si>
  <si>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</si>
  <si>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</si>
  <si>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</si>
  <si>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</si>
  <si>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</si>
  <si>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</si>
  <si>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</si>
  <si>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</si>
  <si>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</si>
  <si>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</si>
  <si>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</si>
  <si>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</si>
  <si>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</si>
  <si>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</si>
  <si>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</si>
  <si>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</si>
  <si>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</si>
  <si>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</si>
  <si>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</si>
  <si>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</si>
  <si>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</si>
  <si>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</si>
  <si>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</si>
  <si>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</si>
  <si>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</si>
  <si>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</si>
  <si>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</si>
  <si>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</si>
  <si>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</si>
  <si>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</si>
  <si>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</si>
  <si>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</si>
  <si>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</si>
  <si>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</si>
  <si>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</si>
  <si>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</si>
  <si>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</si>
  <si>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</si>
  <si>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</si>
  <si>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</si>
  <si>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</si>
  <si>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</si>
  <si>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</si>
  <si>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</si>
  <si>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</si>
  <si>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</si>
  <si>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</si>
  <si>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</si>
  <si>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</si>
  <si>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</si>
  <si>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</si>
  <si>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</si>
  <si>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</si>
  <si>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</si>
  <si>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</si>
  <si>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</si>
  <si>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</si>
  <si>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</si>
  <si>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</si>
  <si>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</si>
  <si>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</si>
  <si>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</si>
  <si>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</si>
  <si>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</si>
  <si>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</si>
  <si>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</si>
  <si>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</si>
  <si>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</si>
  <si>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</si>
  <si>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</si>
  <si>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</si>
  <si>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</si>
  <si>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</si>
  <si>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</si>
  <si>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</si>
  <si>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</si>
  <si>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</si>
  <si>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</si>
  <si>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</si>
  <si>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</si>
  <si>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</si>
  <si>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</si>
  <si>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</si>
  <si>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</si>
  <si>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</si>
  <si>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</si>
  <si>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</si>
  <si>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</si>
  <si>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</si>
  <si>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</si>
  <si>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</si>
  <si>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</si>
  <si>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</si>
  <si>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</si>
  <si>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</si>
  <si>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</si>
  <si>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</si>
  <si>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</si>
  <si>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</si>
  <si>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</si>
  <si>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</si>
  <si>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</si>
  <si>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</si>
  <si>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</si>
  <si>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</si>
  <si>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</si>
  <si>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</si>
  <si>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</si>
  <si>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</si>
  <si>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</si>
  <si>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</si>
  <si>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</si>
  <si>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</si>
  <si>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</si>
  <si>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</si>
  <si>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</si>
  <si>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</si>
  <si>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</si>
  <si>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</si>
  <si>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</si>
  <si>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</si>
  <si>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</si>
  <si>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</si>
  <si>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</si>
  <si>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</si>
  <si>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</si>
  <si>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</si>
  <si>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</si>
  <si>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</si>
  <si>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</si>
  <si>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</si>
  <si>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</si>
  <si>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</si>
  <si>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</si>
  <si>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</si>
  <si>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</si>
  <si>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</si>
  <si>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</si>
  <si>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</si>
  <si>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</si>
  <si>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</si>
  <si>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</si>
  <si>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</si>
  <si>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</si>
  <si>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</si>
  <si>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</si>
  <si>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</si>
  <si>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</si>
  <si>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</si>
  <si>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</si>
  <si>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</si>
  <si>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</si>
  <si>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</si>
  <si>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</si>
  <si>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</si>
  <si>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</si>
  <si>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</si>
  <si>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</si>
  <si>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</si>
  <si>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</si>
  <si>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</si>
  <si>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</si>
  <si>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</si>
  <si>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</si>
  <si>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</si>
  <si>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</si>
  <si>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</si>
  <si>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</si>
  <si>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</si>
  <si>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</si>
  <si>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</si>
  <si>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</si>
  <si>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</si>
  <si>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</si>
  <si>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</si>
  <si>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</si>
  <si>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</si>
  <si>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</si>
  <si>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</si>
  <si>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</si>
  <si>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</si>
  <si>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</si>
  <si>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</si>
  <si>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</si>
  <si>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</si>
  <si>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</si>
  <si>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</si>
  <si>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</si>
  <si>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</si>
  <si>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</si>
  <si>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</si>
  <si>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</si>
  <si>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</si>
  <si>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</si>
  <si>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</si>
  <si>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</si>
  <si>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</si>
  <si>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</si>
  <si>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</si>
  <si>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</si>
  <si>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</si>
  <si>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</si>
  <si>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</si>
  <si>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</si>
  <si>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</si>
  <si>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</si>
  <si>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</si>
  <si>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</si>
  <si>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</si>
  <si>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</si>
  <si>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</si>
  <si>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</si>
  <si>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</si>
  <si>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</si>
  <si>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</si>
  <si>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</si>
  <si>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</si>
  <si>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</si>
  <si>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</si>
  <si>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</si>
  <si>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</si>
  <si>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</si>
  <si>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</si>
  <si>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</si>
  <si>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</si>
  <si>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</si>
  <si>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</si>
  <si>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</si>
  <si>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</si>
  <si>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</si>
  <si>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</si>
  <si>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</si>
  <si>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</si>
  <si>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</si>
  <si>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</si>
  <si>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</si>
  <si>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</si>
  <si>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</si>
  <si>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</si>
  <si>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</si>
  <si>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</si>
  <si>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</si>
  <si>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</si>
  <si>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</si>
  <si>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</si>
  <si>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</si>
  <si>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</si>
  <si>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</si>
  <si>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</si>
  <si>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</si>
  <si>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</si>
  <si>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</si>
  <si>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</si>
  <si>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</si>
  <si>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</si>
  <si>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</si>
  <si>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</si>
  <si>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</si>
  <si>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</si>
  <si>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</si>
  <si>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</si>
  <si>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</si>
  <si>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</si>
  <si>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</si>
  <si>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</si>
  <si>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</si>
  <si>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</si>
  <si>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</si>
  <si>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</si>
  <si>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</si>
  <si>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</si>
  <si>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</si>
  <si>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</si>
  <si>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</si>
  <si>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</si>
  <si>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</si>
  <si>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</si>
  <si>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</si>
  <si>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</si>
  <si>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</si>
  <si>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</si>
  <si>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</si>
  <si>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</si>
  <si>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</si>
  <si>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</si>
  <si>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</si>
  <si>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</si>
  <si>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</si>
  <si>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</si>
  <si>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</si>
  <si>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</si>
  <si>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</si>
  <si>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</si>
  <si>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</si>
  <si>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</si>
  <si>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</si>
  <si>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</si>
  <si>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</si>
  <si>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</si>
  <si>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</si>
  <si>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</si>
  <si>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</si>
  <si>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</si>
  <si>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</si>
  <si>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</si>
  <si>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</si>
  <si>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</si>
  <si>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</si>
  <si>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</si>
  <si>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</si>
  <si>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</si>
  <si>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</si>
  <si>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</si>
  <si>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</si>
  <si>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</si>
  <si>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</si>
  <si>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</si>
  <si>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</si>
  <si>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</si>
  <si>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</si>
  <si>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</si>
  <si>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</si>
  <si>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</si>
  <si>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</si>
  <si>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</si>
  <si>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</si>
  <si>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</si>
  <si>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</si>
  <si>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</si>
  <si>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</si>
  <si>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</si>
  <si>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</si>
  <si>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</si>
  <si>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</si>
  <si>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</si>
  <si>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</si>
  <si>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</si>
  <si>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</si>
  <si>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</si>
  <si>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</si>
  <si>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</si>
  <si>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</si>
  <si>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</si>
  <si>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</si>
  <si>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</si>
  <si>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</si>
  <si>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</si>
  <si>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</si>
  <si>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</si>
  <si>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</si>
  <si>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</si>
  <si>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</si>
  <si>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</si>
  <si>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</si>
  <si>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</si>
  <si>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</si>
  <si>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</si>
  <si>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</si>
  <si>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</si>
  <si>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</si>
  <si>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</si>
  <si>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</si>
  <si>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</si>
  <si>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</si>
  <si>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</si>
  <si>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</si>
  <si>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</si>
  <si>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</si>
  <si>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</si>
  <si>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</si>
  <si>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</si>
  <si>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</si>
  <si>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</si>
  <si>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</si>
  <si>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</si>
  <si>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</si>
  <si>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</si>
  <si>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</si>
  <si>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</si>
  <si>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</si>
  <si>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</si>
  <si>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</si>
  <si>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</si>
  <si>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</si>
  <si>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</si>
  <si>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</si>
  <si>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</si>
  <si>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</si>
  <si>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</si>
  <si>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</si>
  <si>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</si>
  <si>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</si>
  <si>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</si>
  <si>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</si>
  <si>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</si>
  <si>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</si>
  <si>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</si>
  <si>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</si>
  <si>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</si>
  <si>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</si>
  <si>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</si>
  <si>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</si>
  <si>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</si>
  <si>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</si>
  <si>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</si>
  <si>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</si>
  <si>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</si>
  <si>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</si>
  <si>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</si>
  <si>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</si>
  <si>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</si>
  <si>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</si>
  <si>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</si>
  <si>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</si>
  <si>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</si>
  <si>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</si>
  <si>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</si>
  <si>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</si>
  <si>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</si>
  <si>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</si>
  <si>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</si>
  <si>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</si>
  <si>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</si>
  <si>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</si>
  <si>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</si>
  <si>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</si>
  <si>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</si>
  <si>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</si>
  <si>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</si>
  <si>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</si>
  <si>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</si>
  <si>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</si>
  <si>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</si>
  <si>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</si>
  <si>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</si>
  <si>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</si>
  <si>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</si>
  <si>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</si>
  <si>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</si>
  <si>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</si>
  <si>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</si>
  <si>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</si>
  <si>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</si>
  <si>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</si>
  <si>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</si>
  <si>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</si>
  <si>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</si>
  <si>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</si>
  <si>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</si>
  <si>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</si>
  <si>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</si>
  <si>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</si>
  <si>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</si>
  <si>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</si>
  <si>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</si>
  <si>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</si>
  <si>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</si>
  <si>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</si>
  <si>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</si>
  <si>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</si>
  <si>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</si>
  <si>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</si>
  <si>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</si>
  <si>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</si>
  <si>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</si>
  <si>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</si>
  <si>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</si>
  <si>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</si>
  <si>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</si>
  <si>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</si>
  <si>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</si>
  <si>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</si>
  <si>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</si>
  <si>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</si>
  <si>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</si>
  <si>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</si>
  <si>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</si>
  <si>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</si>
  <si>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</si>
  <si>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</si>
  <si>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</si>
  <si>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</si>
  <si>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</si>
  <si>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</si>
  <si>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</si>
  <si>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</si>
  <si>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</si>
  <si>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</si>
  <si>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</si>
  <si>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</si>
  <si>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</si>
  <si>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</si>
  <si>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</si>
  <si>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</si>
  <si>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</si>
  <si>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</si>
  <si>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</si>
  <si>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</si>
  <si>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</si>
  <si>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</si>
  <si>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</si>
  <si>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</si>
  <si>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</si>
  <si>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</si>
  <si>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</si>
  <si>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</si>
  <si>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</si>
  <si>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</si>
  <si>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</si>
  <si>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</si>
  <si>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</si>
  <si>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</si>
  <si>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</si>
  <si>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</si>
  <si>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</si>
  <si>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</si>
  <si>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</si>
  <si>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</si>
  <si>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</si>
  <si>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</si>
  <si>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</si>
  <si>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</si>
  <si>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</si>
  <si>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</si>
  <si>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</si>
  <si>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</si>
  <si>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</si>
  <si>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</si>
  <si>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</si>
  <si>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</si>
  <si>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</si>
  <si>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</si>
  <si>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</si>
  <si>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</si>
  <si>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</si>
  <si>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</si>
  <si>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</si>
  <si>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</si>
  <si>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</si>
  <si>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</si>
  <si>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</si>
  <si>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</si>
  <si>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</si>
  <si>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</si>
  <si>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</si>
  <si>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</si>
  <si>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</si>
  <si>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</si>
  <si>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</si>
  <si>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</si>
  <si>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</si>
  <si>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</si>
  <si>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</si>
  <si>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</si>
  <si>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</si>
  <si>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</si>
  <si>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</si>
  <si>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</si>
  <si>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</si>
  <si>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</si>
  <si>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</si>
  <si>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</si>
  <si>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</si>
  <si>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</si>
  <si>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</si>
  <si>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</si>
  <si>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</si>
  <si>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</si>
  <si>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</si>
  <si>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</si>
  <si>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</si>
  <si>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</si>
  <si>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</si>
  <si>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</si>
  <si>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</si>
  <si>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</si>
  <si>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</si>
  <si>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</si>
  <si>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</si>
  <si>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</si>
  <si>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</si>
  <si>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</si>
  <si>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</si>
  <si>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</si>
  <si>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</si>
  <si>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</si>
  <si>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</si>
  <si>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</si>
  <si>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</si>
  <si>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</si>
  <si>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</si>
  <si>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</si>
  <si>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</si>
  <si>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</si>
  <si>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</si>
  <si>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</si>
  <si>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</si>
  <si>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</si>
  <si>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</si>
  <si>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</si>
  <si>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</si>
  <si>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</si>
  <si>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</si>
  <si>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</si>
  <si>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</si>
  <si>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</si>
  <si>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</si>
  <si>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</si>
  <si>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</si>
  <si>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</si>
  <si>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</si>
  <si>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</si>
  <si>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</si>
  <si>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</si>
  <si>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</si>
  <si>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</si>
  <si>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</si>
  <si>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</si>
  <si>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</si>
  <si>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</si>
  <si>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</si>
  <si>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</si>
  <si>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</si>
  <si>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</si>
  <si>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</si>
  <si>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</si>
  <si>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</si>
  <si>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</si>
  <si>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</si>
  <si>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</si>
  <si>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</si>
  <si>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</si>
  <si>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</si>
  <si>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</si>
  <si>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</si>
  <si>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</si>
  <si>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</si>
  <si>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</si>
  <si>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</si>
  <si>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</si>
  <si>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</si>
  <si>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</si>
  <si>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</si>
  <si>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</si>
  <si>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</si>
  <si>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</si>
  <si>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</si>
  <si>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</si>
  <si>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</si>
  <si>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</si>
  <si>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</si>
  <si>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</si>
  <si>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</si>
  <si>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</si>
  <si>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</si>
  <si>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</si>
  <si>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</si>
  <si>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</si>
  <si>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</si>
  <si>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</si>
  <si>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</si>
  <si>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</si>
  <si>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</si>
  <si>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</si>
  <si>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</si>
  <si>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</si>
  <si>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</si>
  <si>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</si>
  <si>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</si>
  <si>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</si>
  <si>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</si>
  <si>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</si>
  <si>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</si>
  <si>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</si>
  <si>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</si>
  <si>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</si>
  <si>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</si>
  <si>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</si>
  <si>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</si>
  <si>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</si>
  <si>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</si>
  <si>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</si>
  <si>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</si>
  <si>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</si>
  <si>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</si>
  <si>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</si>
  <si>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</si>
  <si>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</si>
  <si>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</si>
  <si>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</si>
  <si>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</si>
  <si>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</si>
  <si>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</si>
  <si>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</si>
  <si>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</si>
  <si>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</si>
  <si>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</si>
  <si>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</si>
  <si>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</si>
  <si>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</si>
  <si>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</si>
  <si>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</si>
  <si>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</si>
  <si>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</si>
  <si>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</si>
  <si>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</si>
  <si>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</si>
  <si>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</si>
  <si>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</si>
  <si>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</si>
  <si>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</si>
  <si>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</si>
  <si>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</si>
  <si>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</si>
  <si>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</si>
  <si>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</si>
  <si>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</si>
  <si>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</si>
  <si>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</si>
  <si>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</si>
  <si>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</si>
  <si>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</si>
  <si>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</si>
  <si>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</si>
  <si>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</si>
  <si>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</si>
  <si>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</si>
  <si>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</si>
  <si>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</si>
  <si>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</si>
  <si>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</si>
  <si>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</si>
  <si>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</si>
  <si>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</si>
  <si>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</si>
  <si>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</si>
  <si>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</si>
  <si>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</si>
  <si>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</si>
  <si>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</si>
  <si>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</si>
  <si>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</si>
  <si>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</si>
  <si>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</si>
  <si>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</si>
  <si>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</si>
  <si>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</si>
  <si>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</si>
  <si>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</si>
  <si>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</si>
  <si>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</si>
  <si>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</si>
  <si>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</si>
  <si>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</si>
  <si>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</si>
  <si>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</si>
  <si>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</si>
  <si>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</si>
  <si>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</si>
  <si>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</si>
  <si>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</si>
  <si>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</si>
  <si>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</si>
  <si>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</si>
  <si>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</si>
  <si>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</si>
  <si>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</si>
  <si>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</si>
  <si>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</si>
  <si>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</si>
  <si>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</si>
  <si>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</si>
  <si>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</si>
  <si>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</si>
  <si>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</si>
  <si>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</si>
  <si>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</si>
  <si>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</si>
  <si>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</si>
  <si>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</si>
  <si>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</si>
  <si>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</si>
  <si>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</si>
  <si>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</si>
  <si>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</si>
  <si>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</si>
  <si>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</si>
  <si>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</si>
  <si>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</si>
  <si>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</si>
  <si>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</si>
  <si>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</si>
  <si>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</si>
  <si>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</si>
  <si>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</si>
  <si>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</si>
  <si>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</si>
  <si>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</si>
  <si>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</si>
  <si>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</si>
  <si>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</si>
  <si>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</si>
  <si>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</si>
  <si>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</si>
  <si>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</si>
  <si>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</si>
  <si>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</si>
  <si>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</si>
  <si>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</si>
  <si>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</si>
  <si>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</si>
  <si>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</si>
  <si>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</si>
  <si>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</si>
  <si>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</si>
  <si>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</si>
  <si>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</si>
  <si>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</si>
  <si>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</si>
  <si>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</si>
  <si>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</si>
  <si>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</si>
  <si>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</si>
  <si>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</si>
  <si>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</si>
  <si>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</si>
  <si>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</si>
  <si>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</si>
  <si>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</si>
  <si>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</si>
  <si>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</si>
  <si>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</si>
  <si>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</si>
  <si>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</si>
  <si>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</si>
  <si>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</si>
  <si>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</si>
  <si>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</si>
  <si>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</si>
  <si>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</si>
  <si>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</si>
  <si>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</si>
  <si>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</si>
  <si>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</si>
  <si>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</si>
  <si>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</si>
  <si>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</si>
  <si>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</si>
  <si>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</si>
  <si>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</si>
  <si>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</si>
  <si>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</si>
  <si>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</si>
  <si>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</si>
  <si>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</si>
  <si>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</si>
  <si>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</si>
  <si>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</si>
  <si>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</si>
  <si>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</si>
  <si>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</si>
  <si>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</si>
  <si>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</si>
  <si>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</si>
  <si>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</si>
  <si>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</si>
  <si>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</si>
  <si>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</si>
  <si>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</si>
  <si>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</si>
  <si>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</si>
  <si>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</si>
  <si>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</si>
  <si>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</si>
  <si>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</si>
  <si>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</si>
  <si>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</si>
  <si>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</si>
  <si>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</si>
  <si>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</si>
  <si>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</si>
  <si>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</si>
  <si>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</si>
  <si>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</si>
  <si>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</si>
  <si>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</si>
  <si>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</si>
  <si>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</si>
  <si>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</si>
  <si>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</si>
  <si>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</si>
  <si>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</si>
  <si>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</si>
  <si>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</si>
  <si>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</si>
  <si>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</si>
  <si>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</si>
  <si>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</si>
  <si>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</si>
  <si>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</si>
  <si>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</si>
  <si>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</si>
  <si>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</si>
  <si>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</si>
  <si>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</si>
  <si>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</si>
  <si>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</si>
  <si>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</si>
  <si>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</si>
  <si>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</si>
  <si>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</si>
  <si>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</si>
  <si>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</si>
  <si>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</si>
  <si>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</si>
  <si>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</si>
  <si>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</si>
  <si>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</si>
  <si>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</si>
  <si>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</si>
  <si>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</si>
  <si>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</si>
  <si>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</si>
  <si>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</si>
  <si>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</si>
  <si>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</si>
  <si>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</si>
  <si>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</si>
  <si>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</si>
  <si>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</si>
  <si>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</si>
  <si>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</si>
  <si>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</si>
  <si>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</si>
  <si>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</si>
  <si>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</si>
  <si>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</si>
  <si>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</si>
  <si>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</si>
  <si>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</si>
  <si>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</si>
  <si>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</si>
  <si>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</si>
  <si>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</si>
  <si>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</si>
  <si>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</si>
  <si>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</si>
  <si>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</si>
  <si>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</si>
  <si>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</si>
  <si>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</si>
  <si>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</si>
  <si>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</si>
  <si>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</si>
  <si>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</si>
  <si>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</si>
  <si>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</si>
  <si>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</si>
  <si>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</si>
  <si>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</si>
  <si>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</si>
  <si>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</si>
  <si>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</si>
  <si>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</si>
  <si>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</si>
  <si>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</si>
  <si>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</si>
  <si>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</si>
  <si>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</si>
  <si>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</si>
  <si>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</si>
  <si>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</si>
  <si>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</si>
  <si>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</si>
  <si>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</si>
  <si>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</si>
  <si>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</si>
  <si>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</si>
  <si>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</si>
  <si>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</si>
  <si>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</si>
  <si>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</si>
  <si>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</si>
  <si>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</si>
  <si>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</si>
  <si>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</si>
  <si>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</si>
  <si>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</si>
  <si>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</si>
  <si>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</si>
  <si>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</si>
  <si>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</si>
  <si>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</si>
  <si>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</si>
  <si>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</si>
  <si>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</si>
  <si>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</si>
  <si>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</si>
  <si>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</si>
  <si>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</si>
  <si>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</si>
  <si>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</si>
  <si>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</si>
  <si>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</si>
  <si>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</si>
  <si>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</si>
  <si>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</si>
  <si>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</si>
  <si>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</si>
  <si>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</si>
  <si>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</si>
  <si>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</si>
  <si>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</si>
  <si>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</si>
  <si>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</si>
  <si>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</si>
  <si>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</si>
  <si>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</si>
  <si>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</si>
  <si>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</si>
  <si>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</si>
  <si>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</si>
  <si>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</si>
  <si>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</si>
  <si>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</si>
  <si>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</si>
  <si>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</si>
  <si>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</si>
  <si>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</si>
  <si>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</si>
  <si>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</si>
  <si>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</si>
  <si>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</si>
  <si>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</si>
  <si>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</si>
  <si>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</si>
  <si>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</si>
  <si>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</si>
  <si>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</si>
  <si>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</si>
  <si>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</si>
  <si>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</si>
  <si>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</si>
  <si>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</si>
  <si>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</si>
  <si>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</si>
  <si>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</si>
  <si>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</si>
  <si>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</si>
  <si>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</si>
  <si>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</si>
  <si>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</si>
  <si>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</si>
  <si>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</si>
  <si>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</si>
  <si>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</si>
  <si>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</si>
  <si>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</si>
  <si>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</si>
  <si>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</si>
  <si>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</si>
  <si>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</si>
  <si>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</si>
  <si>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</si>
  <si>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</si>
  <si>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</si>
  <si>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</si>
  <si>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</si>
  <si>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</si>
  <si>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</si>
  <si>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</si>
  <si>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</si>
  <si>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</si>
  <si>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</si>
  <si>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</si>
  <si>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</si>
  <si>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</si>
  <si>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</si>
  <si>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</si>
  <si>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</si>
  <si>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</si>
  <si>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</si>
  <si>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</si>
  <si>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</si>
  <si>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</si>
  <si>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</si>
  <si>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</si>
  <si>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</si>
  <si>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</si>
  <si>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</si>
  <si>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</si>
  <si>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</si>
  <si>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</si>
  <si>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</si>
  <si>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</si>
  <si>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</si>
  <si>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</si>
  <si>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</si>
  <si>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</si>
  <si>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</si>
  <si>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</si>
  <si>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</si>
  <si>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</si>
  <si>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</si>
  <si>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</si>
  <si>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</si>
  <si>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</si>
  <si>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</si>
  <si>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</si>
  <si>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</si>
  <si>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</si>
  <si>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</si>
  <si>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</si>
  <si>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</si>
  <si>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</si>
  <si>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</si>
  <si>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</si>
  <si>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</si>
  <si>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</si>
  <si>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</si>
  <si>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</si>
  <si>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</si>
  <si>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</si>
  <si>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</si>
  <si>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</si>
  <si>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</si>
  <si>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</si>
  <si>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</si>
  <si>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</si>
  <si>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</si>
  <si>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</si>
  <si>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</si>
  <si>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</si>
  <si>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</si>
  <si>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</si>
  <si>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</si>
  <si>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</si>
  <si>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</si>
  <si>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</si>
  <si>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</si>
  <si>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</si>
  <si>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</si>
  <si>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</si>
  <si>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</si>
  <si>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</si>
  <si>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</si>
  <si>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</si>
  <si>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</si>
  <si>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</si>
  <si>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</si>
  <si>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</si>
  <si>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</si>
  <si>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</si>
  <si>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</si>
  <si>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</si>
  <si>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</si>
  <si>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</si>
  <si>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</si>
  <si>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</si>
  <si>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</si>
  <si>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</si>
  <si>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</si>
  <si>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</si>
  <si>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</si>
  <si>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</si>
  <si>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</si>
  <si>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</si>
  <si>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</si>
  <si>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</si>
  <si>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</si>
  <si>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</si>
  <si>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</si>
  <si>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</si>
  <si>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</si>
  <si>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</si>
  <si>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</si>
  <si>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</si>
  <si>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</si>
  <si>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</si>
  <si>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</si>
  <si>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</si>
  <si>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</si>
  <si>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</si>
  <si>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</si>
  <si>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</si>
  <si>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</si>
  <si>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</si>
  <si>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</si>
  <si>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</si>
  <si>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</si>
  <si>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</si>
  <si>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</si>
  <si>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</si>
  <si>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</si>
  <si>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</si>
  <si>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</si>
  <si>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</si>
  <si>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</si>
  <si>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</si>
  <si>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</si>
  <si>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</si>
  <si>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</si>
  <si>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</si>
  <si>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</si>
  <si>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</si>
  <si>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</si>
  <si>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</si>
  <si>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</si>
  <si>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</si>
  <si>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</si>
  <si>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</si>
  <si>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</si>
  <si>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</si>
  <si>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</si>
  <si>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</si>
  <si>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</si>
  <si>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</si>
  <si>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</si>
  <si>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</si>
  <si>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</si>
  <si>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</si>
  <si>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</si>
  <si>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</si>
  <si>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</si>
  <si>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</si>
  <si>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</si>
  <si>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</si>
  <si>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</si>
  <si>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</si>
  <si>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</si>
  <si>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</si>
  <si>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</si>
  <si>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</si>
  <si>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</si>
  <si>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</si>
  <si>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</si>
  <si>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</si>
  <si>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</si>
  <si>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</si>
  <si>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</si>
  <si>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</si>
  <si>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</si>
  <si>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</si>
  <si>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</si>
  <si>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</si>
  <si>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</si>
  <si>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</si>
  <si>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</si>
  <si>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</si>
  <si>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</si>
  <si>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</si>
  <si>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</si>
  <si>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</si>
  <si>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</si>
  <si>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</si>
  <si>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</si>
  <si>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</si>
  <si>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</si>
  <si>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</si>
  <si>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</si>
  <si>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</si>
  <si>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</si>
  <si>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</si>
  <si>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</si>
  <si>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</si>
  <si>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</si>
  <si>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</si>
  <si>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</si>
  <si>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</si>
  <si>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</si>
  <si>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</si>
  <si>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</si>
  <si>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</si>
  <si>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</si>
  <si>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</si>
  <si>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</si>
  <si>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</si>
  <si>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</si>
  <si>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</si>
  <si>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</si>
  <si>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</si>
  <si>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</si>
  <si>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</si>
  <si>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</si>
  <si>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</si>
  <si>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</si>
  <si>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</si>
  <si>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</si>
  <si>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</si>
  <si>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</si>
  <si>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</si>
  <si>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</si>
  <si>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</si>
  <si>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</si>
  <si>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</si>
  <si>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</si>
  <si>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</si>
  <si>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</si>
  <si>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</si>
  <si>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</si>
  <si>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</si>
  <si>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</si>
  <si>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</si>
  <si>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</si>
  <si>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</si>
  <si>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</si>
  <si>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</si>
  <si>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</si>
  <si>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</si>
  <si>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</si>
  <si>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</si>
  <si>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</si>
  <si>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</si>
  <si>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</si>
  <si>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</si>
  <si>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</si>
  <si>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</si>
  <si>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</si>
  <si>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</si>
  <si>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</si>
  <si>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</si>
  <si>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</si>
  <si>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</si>
  <si>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</si>
  <si>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</si>
  <si>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</si>
  <si>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</si>
  <si>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</si>
  <si>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</si>
  <si>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</si>
  <si>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</si>
  <si>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</si>
  <si>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</si>
  <si>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</si>
  <si>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</si>
  <si>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</si>
  <si>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</si>
  <si>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</si>
  <si>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</si>
  <si>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</si>
  <si>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</si>
  <si>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</si>
  <si>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</si>
  <si>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</si>
  <si>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</si>
  <si>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</si>
  <si>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</si>
  <si>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</si>
  <si>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</si>
  <si>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</si>
  <si>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</si>
  <si>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</si>
  <si>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</si>
  <si>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</si>
  <si>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</si>
  <si>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</si>
  <si>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</si>
  <si>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</si>
  <si>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</si>
  <si>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</si>
  <si>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</si>
  <si>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</si>
  <si>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</si>
  <si>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</si>
  <si>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</si>
  <si>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</si>
  <si>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</si>
  <si>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</si>
  <si>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</si>
  <si>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</si>
  <si>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</si>
  <si>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</si>
  <si>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</si>
  <si>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</si>
  <si>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</si>
  <si>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</si>
  <si>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</si>
  <si>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</si>
  <si>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</si>
  <si>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</si>
  <si>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</si>
  <si>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</si>
  <si>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</si>
  <si>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</si>
  <si>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</si>
  <si>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</si>
  <si>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</si>
  <si>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</si>
  <si>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</si>
  <si>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</si>
  <si>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</si>
  <si>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</si>
  <si>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</si>
  <si>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</si>
  <si>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</si>
  <si>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</si>
  <si>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</si>
  <si>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</si>
  <si>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</si>
  <si>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</si>
  <si>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</si>
  <si>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</si>
  <si>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</si>
  <si>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</si>
  <si>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</si>
  <si>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</si>
  <si>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</si>
  <si>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</si>
  <si>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</si>
  <si>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</si>
  <si>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</si>
  <si>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</si>
  <si>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</si>
  <si>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</si>
  <si>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</si>
  <si>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</si>
  <si>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</si>
  <si>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</si>
  <si>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</si>
  <si>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</si>
  <si>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</si>
  <si>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</si>
  <si>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</si>
  <si>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</si>
  <si>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</si>
  <si>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</si>
  <si>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</si>
  <si>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</si>
  <si>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</si>
  <si>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</si>
  <si>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</si>
  <si>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</si>
  <si>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</si>
  <si>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</si>
  <si>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</si>
  <si>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</si>
  <si>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</si>
  <si>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</si>
  <si>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</si>
  <si>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</si>
  <si>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</si>
  <si>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</si>
  <si>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</si>
  <si>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</si>
  <si>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</si>
  <si>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</si>
  <si>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</si>
  <si>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</si>
  <si>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</si>
  <si>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</si>
  <si>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</si>
  <si>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</si>
  <si>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</si>
  <si>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</si>
  <si>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</si>
  <si>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</si>
  <si>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</si>
  <si>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</si>
  <si>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</si>
  <si>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</si>
  <si>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</si>
  <si>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</si>
  <si>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</si>
  <si>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</si>
  <si>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</si>
  <si>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</si>
  <si>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</si>
  <si>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</si>
  <si>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</si>
  <si>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</si>
  <si>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</si>
  <si>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</si>
  <si>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</si>
  <si>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</si>
  <si>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</si>
  <si>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</si>
  <si>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</si>
  <si>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</si>
  <si>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</si>
  <si>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</si>
  <si>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</si>
  <si>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</si>
  <si>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</si>
  <si>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</si>
  <si>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</si>
  <si>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</si>
  <si>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</si>
  <si>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</si>
  <si>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</si>
  <si>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</si>
  <si>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</si>
  <si>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</si>
  <si>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</si>
  <si>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</si>
  <si>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</si>
  <si>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</si>
  <si>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</si>
  <si>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</si>
  <si>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</si>
  <si>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</si>
  <si>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</si>
  <si>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</si>
  <si>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</si>
  <si>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</si>
  <si>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</si>
  <si>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</si>
  <si>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</si>
  <si>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</si>
  <si>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</si>
  <si>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</si>
  <si>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</si>
  <si>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</si>
  <si>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</si>
  <si>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</si>
  <si>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</si>
  <si>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</si>
  <si>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</si>
  <si>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</si>
  <si>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</si>
  <si>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</si>
  <si>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</si>
  <si>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</si>
  <si>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</si>
  <si>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</si>
  <si>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</si>
  <si>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</si>
  <si>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</si>
  <si>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</si>
  <si>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</si>
  <si>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</si>
  <si>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</si>
  <si>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</si>
  <si>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</si>
  <si>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</si>
  <si>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</si>
  <si>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</si>
  <si>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</si>
  <si>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</si>
  <si>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</si>
  <si>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</si>
  <si>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</si>
  <si>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</si>
  <si>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</si>
  <si>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</si>
  <si>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</si>
  <si>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</si>
  <si>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</si>
  <si>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</si>
  <si>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</si>
  <si>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</si>
  <si>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</si>
  <si>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</si>
  <si>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</si>
  <si>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</si>
  <si>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</si>
  <si>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</si>
  <si>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</si>
  <si>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</si>
  <si>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</si>
  <si>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</si>
  <si>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</si>
  <si>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</si>
  <si>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</si>
  <si>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</si>
  <si>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</si>
  <si>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</si>
  <si>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</si>
  <si>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</si>
  <si>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</si>
  <si>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</si>
  <si>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</si>
  <si>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</si>
  <si>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</si>
  <si>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</si>
  <si>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</si>
  <si>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</si>
  <si>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</si>
  <si>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</si>
  <si>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</si>
  <si>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</si>
  <si>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</si>
  <si>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</si>
  <si>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</si>
  <si>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</si>
  <si>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</si>
  <si>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</si>
  <si>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</si>
  <si>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</si>
  <si>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</si>
  <si>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</si>
  <si>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</si>
  <si>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</si>
  <si>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</si>
  <si>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</si>
  <si>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</si>
  <si>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</si>
  <si>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</si>
  <si>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</si>
  <si>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</si>
  <si>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</si>
  <si>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</si>
  <si>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</si>
  <si>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</si>
  <si>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</si>
  <si>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</si>
  <si>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</si>
  <si>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</si>
  <si>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</si>
  <si>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</si>
  <si>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</si>
  <si>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</si>
  <si>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</si>
  <si>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</si>
  <si>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</si>
  <si>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</si>
  <si>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</si>
  <si>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</si>
  <si>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</si>
  <si>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</si>
  <si>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</si>
  <si>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</si>
  <si>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</si>
  <si>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</si>
  <si>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</si>
  <si>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</si>
  <si>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</si>
  <si>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</si>
  <si>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</si>
  <si>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</si>
  <si>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</si>
  <si>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</si>
  <si>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</si>
  <si>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</si>
  <si>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</si>
  <si>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</si>
  <si>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</si>
  <si>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</si>
  <si>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</si>
  <si>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</si>
  <si>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</si>
  <si>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</si>
  <si>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</si>
  <si>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</si>
  <si>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</si>
  <si>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</si>
  <si>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</si>
  <si>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</si>
  <si>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</si>
  <si>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</si>
  <si>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</si>
  <si>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</si>
  <si>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</si>
  <si>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</si>
  <si>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</si>
  <si>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</si>
  <si>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</si>
  <si>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</si>
  <si>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</si>
  <si>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</si>
  <si>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</si>
  <si>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</si>
  <si>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</si>
  <si>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</si>
  <si>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</si>
  <si>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</si>
  <si>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</si>
  <si>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</si>
  <si>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</si>
  <si>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</si>
  <si>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</si>
  <si>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</si>
  <si>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</si>
  <si>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</si>
  <si>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</si>
  <si>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</si>
  <si>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</si>
  <si>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</si>
  <si>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</si>
  <si>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</si>
  <si>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</si>
  <si>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</si>
  <si>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</si>
  <si>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</si>
  <si>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</si>
  <si>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</si>
  <si>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</si>
  <si>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</si>
  <si>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</si>
  <si>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</si>
  <si>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</si>
  <si>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</si>
  <si>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</si>
  <si>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</si>
  <si>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</si>
  <si>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</si>
  <si>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</si>
  <si>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</si>
  <si>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</si>
  <si>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</si>
  <si>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</si>
  <si>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</si>
  <si>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</si>
  <si>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</si>
  <si>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</si>
  <si>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</si>
  <si>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</si>
  <si>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</si>
  <si>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</si>
  <si>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</si>
  <si>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</si>
  <si>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</si>
  <si>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</si>
  <si>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</si>
  <si>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</si>
  <si>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</si>
  <si>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</si>
  <si>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</si>
  <si>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</si>
  <si>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</si>
  <si>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</si>
  <si>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</si>
  <si>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</si>
  <si>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</si>
  <si>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</si>
  <si>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</si>
  <si>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</si>
  <si>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</si>
  <si>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</si>
  <si>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</si>
  <si>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</si>
  <si>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</si>
  <si>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</si>
  <si>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</si>
  <si>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</si>
  <si>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</si>
  <si>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</si>
  <si>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</si>
  <si>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</si>
  <si>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</si>
  <si>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</si>
  <si>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</si>
  <si>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</si>
  <si>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</si>
  <si>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</si>
  <si>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</si>
  <si>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</si>
  <si>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</si>
  <si>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</si>
  <si>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</si>
  <si>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</si>
  <si>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</si>
  <si>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</si>
  <si>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</si>
  <si>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</si>
  <si>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</si>
  <si>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</si>
  <si>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</si>
  <si>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</si>
  <si>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</si>
  <si>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</si>
  <si>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</si>
  <si>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</si>
  <si>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</si>
  <si>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</si>
  <si>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</si>
  <si>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</si>
  <si>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</si>
  <si>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</si>
  <si>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</si>
  <si>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</si>
  <si>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</si>
  <si>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</si>
  <si>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</si>
  <si>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</si>
  <si>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</si>
  <si>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</si>
  <si>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</si>
  <si>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</si>
  <si>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</si>
  <si>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</si>
  <si>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</si>
  <si>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</si>
  <si>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</si>
  <si>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</si>
  <si>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</si>
  <si>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</si>
  <si>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</si>
  <si>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</si>
  <si>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</si>
  <si>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</si>
  <si>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</si>
  <si>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</si>
  <si>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</si>
  <si>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</si>
  <si>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</si>
  <si>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</si>
  <si>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</si>
  <si>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</si>
  <si>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</si>
  <si>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</si>
  <si>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</si>
  <si>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</si>
  <si>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</si>
  <si>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</si>
  <si>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</si>
  <si>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</si>
  <si>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</si>
  <si>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</si>
  <si>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</si>
  <si>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</si>
  <si>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</si>
  <si>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</si>
  <si>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</si>
  <si>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</si>
  <si>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</si>
  <si>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</si>
  <si>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</si>
  <si>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</si>
  <si>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</si>
  <si>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</si>
  <si>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</si>
  <si>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</si>
  <si>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</si>
  <si>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</si>
  <si>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</si>
  <si>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</si>
  <si>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</si>
  <si>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</si>
  <si>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</si>
  <si>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</si>
  <si>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</si>
  <si>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</si>
  <si>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</si>
  <si>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</si>
  <si>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</si>
  <si>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</si>
  <si>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</si>
  <si>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</si>
  <si>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</si>
  <si>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</si>
  <si>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</si>
  <si>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</si>
  <si>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</si>
  <si>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</si>
  <si>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</si>
  <si>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</si>
  <si>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</si>
  <si>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</si>
  <si>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</si>
  <si>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</si>
  <si>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</si>
  <si>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</si>
  <si>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</si>
  <si>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</si>
  <si>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</si>
  <si>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</si>
  <si>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</si>
  <si>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</si>
  <si>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</si>
  <si>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</si>
  <si>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</si>
  <si>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</si>
  <si>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</si>
  <si>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</si>
  <si>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</si>
  <si>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</si>
  <si>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</si>
  <si>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</si>
  <si>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</si>
  <si>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</si>
  <si>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</si>
  <si>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</si>
  <si>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</si>
  <si>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</si>
  <si>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</si>
  <si>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</si>
  <si>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</si>
  <si>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</si>
  <si>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</si>
  <si>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</si>
  <si>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</si>
  <si>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</si>
  <si>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</si>
  <si>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</si>
  <si>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</si>
  <si>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</si>
  <si>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</si>
  <si>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</si>
  <si>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</si>
  <si>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</si>
  <si>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</si>
  <si>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</si>
  <si>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</si>
  <si>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</si>
  <si>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</si>
  <si>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</si>
  <si>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</si>
  <si>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</si>
  <si>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</si>
  <si>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</si>
  <si>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</si>
  <si>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</si>
  <si>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</si>
  <si>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</si>
  <si>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</si>
  <si>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</si>
  <si>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</si>
  <si>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</si>
  <si>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</si>
  <si>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</si>
  <si>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</si>
  <si>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</si>
  <si>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</si>
  <si>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</si>
  <si>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</si>
  <si>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</si>
  <si>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</si>
  <si>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</si>
  <si>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</si>
  <si>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</si>
  <si>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</si>
  <si>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</si>
  <si>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</si>
  <si>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</si>
  <si>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</si>
  <si>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</si>
  <si>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</si>
  <si>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</si>
  <si>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</si>
  <si>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</si>
  <si>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</si>
  <si>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</si>
  <si>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</si>
  <si>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</si>
  <si>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</si>
  <si>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</si>
  <si>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</si>
  <si>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</si>
  <si>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</si>
  <si>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</si>
  <si>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</si>
  <si>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</si>
  <si>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</si>
  <si>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</si>
  <si>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</si>
  <si>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</si>
  <si>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</si>
  <si>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</si>
  <si>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</si>
  <si>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</si>
  <si>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</si>
  <si>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</si>
  <si>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</si>
  <si>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</si>
  <si>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</si>
  <si>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</si>
  <si>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</si>
  <si>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</si>
  <si>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</si>
  <si>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</si>
  <si>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</si>
  <si>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</si>
  <si>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</si>
  <si>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</si>
  <si>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</si>
  <si>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</si>
  <si>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</si>
  <si>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</si>
  <si>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</si>
  <si>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</si>
  <si>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</si>
  <si>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</si>
  <si>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</si>
  <si>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</si>
  <si>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</si>
  <si>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</si>
  <si>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</si>
  <si>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</si>
  <si>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</si>
  <si>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</si>
  <si>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</si>
  <si>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</si>
  <si>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</si>
  <si>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</si>
  <si>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</si>
  <si>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</si>
  <si>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</si>
  <si>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</si>
  <si>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</si>
  <si>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</si>
  <si>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</si>
  <si>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</si>
  <si>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</si>
  <si>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</si>
  <si>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</si>
  <si>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</si>
  <si>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</si>
  <si>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</si>
  <si>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</si>
  <si>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</si>
  <si>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</si>
  <si>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</si>
  <si>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</si>
  <si>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</si>
  <si>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</si>
  <si>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</si>
  <si>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</si>
  <si>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</si>
  <si>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</si>
  <si>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</si>
  <si>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</si>
  <si>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</si>
  <si>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</si>
  <si>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</si>
  <si>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</si>
  <si>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</si>
  <si>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</si>
  <si>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</si>
  <si>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</si>
  <si>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</si>
  <si>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</si>
  <si>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</si>
  <si>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</si>
  <si>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</si>
  <si>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</si>
  <si>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</si>
  <si>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</si>
  <si>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</si>
  <si>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</si>
  <si>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</si>
  <si>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</si>
  <si>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</si>
  <si>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</si>
  <si>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</si>
  <si>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</si>
  <si>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</si>
  <si>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</si>
  <si>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</si>
  <si>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</si>
  <si>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</si>
  <si>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</si>
  <si>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</si>
  <si>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</si>
  <si>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</si>
  <si>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</si>
  <si>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</si>
  <si>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</si>
  <si>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</si>
  <si>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</si>
  <si>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</si>
  <si>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</si>
  <si>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</si>
  <si>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</si>
  <si>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</si>
  <si>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</si>
  <si>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</si>
  <si>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</si>
  <si>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</si>
  <si>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</si>
  <si>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</si>
  <si>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</si>
  <si>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</si>
  <si>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</si>
  <si>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</si>
  <si>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</si>
  <si>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</si>
  <si>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</si>
  <si>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</si>
  <si>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</si>
  <si>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</si>
  <si>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</si>
  <si>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</si>
  <si>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</si>
  <si>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</si>
  <si>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</si>
  <si>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</si>
  <si>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</si>
  <si>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</si>
  <si>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</si>
  <si>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</si>
  <si>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</si>
  <si>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</si>
  <si>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</si>
  <si>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</si>
  <si>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</si>
  <si>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</si>
  <si>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</si>
  <si>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</si>
  <si>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</si>
  <si>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</si>
  <si>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</si>
  <si>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</si>
  <si>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</si>
  <si>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</si>
  <si>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</si>
  <si>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</si>
  <si>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</si>
  <si>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</si>
  <si>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</si>
  <si>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</si>
  <si>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</si>
  <si>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</si>
  <si>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</si>
  <si>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</si>
  <si>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</si>
  <si>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</si>
  <si>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</si>
  <si>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</si>
  <si>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</si>
  <si>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</si>
  <si>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</si>
  <si>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</si>
  <si>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</si>
  <si>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</si>
  <si>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</si>
  <si>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</si>
  <si>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</si>
  <si>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</si>
  <si>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</si>
  <si>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</si>
  <si>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</si>
  <si>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</si>
  <si>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</si>
  <si>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</si>
  <si>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</si>
  <si>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</si>
  <si>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</si>
  <si>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</si>
  <si>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</si>
  <si>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</si>
  <si>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</si>
  <si>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</si>
  <si>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</si>
  <si>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</si>
  <si>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</si>
  <si>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</si>
  <si>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</si>
  <si>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</si>
  <si>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</si>
  <si>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</si>
  <si>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</si>
  <si>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</si>
  <si>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</si>
  <si>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</si>
  <si>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</si>
  <si>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</si>
  <si>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</si>
  <si>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</si>
  <si>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</si>
  <si>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</si>
  <si>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</si>
  <si>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</si>
  <si>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</si>
  <si>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</si>
  <si>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</si>
  <si>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</si>
  <si>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</si>
  <si>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</si>
  <si>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</si>
  <si>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</si>
  <si>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</si>
  <si>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</si>
  <si>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</si>
  <si>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</si>
  <si>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</si>
  <si>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</si>
  <si>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</si>
  <si>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</si>
  <si>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</si>
  <si>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</si>
  <si>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</si>
  <si>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</si>
  <si>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</si>
  <si>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</si>
  <si>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</si>
  <si>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</si>
  <si>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</si>
  <si>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</si>
  <si>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</si>
  <si>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</si>
  <si>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</si>
  <si>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</si>
  <si>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</si>
  <si>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</si>
  <si>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</si>
  <si>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</si>
  <si>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</si>
  <si>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</si>
  <si>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</si>
  <si>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</si>
  <si>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</si>
  <si>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</si>
  <si>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</si>
  <si>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</si>
  <si>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</si>
  <si>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</si>
  <si>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</si>
  <si>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</si>
  <si>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</si>
  <si>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</si>
  <si>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</si>
  <si>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</si>
  <si>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</si>
  <si>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</si>
  <si>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</si>
  <si>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</si>
  <si>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</si>
  <si>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</si>
  <si>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</si>
  <si>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</si>
  <si>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</si>
  <si>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</si>
  <si>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</si>
  <si>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</si>
  <si>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</si>
  <si>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</si>
  <si>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</si>
  <si>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</si>
  <si>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</si>
  <si>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</si>
  <si>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</si>
  <si>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</si>
  <si>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</si>
  <si>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</si>
  <si>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</si>
  <si>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</si>
  <si>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</si>
  <si>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</si>
  <si>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</si>
  <si>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</si>
  <si>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</si>
  <si>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</si>
  <si>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</si>
  <si>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</si>
  <si>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</si>
  <si>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</si>
  <si>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</si>
  <si>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</si>
  <si>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</si>
  <si>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</si>
  <si>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</si>
  <si>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</si>
  <si>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</si>
  <si>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</si>
  <si>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</si>
  <si>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</si>
  <si>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</si>
  <si>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</si>
  <si>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</si>
  <si>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</si>
  <si>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</si>
  <si>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</si>
  <si>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</si>
  <si>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</si>
  <si>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</si>
  <si>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</si>
  <si>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</si>
  <si>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</si>
  <si>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</si>
  <si>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</si>
  <si>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</si>
  <si>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</si>
  <si>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</si>
  <si>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</si>
  <si>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</si>
  <si>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</si>
  <si>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</si>
  <si>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</si>
  <si>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</si>
  <si>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</si>
  <si>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</si>
  <si>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</si>
  <si>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</si>
  <si>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</si>
  <si>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</si>
  <si>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</si>
  <si>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</si>
  <si>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</si>
  <si>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</si>
  <si>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</si>
  <si>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</si>
  <si>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</si>
  <si>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</si>
  <si>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</si>
  <si>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</si>
  <si>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</si>
  <si>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</si>
  <si>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</si>
  <si>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</si>
  <si>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</si>
  <si>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</si>
  <si>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</si>
  <si>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</si>
  <si>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</si>
  <si>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</si>
  <si>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</si>
  <si>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</si>
  <si>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</si>
  <si>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</si>
  <si>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</si>
  <si>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</si>
  <si>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</si>
  <si>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</si>
  <si>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</si>
  <si>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</si>
  <si>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</si>
  <si>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</si>
  <si>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</si>
  <si>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</si>
  <si>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</si>
  <si>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</si>
  <si>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</si>
  <si>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</si>
  <si>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</si>
  <si>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</si>
  <si>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</si>
  <si>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</si>
  <si>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</si>
  <si>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</si>
  <si>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</si>
  <si>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</si>
  <si>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</si>
  <si>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</si>
  <si>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</si>
  <si>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</si>
  <si>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</si>
  <si>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</si>
  <si>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</si>
  <si>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</si>
  <si>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</si>
  <si>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</si>
  <si>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</si>
  <si>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</si>
  <si>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</si>
  <si>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</si>
  <si>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</si>
  <si>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</si>
  <si>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</si>
  <si>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</si>
  <si>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</si>
  <si>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</si>
  <si>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</si>
  <si>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</si>
  <si>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</si>
  <si>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</si>
  <si>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</si>
  <si>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</si>
  <si>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</si>
  <si>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</si>
  <si>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</si>
  <si>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</si>
  <si>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</si>
  <si>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</si>
  <si>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</si>
  <si>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</si>
  <si>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</si>
  <si>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</si>
  <si>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</si>
  <si>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</si>
  <si>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</si>
  <si>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</si>
  <si>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</si>
  <si>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</si>
  <si>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</si>
  <si>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</si>
  <si>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</si>
  <si>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</si>
  <si>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</si>
  <si>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</si>
  <si>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</si>
  <si>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</si>
  <si>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</si>
  <si>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</si>
  <si>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</si>
  <si>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</si>
  <si>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</si>
  <si>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</si>
  <si>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</si>
  <si>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</si>
  <si>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</si>
  <si>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</si>
  <si>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</si>
  <si>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</si>
  <si>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</si>
  <si>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</si>
  <si>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</si>
  <si>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</si>
  <si>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</si>
  <si>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</si>
  <si>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</si>
  <si>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</si>
  <si>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</si>
  <si>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</si>
  <si>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</si>
  <si>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</si>
  <si>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</si>
  <si>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</si>
  <si>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</si>
  <si>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</si>
  <si>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</si>
  <si>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</si>
  <si>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</si>
  <si>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</si>
  <si>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</si>
  <si>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</si>
  <si>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</si>
  <si>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</si>
  <si>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</si>
  <si>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</si>
  <si>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</si>
  <si>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</si>
  <si>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</si>
  <si>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</si>
  <si>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</si>
  <si>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</si>
  <si>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</si>
  <si>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</si>
  <si>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</si>
  <si>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</si>
  <si>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</si>
  <si>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</si>
  <si>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</si>
  <si>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</si>
  <si>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</si>
  <si>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</si>
  <si>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</si>
  <si>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</si>
  <si>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</si>
  <si>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</si>
  <si>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</si>
  <si>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</si>
  <si>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</si>
  <si>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</si>
  <si>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</si>
  <si>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</si>
  <si>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</si>
  <si>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</si>
  <si>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</si>
  <si>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</si>
  <si>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</si>
  <si>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</si>
  <si>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</si>
  <si>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</si>
  <si>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</si>
  <si>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</si>
  <si>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</si>
  <si>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</si>
  <si>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</si>
  <si>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</si>
  <si>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</si>
  <si>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</si>
  <si>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</si>
  <si>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</si>
  <si>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</si>
  <si>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</si>
  <si>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</si>
  <si>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</si>
  <si>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</si>
  <si>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</si>
  <si>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</si>
  <si>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</si>
  <si>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</si>
  <si>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</si>
  <si>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</si>
  <si>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</si>
  <si>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</si>
  <si>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</si>
  <si>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</si>
  <si>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</si>
  <si>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</si>
  <si>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</si>
  <si>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</si>
  <si>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</si>
  <si>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</si>
  <si>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</si>
  <si>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</si>
  <si>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</si>
  <si>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</si>
  <si>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</si>
  <si>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</si>
  <si>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</si>
  <si>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</si>
  <si>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</si>
  <si>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</si>
  <si>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</si>
  <si>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</si>
  <si>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</si>
  <si>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</si>
  <si>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</si>
  <si>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</si>
  <si>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</si>
  <si>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</si>
  <si>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</si>
  <si>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</si>
  <si>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</si>
  <si>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</si>
  <si>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</si>
  <si>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</si>
  <si>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</si>
  <si>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</si>
  <si>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</si>
  <si>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</si>
  <si>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</si>
  <si>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</si>
  <si>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</si>
  <si>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</si>
  <si>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</si>
  <si>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</si>
  <si>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</si>
  <si>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</si>
  <si>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</si>
  <si>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</si>
  <si>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</si>
  <si>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</si>
  <si>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</si>
  <si>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</si>
  <si>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</si>
  <si>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</si>
  <si>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</si>
  <si>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</si>
  <si>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</si>
  <si>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</si>
  <si>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</si>
  <si>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</si>
  <si>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</si>
  <si>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</si>
  <si>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</si>
  <si>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</si>
  <si>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</si>
  <si>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</si>
  <si>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</si>
  <si>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</si>
  <si>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</si>
  <si>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</si>
  <si>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</si>
  <si>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</si>
  <si>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</si>
  <si>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</si>
  <si>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</si>
  <si>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</si>
  <si>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</si>
  <si>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</si>
  <si>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</si>
  <si>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</si>
  <si>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</si>
  <si>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</si>
  <si>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</si>
  <si>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</si>
  <si>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</si>
  <si>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</si>
  <si>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</si>
  <si>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</si>
  <si>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</si>
  <si>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</si>
  <si>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</si>
  <si>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</si>
  <si>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</si>
  <si>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</si>
  <si>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</si>
  <si>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</si>
  <si>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</si>
  <si>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</si>
  <si>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</si>
  <si>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</si>
  <si>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</si>
  <si>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</si>
  <si>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</si>
  <si>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</si>
  <si>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</si>
  <si>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</si>
  <si>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</si>
  <si>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</si>
  <si>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</si>
  <si>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</si>
  <si>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</si>
  <si>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</si>
  <si>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</si>
  <si>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</si>
  <si>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</si>
  <si>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</si>
  <si>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</si>
  <si>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</si>
  <si>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</si>
  <si>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</si>
  <si>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</si>
  <si>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</si>
  <si>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</si>
  <si>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</si>
  <si>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</si>
  <si>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</si>
  <si>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</si>
  <si>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</si>
  <si>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</si>
  <si>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</si>
  <si>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</si>
  <si>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</si>
  <si>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</si>
  <si>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</si>
  <si>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</si>
  <si>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</si>
  <si>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</si>
  <si>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</si>
  <si>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</si>
  <si>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</si>
  <si>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</si>
  <si>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</si>
  <si>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</si>
  <si>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</si>
  <si>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</si>
  <si>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</si>
  <si>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</si>
  <si>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</si>
  <si>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</si>
  <si>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</si>
  <si>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</si>
  <si>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</si>
  <si>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</si>
  <si>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</si>
  <si>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</si>
  <si>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</si>
  <si>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</si>
  <si>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</si>
  <si>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</si>
  <si>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</si>
  <si>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</si>
  <si>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</si>
  <si>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</si>
  <si>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</si>
  <si>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</si>
  <si>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</si>
  <si>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</si>
  <si>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</si>
  <si>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</si>
  <si>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</si>
  <si>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</si>
  <si>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</si>
  <si>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</si>
  <si>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</si>
  <si>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</si>
  <si>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</si>
  <si>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</si>
  <si>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</si>
  <si>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</si>
  <si>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</si>
  <si>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</si>
  <si>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</si>
  <si>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</si>
  <si>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</si>
  <si>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</si>
  <si>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</si>
  <si>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</si>
  <si>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</si>
  <si>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</si>
  <si>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</si>
  <si>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</si>
  <si>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</si>
  <si>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</si>
  <si>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</si>
  <si>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</si>
  <si>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</si>
  <si>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</si>
  <si>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</si>
  <si>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</si>
  <si>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</si>
  <si>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</si>
  <si>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</si>
  <si>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</si>
  <si>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</si>
  <si>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</si>
  <si>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</si>
  <si>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</si>
  <si>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</si>
  <si>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</si>
  <si>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</si>
  <si>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</si>
  <si>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</si>
  <si>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</si>
  <si>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</si>
  <si>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</si>
  <si>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</si>
  <si>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</si>
  <si>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</si>
  <si>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</si>
  <si>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</si>
  <si>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</si>
  <si>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</si>
  <si>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</si>
  <si>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</si>
  <si>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</si>
  <si>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</si>
  <si>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</si>
  <si>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</si>
  <si>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</si>
  <si>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</si>
  <si>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</si>
  <si>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</si>
  <si>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</si>
  <si>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</si>
  <si>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</si>
  <si>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</si>
  <si>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</si>
  <si>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</si>
  <si>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</si>
  <si>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</si>
  <si>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</si>
  <si>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</si>
  <si>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</si>
  <si>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</si>
  <si>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</si>
  <si>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</si>
  <si>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</si>
  <si>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</si>
  <si>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</si>
  <si>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</si>
  <si>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</si>
  <si>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</si>
  <si>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</si>
  <si>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</si>
  <si>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</si>
  <si>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</si>
  <si>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</si>
  <si>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</si>
  <si>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</si>
  <si>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</si>
  <si>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</si>
  <si>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</si>
  <si>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</si>
  <si>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</si>
  <si>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</si>
  <si>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</si>
  <si>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</si>
  <si>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</si>
  <si>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</si>
  <si>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</si>
  <si>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</si>
  <si>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</si>
  <si>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</si>
  <si>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</si>
  <si>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</si>
  <si>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</si>
  <si>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</si>
  <si>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</si>
  <si>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</si>
  <si>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</si>
  <si>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</si>
  <si>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</si>
  <si>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</si>
  <si>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</si>
  <si>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</si>
  <si>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</si>
  <si>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</si>
  <si>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</si>
  <si>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</si>
  <si>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</si>
  <si>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</si>
  <si>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</si>
  <si>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</si>
  <si>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</si>
  <si>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</si>
  <si>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</si>
  <si>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</si>
  <si>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</si>
  <si>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</si>
  <si>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</si>
  <si>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</si>
  <si>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</si>
  <si>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</si>
  <si>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</si>
  <si>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</si>
  <si>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</si>
  <si>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</si>
  <si>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</si>
  <si>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</si>
  <si>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</si>
  <si>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</si>
  <si>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</si>
  <si>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</si>
  <si>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</si>
  <si>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</si>
  <si>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</si>
  <si>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</si>
  <si>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</si>
  <si>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</si>
  <si>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</si>
  <si>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</si>
  <si>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</si>
  <si>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</si>
  <si>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</si>
  <si>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</si>
  <si>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</si>
  <si>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</si>
  <si>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</si>
  <si>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</si>
  <si>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</si>
  <si>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</si>
  <si>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</si>
  <si>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</si>
  <si>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</si>
  <si>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</si>
  <si>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</si>
  <si>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</si>
  <si>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</si>
  <si>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</si>
  <si>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</si>
  <si>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</si>
  <si>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</si>
  <si>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</si>
  <si>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</si>
  <si>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</si>
  <si>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</si>
  <si>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</si>
  <si>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</si>
  <si>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</si>
  <si>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</si>
  <si>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</si>
  <si>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</si>
  <si>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</si>
  <si>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</si>
  <si>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</si>
  <si>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</si>
  <si>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</si>
  <si>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</si>
  <si>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</si>
  <si>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</si>
  <si>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</si>
  <si>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</si>
  <si>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</si>
  <si>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</si>
  <si>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</si>
  <si>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</si>
  <si>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</si>
  <si>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</si>
  <si>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</si>
  <si>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</si>
  <si>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</si>
  <si>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</si>
  <si>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</si>
  <si>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</si>
  <si>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</si>
  <si>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</si>
  <si>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</si>
  <si>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</si>
  <si>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</si>
  <si>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</si>
  <si>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</si>
  <si>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</si>
  <si>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</si>
  <si>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</si>
  <si>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</si>
  <si>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</si>
  <si>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</si>
  <si>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</si>
  <si>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</si>
  <si>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</si>
  <si>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</si>
  <si>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</si>
  <si>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</si>
  <si>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</si>
  <si>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</si>
  <si>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</si>
  <si>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</si>
  <si>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</si>
  <si>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</si>
  <si>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</si>
  <si>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</si>
  <si>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</si>
  <si>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</si>
  <si>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</si>
  <si>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</si>
  <si>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</si>
  <si>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</si>
  <si>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</si>
  <si>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</si>
  <si>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</si>
  <si>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</si>
  <si>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</si>
  <si>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</si>
  <si>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</si>
  <si>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</si>
  <si>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</si>
  <si>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</si>
  <si>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</si>
  <si>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</si>
  <si>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</si>
  <si>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</si>
  <si>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</si>
  <si>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</si>
  <si>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</si>
  <si>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</si>
  <si>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</si>
  <si>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</si>
  <si>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</si>
  <si>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</si>
  <si>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</si>
  <si>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</si>
  <si>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</si>
  <si>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</si>
  <si>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</si>
  <si>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</si>
  <si>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</si>
  <si>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</si>
  <si>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</si>
  <si>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</si>
  <si>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</si>
  <si>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</si>
  <si>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</si>
  <si>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</si>
  <si>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</si>
  <si>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</si>
  <si>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</si>
  <si>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</si>
  <si>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</si>
  <si>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</si>
  <si>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</si>
  <si>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</si>
  <si>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</si>
  <si>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</si>
  <si>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</si>
  <si>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</si>
  <si>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</si>
  <si>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</si>
  <si>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</si>
  <si>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</si>
  <si>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</si>
  <si>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</si>
  <si>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</si>
  <si>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</si>
  <si>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</si>
  <si>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</si>
  <si>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</si>
  <si>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</si>
  <si>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</si>
  <si>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</si>
  <si>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</si>
  <si>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</si>
  <si>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</si>
  <si>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</si>
  <si>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</si>
  <si>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</si>
  <si>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</si>
  <si>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</si>
  <si>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</si>
  <si>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</si>
  <si>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</si>
  <si>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</si>
  <si>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</si>
  <si>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</si>
  <si>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</si>
  <si>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</si>
  <si>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</si>
  <si>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</si>
  <si>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</si>
  <si>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</si>
  <si>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</si>
  <si>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</si>
  <si>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</si>
  <si>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</si>
  <si>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</si>
  <si>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</si>
  <si>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</si>
  <si>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</si>
  <si>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</si>
  <si>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</si>
  <si>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</si>
  <si>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</si>
  <si>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</si>
  <si>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</si>
  <si>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</si>
  <si>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</si>
  <si>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</si>
  <si>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</si>
  <si>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</si>
  <si>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</si>
  <si>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</si>
  <si>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</si>
  <si>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</si>
  <si>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</si>
  <si>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</si>
  <si>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</si>
  <si>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</si>
  <si>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</si>
  <si>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</si>
  <si>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</si>
  <si>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</si>
  <si>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</si>
  <si>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</si>
  <si>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</si>
  <si>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</si>
  <si>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</si>
  <si>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</si>
  <si>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</si>
  <si>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</si>
  <si>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</si>
  <si>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</si>
  <si>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</si>
  <si>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</si>
  <si>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</si>
  <si>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</si>
  <si>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</si>
  <si>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</si>
  <si>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</si>
  <si>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</si>
  <si>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</si>
  <si>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</si>
  <si>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</si>
  <si>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</si>
  <si>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</si>
  <si>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</si>
  <si>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</si>
  <si>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</si>
  <si>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</si>
  <si>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</si>
  <si>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</si>
  <si>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</si>
  <si>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</si>
  <si>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</si>
  <si>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</si>
  <si>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</si>
  <si>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</si>
  <si>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</si>
  <si>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</si>
  <si>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</si>
  <si>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</si>
  <si>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</si>
  <si>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</si>
  <si>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</si>
  <si>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</si>
  <si>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</si>
  <si>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</si>
  <si>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</si>
  <si>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</si>
  <si>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</si>
  <si>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</si>
  <si>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</si>
  <si>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</si>
  <si>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</si>
  <si>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</si>
  <si>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</si>
  <si>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</si>
  <si>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</si>
  <si>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</si>
  <si>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</si>
  <si>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</si>
  <si>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</si>
  <si>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</si>
  <si>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</si>
  <si>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</si>
  <si>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</si>
  <si>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</si>
  <si>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</si>
  <si>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</si>
  <si>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</si>
  <si>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</si>
  <si>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</si>
  <si>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</si>
  <si>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</si>
  <si>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</si>
  <si>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</si>
  <si>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</si>
  <si>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</si>
  <si>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</si>
  <si>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</si>
  <si>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</si>
  <si>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</si>
  <si>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</si>
  <si>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</si>
  <si>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</si>
  <si>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</si>
  <si>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</si>
  <si>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</si>
  <si>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</si>
  <si>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</si>
  <si>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</si>
  <si>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</si>
  <si>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</si>
  <si>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</si>
  <si>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</si>
  <si>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</si>
  <si>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</si>
  <si>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</si>
  <si>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</si>
  <si>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</si>
  <si>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</si>
  <si>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</si>
  <si>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</si>
  <si>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</si>
  <si>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</si>
  <si>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</si>
  <si>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</si>
  <si>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</si>
  <si>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</si>
  <si>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</si>
  <si>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</si>
  <si>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</si>
  <si>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</si>
  <si>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</si>
  <si>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</si>
  <si>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</si>
  <si>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</si>
  <si>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</si>
  <si>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</si>
  <si>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</si>
  <si>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</si>
  <si>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</si>
  <si>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</si>
  <si>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</si>
  <si>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</si>
  <si>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</si>
  <si>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</si>
  <si>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</si>
  <si>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</si>
  <si>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</si>
  <si>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</si>
  <si>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</si>
  <si>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</si>
  <si>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</si>
  <si>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</si>
  <si>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</si>
  <si>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</si>
  <si>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</si>
  <si>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</si>
  <si>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</si>
  <si>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</si>
  <si>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</si>
  <si>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</si>
  <si>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</si>
  <si>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</si>
  <si>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</si>
  <si>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</si>
  <si>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</si>
  <si>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</si>
  <si>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</si>
  <si>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</si>
  <si>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</si>
  <si>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</si>
  <si>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</si>
  <si>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</si>
  <si>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</si>
  <si>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</si>
  <si>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</si>
  <si>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</si>
  <si>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</si>
  <si>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</si>
  <si>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</si>
  <si>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</si>
  <si>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</si>
  <si>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</si>
  <si>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</si>
  <si>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</si>
  <si>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</si>
  <si>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</si>
  <si>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</si>
  <si>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</si>
  <si>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</si>
  <si>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</si>
  <si>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</si>
  <si>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</si>
  <si>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</si>
  <si>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</si>
  <si>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</si>
  <si>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</si>
  <si>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</si>
  <si>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</si>
  <si>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</si>
  <si>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</si>
  <si>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</si>
  <si>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</si>
  <si>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</si>
  <si>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</si>
  <si>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</si>
  <si>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</si>
  <si>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</si>
  <si>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</si>
  <si>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</si>
  <si>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</si>
  <si>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</si>
  <si>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</si>
  <si>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</si>
  <si>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</si>
  <si>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</si>
  <si>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</si>
  <si>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</si>
  <si>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</si>
  <si>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</si>
  <si>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</si>
  <si>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</si>
  <si>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</si>
  <si>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</si>
  <si>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</si>
  <si>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</si>
  <si>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</si>
  <si>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</si>
  <si>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</si>
  <si>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</si>
  <si>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</si>
  <si>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</si>
  <si>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</si>
  <si>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</si>
  <si>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</si>
  <si>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</si>
  <si>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</si>
  <si>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</si>
  <si>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</si>
  <si>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</si>
  <si>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</si>
  <si>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</si>
  <si>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</si>
  <si>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</si>
  <si>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</si>
  <si>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</si>
  <si>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</si>
  <si>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</si>
  <si>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</si>
  <si>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</si>
  <si>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</si>
  <si>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</si>
  <si>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</si>
  <si>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</si>
  <si>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</si>
  <si>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</si>
  <si>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</si>
  <si>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</si>
  <si>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</si>
  <si>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</si>
  <si>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</si>
  <si>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</si>
  <si>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</si>
  <si>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</si>
  <si>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</si>
  <si>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</si>
  <si>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</si>
  <si>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</si>
  <si>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</si>
  <si>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</si>
  <si>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</si>
  <si>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</si>
  <si>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</si>
  <si>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</si>
  <si>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</si>
  <si>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</si>
  <si>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</si>
  <si>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</si>
  <si>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</si>
  <si>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</si>
  <si>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</si>
  <si>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</si>
  <si>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</si>
  <si>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</si>
  <si>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</si>
  <si>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</si>
  <si>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</si>
  <si>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</si>
  <si>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</si>
  <si>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</si>
  <si>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</si>
  <si>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</si>
  <si>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</si>
  <si>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</si>
  <si>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</si>
  <si>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</si>
  <si>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</si>
  <si>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</si>
  <si>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</si>
  <si>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</si>
  <si>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</si>
  <si>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</si>
  <si>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</si>
  <si>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</si>
  <si>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</si>
  <si>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</si>
  <si>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</si>
  <si>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</si>
  <si>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</si>
  <si>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</si>
  <si>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</si>
  <si>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</si>
  <si>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</si>
  <si>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</si>
  <si>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</si>
  <si>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</si>
  <si>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</si>
  <si>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</si>
  <si>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</si>
  <si>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</si>
  <si>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</si>
  <si>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</si>
  <si>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</si>
  <si>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</si>
  <si>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</si>
  <si>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</si>
  <si>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</si>
  <si>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</si>
  <si>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</si>
  <si>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</si>
  <si>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</si>
  <si>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</si>
  <si>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</si>
  <si>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</si>
  <si>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</si>
  <si>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</si>
  <si>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</si>
  <si>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</si>
  <si>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</si>
  <si>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</si>
  <si>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</si>
  <si>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</si>
  <si>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</si>
  <si>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</si>
  <si>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</si>
  <si>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</si>
  <si>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</si>
  <si>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</si>
  <si>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</si>
  <si>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</si>
  <si>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</si>
  <si>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</si>
  <si>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</si>
  <si>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</si>
  <si>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</si>
  <si>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</si>
  <si>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</si>
  <si>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</si>
  <si>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</si>
  <si>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</si>
  <si>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</si>
  <si>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</si>
  <si>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</si>
  <si>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</si>
  <si>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</si>
  <si>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</si>
  <si>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</si>
  <si>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</si>
  <si>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</si>
  <si>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</si>
  <si>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</si>
  <si>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</si>
  <si>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</si>
  <si>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</si>
  <si>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</si>
  <si>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</si>
  <si>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</si>
  <si>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</si>
  <si>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</si>
  <si>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</si>
  <si>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</si>
  <si>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</si>
  <si>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</si>
  <si>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</si>
  <si>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</si>
  <si>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</si>
  <si>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</si>
  <si>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</si>
  <si>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</si>
  <si>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</si>
  <si>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</si>
  <si>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</si>
  <si>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</si>
  <si>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</si>
  <si>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</si>
  <si>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</si>
  <si>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</si>
  <si>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</si>
  <si>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</si>
  <si>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</si>
  <si>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</si>
  <si>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</si>
  <si>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</si>
  <si>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</si>
  <si>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</si>
  <si>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</si>
  <si>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</si>
  <si>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</si>
  <si>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</si>
  <si>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</si>
  <si>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</si>
  <si>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</si>
  <si>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</si>
  <si>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</si>
  <si>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</si>
  <si>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</si>
  <si>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</si>
  <si>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</si>
  <si>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</si>
  <si>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</si>
  <si>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</si>
  <si>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</si>
  <si>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</si>
  <si>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</si>
  <si>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</si>
  <si>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</si>
  <si>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</si>
  <si>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</si>
  <si>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</si>
  <si>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</si>
  <si>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</si>
  <si>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</si>
  <si>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</si>
  <si>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</si>
  <si>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</si>
  <si>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</si>
  <si>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</si>
  <si>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</si>
  <si>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</si>
  <si>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</si>
  <si>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</si>
  <si>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</si>
  <si>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</si>
  <si>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</si>
  <si>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</si>
  <si>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</si>
  <si>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</si>
  <si>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</si>
  <si>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</si>
  <si>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</si>
  <si>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</si>
  <si>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</si>
  <si>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</si>
  <si>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</si>
  <si>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</si>
  <si>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</si>
  <si>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</si>
  <si>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</si>
  <si>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</si>
  <si>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</si>
  <si>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</si>
  <si>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</si>
  <si>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</si>
  <si>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</si>
  <si>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</si>
  <si>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</si>
  <si>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</si>
  <si>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</si>
  <si>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</si>
  <si>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</si>
  <si>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</si>
  <si>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</si>
  <si>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</si>
  <si>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</si>
  <si>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</si>
  <si>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</si>
  <si>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</si>
  <si>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</si>
  <si>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</si>
  <si>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</si>
  <si>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</si>
  <si>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</si>
  <si>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</si>
  <si>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</si>
  <si>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</si>
  <si>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</si>
  <si>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</si>
  <si>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</si>
  <si>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</si>
  <si>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</si>
  <si>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</si>
  <si>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</si>
  <si>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</si>
  <si>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</si>
  <si>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</si>
  <si>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</si>
  <si>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</si>
  <si>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</si>
  <si>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</si>
  <si>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</si>
  <si>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</si>
  <si>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</si>
  <si>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</si>
  <si>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</si>
  <si>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</si>
  <si>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</si>
  <si>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</si>
  <si>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</si>
  <si>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</si>
  <si>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</si>
  <si>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</si>
  <si>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</si>
  <si>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</si>
  <si>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</si>
  <si>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</si>
  <si>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</si>
  <si>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</si>
  <si>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</si>
  <si>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</si>
  <si>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</si>
  <si>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</si>
  <si>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</si>
  <si>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</si>
  <si>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</si>
  <si>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</si>
  <si>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</si>
  <si>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</si>
  <si>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</si>
  <si>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</si>
  <si>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</si>
  <si>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</si>
  <si>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</si>
  <si>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</si>
  <si>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</si>
  <si>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</si>
  <si>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</si>
  <si>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</si>
  <si>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</si>
  <si>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</si>
  <si>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</si>
  <si>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</si>
  <si>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</si>
  <si>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</si>
  <si>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</si>
  <si>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</si>
  <si>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</si>
  <si>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</si>
  <si>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</si>
  <si>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</si>
  <si>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</si>
  <si>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</si>
  <si>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</si>
  <si>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</si>
  <si>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</si>
  <si>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</si>
  <si>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</si>
  <si>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</si>
  <si>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</si>
  <si>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</si>
  <si>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</si>
  <si>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</si>
  <si>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</si>
  <si>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</si>
  <si>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</si>
  <si>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</si>
  <si>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</si>
  <si>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</si>
  <si>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</si>
  <si>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</si>
  <si>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</si>
  <si>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</si>
  <si>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</si>
  <si>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</si>
  <si>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</si>
  <si>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</si>
  <si>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</si>
  <si>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</si>
  <si>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</si>
  <si>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</si>
  <si>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</si>
  <si>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</si>
  <si>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</si>
  <si>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</si>
  <si>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</si>
  <si>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</si>
  <si>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</si>
  <si>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</si>
  <si>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</si>
  <si>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</si>
  <si>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</si>
  <si>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</si>
  <si>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</si>
  <si>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</si>
  <si>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</si>
  <si>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</si>
  <si>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</si>
  <si>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</si>
  <si>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</si>
  <si>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</si>
  <si>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</si>
  <si>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</si>
  <si>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</si>
  <si>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</si>
  <si>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</si>
  <si>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</si>
  <si>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</si>
  <si>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</si>
  <si>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</si>
  <si>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</si>
  <si>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</si>
  <si>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</si>
  <si>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</si>
  <si>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</si>
  <si>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</si>
  <si>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</si>
  <si>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</si>
  <si>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</si>
  <si>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</si>
  <si>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</si>
  <si>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</si>
  <si>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</si>
  <si>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</si>
  <si>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</si>
  <si>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</si>
  <si>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</si>
  <si>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</si>
  <si>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</si>
  <si>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</si>
  <si>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</si>
  <si>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</si>
  <si>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</si>
  <si>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</si>
  <si>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</si>
  <si>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</si>
  <si>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</si>
  <si>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</si>
  <si>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</si>
  <si>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</si>
  <si>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</si>
  <si>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</si>
  <si>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</si>
  <si>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</si>
  <si>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</si>
  <si>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</si>
  <si>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</si>
  <si>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</si>
  <si>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</si>
  <si>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</si>
  <si>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</si>
  <si>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</si>
  <si>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</si>
  <si>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</si>
  <si>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</si>
  <si>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</si>
  <si>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</si>
  <si>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</si>
  <si>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</si>
  <si>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</si>
  <si>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</si>
  <si>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</si>
  <si>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</si>
  <si>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</si>
  <si>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</si>
  <si>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</si>
  <si>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</si>
  <si>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</si>
  <si>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</si>
  <si>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</si>
  <si>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</si>
  <si>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</si>
  <si>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</si>
  <si>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</si>
  <si>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</si>
  <si>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</si>
  <si>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</si>
  <si>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</si>
  <si>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</si>
  <si>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</si>
  <si>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</si>
  <si>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</si>
  <si>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</si>
  <si>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</si>
  <si>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</si>
  <si>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</si>
  <si>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</si>
  <si>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</si>
  <si>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</si>
  <si>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</si>
  <si>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</si>
  <si>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</si>
  <si>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</si>
  <si>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</si>
  <si>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</si>
  <si>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</si>
  <si>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</si>
  <si>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</si>
  <si>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</si>
  <si>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</si>
  <si>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</si>
  <si>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</si>
  <si>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</si>
  <si>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</si>
  <si>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</si>
  <si>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</si>
  <si>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</si>
  <si>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</si>
  <si>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</si>
  <si>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</si>
  <si>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</si>
  <si>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</si>
  <si>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</si>
  <si>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</si>
  <si>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</si>
  <si>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</si>
  <si>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</si>
  <si>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</si>
  <si>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</si>
  <si>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</si>
  <si>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</si>
  <si>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</si>
  <si>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</si>
  <si>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</si>
  <si>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</si>
  <si>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</si>
  <si>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</si>
  <si>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</si>
  <si>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</si>
  <si>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</si>
  <si>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</si>
  <si>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</si>
  <si>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</si>
  <si>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</si>
  <si>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</si>
  <si>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</si>
  <si>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</si>
  <si>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</si>
  <si>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</si>
  <si>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</si>
  <si>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</si>
  <si>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</si>
  <si>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</si>
  <si>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</si>
  <si>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</si>
  <si>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</si>
  <si>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</si>
  <si>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</si>
  <si>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</si>
  <si>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</si>
  <si>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</si>
  <si>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</si>
  <si>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</si>
  <si>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</si>
  <si>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</si>
  <si>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</si>
  <si>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</si>
  <si>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</si>
  <si>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</si>
  <si>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</si>
  <si>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</si>
  <si>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</si>
  <si>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</si>
  <si>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</si>
  <si>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</si>
  <si>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</si>
  <si>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</si>
  <si>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</si>
  <si>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</si>
  <si>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</si>
  <si>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</si>
  <si>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</si>
  <si>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</si>
  <si>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</si>
  <si>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</si>
  <si>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</si>
  <si>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</si>
  <si>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</si>
  <si>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</si>
  <si>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</si>
  <si>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</si>
  <si>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</si>
  <si>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</si>
  <si>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</si>
  <si>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</si>
  <si>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</si>
  <si>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</si>
  <si>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</si>
  <si>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</si>
  <si>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</si>
  <si>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</si>
  <si>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</si>
  <si>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</si>
  <si>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</si>
  <si>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</si>
  <si>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</si>
  <si>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</si>
  <si>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</si>
  <si>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</si>
  <si>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</si>
  <si>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</si>
  <si>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</si>
  <si>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</si>
  <si>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</si>
  <si>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</si>
  <si>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</si>
  <si>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</si>
  <si>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</si>
  <si>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</si>
  <si>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</si>
  <si>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</si>
  <si>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</si>
  <si>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</si>
  <si>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</si>
  <si>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</si>
  <si>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</si>
  <si>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</si>
  <si>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</si>
  <si>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</si>
  <si>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</si>
  <si>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</si>
  <si>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</si>
  <si>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</si>
  <si>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</si>
  <si>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</si>
  <si>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</si>
  <si>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</si>
  <si>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</si>
  <si>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</si>
  <si>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</si>
  <si>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</si>
  <si>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</si>
  <si>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</si>
  <si>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</si>
  <si>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</si>
  <si>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</si>
  <si>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</si>
  <si>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</si>
  <si>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</si>
  <si>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</si>
  <si>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</si>
  <si>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</si>
  <si>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</si>
  <si>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</si>
  <si>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</si>
  <si>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</si>
  <si>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</si>
  <si>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</si>
  <si>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</si>
  <si>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</si>
  <si>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</si>
  <si>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</si>
  <si>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</si>
  <si>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</si>
  <si>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</si>
  <si>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</si>
  <si>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</si>
  <si>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</si>
  <si>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</si>
  <si>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</si>
  <si>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</si>
  <si>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</si>
  <si>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</si>
  <si>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</si>
  <si>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</si>
  <si>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</si>
  <si>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</si>
  <si>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</si>
  <si>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</si>
  <si>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</si>
  <si>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</si>
  <si>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</si>
  <si>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</si>
  <si>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</si>
  <si>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</si>
  <si>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</si>
  <si>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</si>
  <si>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</si>
  <si>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</si>
  <si>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</si>
  <si>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</si>
  <si>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</si>
  <si>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</si>
  <si>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</si>
  <si>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</si>
  <si>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</si>
  <si>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</si>
  <si>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</si>
  <si>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</si>
  <si>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</si>
  <si>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</si>
  <si>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</si>
  <si>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</si>
  <si>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</si>
  <si>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</si>
  <si>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</si>
  <si>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</si>
  <si>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</si>
  <si>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</si>
  <si>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</si>
  <si>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</si>
  <si>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</si>
  <si>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</si>
  <si>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</si>
  <si>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</si>
  <si>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</si>
  <si>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</si>
  <si>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</si>
  <si>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</si>
  <si>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</si>
  <si>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</si>
  <si>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</si>
  <si>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</si>
  <si>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</si>
  <si>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</si>
  <si>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</si>
  <si>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</si>
  <si>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</si>
  <si>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</si>
  <si>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</si>
  <si>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</si>
  <si>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</si>
  <si>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</si>
  <si>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</si>
  <si>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</si>
  <si>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</si>
  <si>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</si>
  <si>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</si>
  <si>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</si>
  <si>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</si>
  <si>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</si>
  <si>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</si>
  <si>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</si>
  <si>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</si>
  <si>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</si>
  <si>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</si>
  <si>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</si>
  <si>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</si>
  <si>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</si>
  <si>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</si>
  <si>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</si>
  <si>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</si>
  <si>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</si>
  <si>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</si>
  <si>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</si>
  <si>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</si>
  <si>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</si>
  <si>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</si>
  <si>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</si>
  <si>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</si>
  <si>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</si>
  <si>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</si>
  <si>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</si>
  <si>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</si>
  <si>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</si>
  <si>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</si>
  <si>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</si>
  <si>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</si>
  <si>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</si>
  <si>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</si>
  <si>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</si>
  <si>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</si>
  <si>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</si>
  <si>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</si>
  <si>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</si>
  <si>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</si>
  <si>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</si>
  <si>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</si>
  <si>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</si>
  <si>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</si>
  <si>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</si>
  <si>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</si>
  <si>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</si>
  <si>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</si>
  <si>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</si>
  <si>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</si>
  <si>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</si>
  <si>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</si>
  <si>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</si>
  <si>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</si>
  <si>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</si>
  <si>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</si>
  <si>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</si>
  <si>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</si>
  <si>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</si>
  <si>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</si>
  <si>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</si>
  <si>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</si>
  <si>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</si>
  <si>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</si>
  <si>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</si>
  <si>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</si>
  <si>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</si>
  <si>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</si>
  <si>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</si>
  <si>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</si>
  <si>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</si>
  <si>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</si>
  <si>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</si>
  <si>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</si>
  <si>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</si>
  <si>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</si>
  <si>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</si>
  <si>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</si>
  <si>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</si>
  <si>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</si>
  <si>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</si>
  <si>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</si>
  <si>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</si>
  <si>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</si>
  <si>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</si>
  <si>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</si>
  <si>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</si>
  <si>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</si>
  <si>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</si>
  <si>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</si>
  <si>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</si>
  <si>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</si>
  <si>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</si>
  <si>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</si>
  <si>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</si>
  <si>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</si>
  <si>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</si>
  <si>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</si>
  <si>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</si>
  <si>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</si>
  <si>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</si>
  <si>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</si>
  <si>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</si>
  <si>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</si>
  <si>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</si>
  <si>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</si>
  <si>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</si>
  <si>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</si>
  <si>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</si>
  <si>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</si>
  <si>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</si>
  <si>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</si>
  <si>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</si>
  <si>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</si>
  <si>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</si>
  <si>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</si>
  <si>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</si>
  <si>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</si>
  <si>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</si>
  <si>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</si>
  <si>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</si>
  <si>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</si>
  <si>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</si>
  <si>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</si>
  <si>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</si>
  <si>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</si>
  <si>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</si>
  <si>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</si>
  <si>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</si>
  <si>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</si>
  <si>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</si>
  <si>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</si>
  <si>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</si>
  <si>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</si>
  <si>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</si>
  <si>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</si>
  <si>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</si>
  <si>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</si>
  <si>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</si>
  <si>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</si>
  <si>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</si>
  <si>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</si>
  <si>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</si>
  <si>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</si>
  <si>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</si>
  <si>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</si>
  <si>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</si>
  <si>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</si>
  <si>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</si>
  <si>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</si>
  <si>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</si>
  <si>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</si>
  <si>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</si>
  <si>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</si>
  <si>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</si>
  <si>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</si>
  <si>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</si>
  <si>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</si>
  <si>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</si>
  <si>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</si>
  <si>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</si>
  <si>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</si>
  <si>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</si>
  <si>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</si>
  <si>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</si>
  <si>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</si>
  <si>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</si>
  <si>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</si>
  <si>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</si>
  <si>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</si>
  <si>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</si>
  <si>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</si>
  <si>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</si>
  <si>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</si>
  <si>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</si>
  <si>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</si>
  <si>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</si>
  <si>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</si>
  <si>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</si>
  <si>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</si>
  <si>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</si>
  <si>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</si>
  <si>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</si>
  <si>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</si>
  <si>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</si>
  <si>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</si>
  <si>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</si>
  <si>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</si>
  <si>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</si>
  <si>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</si>
  <si>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</si>
  <si>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</si>
  <si>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</si>
  <si>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</si>
  <si>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</si>
  <si>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</si>
  <si>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</si>
  <si>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</si>
  <si>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</si>
  <si>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</si>
  <si>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</si>
  <si>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</si>
  <si>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</si>
  <si>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</si>
  <si>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</si>
  <si>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</si>
  <si>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</si>
  <si>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</si>
  <si>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</si>
  <si>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</si>
  <si>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</si>
  <si>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</si>
  <si>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</si>
  <si>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</si>
  <si>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</si>
  <si>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</si>
  <si>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</si>
  <si>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</si>
  <si>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</si>
  <si>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</si>
  <si>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</si>
  <si>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</si>
  <si>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</si>
  <si>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</si>
  <si>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</si>
  <si>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</si>
  <si>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</si>
  <si>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</si>
  <si>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</si>
  <si>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</si>
  <si>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</si>
  <si>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</si>
  <si>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</si>
  <si>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</si>
  <si>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</si>
  <si>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</si>
  <si>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</si>
  <si>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</si>
  <si>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</si>
  <si>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</si>
  <si>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</si>
  <si>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</si>
  <si>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</si>
  <si>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</si>
  <si>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</si>
  <si>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</si>
  <si>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</si>
  <si>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</si>
  <si>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</si>
  <si>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</si>
  <si>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</si>
  <si>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</si>
  <si>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</si>
  <si>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</si>
  <si>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</si>
  <si>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</si>
  <si>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</si>
  <si>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</si>
  <si>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</si>
  <si>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</si>
  <si>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</si>
  <si>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</si>
  <si>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</si>
  <si>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</si>
  <si>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</si>
  <si>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</si>
  <si>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</si>
  <si>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</si>
  <si>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</si>
  <si>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</si>
  <si>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</si>
  <si>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</si>
  <si>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</si>
  <si>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</si>
  <si>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</si>
  <si>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</si>
  <si>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</si>
  <si>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</si>
  <si>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</si>
  <si>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</si>
  <si>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</si>
  <si>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</si>
  <si>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</si>
  <si>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</si>
  <si>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</si>
  <si>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</si>
  <si>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</si>
  <si>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</si>
  <si>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</si>
  <si>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</si>
  <si>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</si>
  <si>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</si>
  <si>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</si>
  <si>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</si>
  <si>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</si>
  <si>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</si>
  <si>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</si>
  <si>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</si>
  <si>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</si>
  <si>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</si>
  <si>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</si>
  <si>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</si>
  <si>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</si>
  <si>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</si>
  <si>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</si>
  <si>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</si>
  <si>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</si>
  <si>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</si>
  <si>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</si>
  <si>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</si>
  <si>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</si>
  <si>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</si>
  <si>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</si>
  <si>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</si>
  <si>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</si>
  <si>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</si>
  <si>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</si>
  <si>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</si>
  <si>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</si>
  <si>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</si>
  <si>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</si>
  <si>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</si>
  <si>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</si>
  <si>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</si>
  <si>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</si>
  <si>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</si>
  <si>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</si>
  <si>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</si>
  <si>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</si>
  <si>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</si>
  <si>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</si>
  <si>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</si>
  <si>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</si>
  <si>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</si>
  <si>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</si>
  <si>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</si>
  <si>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</si>
  <si>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</si>
  <si>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</si>
  <si>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</si>
  <si>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</si>
  <si>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</si>
  <si>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</si>
  <si>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</si>
  <si>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</si>
  <si>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</si>
  <si>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</si>
  <si>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</si>
  <si>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</si>
  <si>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</si>
  <si>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</si>
  <si>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</si>
  <si>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</si>
  <si>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</si>
  <si>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</si>
  <si>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</si>
  <si>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</si>
  <si>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</si>
  <si>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</si>
  <si>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</si>
  <si>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</si>
  <si>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</si>
  <si>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</si>
  <si>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</si>
  <si>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</si>
  <si>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</si>
  <si>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</si>
  <si>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</si>
  <si>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</si>
  <si>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</si>
  <si>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</si>
  <si>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</si>
  <si>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</si>
  <si>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</si>
  <si>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</si>
  <si>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</si>
  <si>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</si>
  <si>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</si>
  <si>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</si>
  <si>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</si>
  <si>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</si>
  <si>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</si>
  <si>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</si>
  <si>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</si>
  <si>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</si>
  <si>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</si>
  <si>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</si>
  <si>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</si>
  <si>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</si>
  <si>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</si>
  <si>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</si>
  <si>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</si>
  <si>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</si>
  <si>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</si>
  <si>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</si>
  <si>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</si>
  <si>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</si>
  <si>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</si>
  <si>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</si>
  <si>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</si>
  <si>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</si>
  <si>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</si>
  <si>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</si>
  <si>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</si>
  <si>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</si>
  <si>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</si>
  <si>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</si>
  <si>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</si>
  <si>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</si>
  <si>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</si>
  <si>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</si>
  <si>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</si>
  <si>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</si>
  <si>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</si>
  <si>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</si>
  <si>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</si>
  <si>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</si>
  <si>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</si>
  <si>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</si>
  <si>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</si>
  <si>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</si>
  <si>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</si>
  <si>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</si>
  <si>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</si>
  <si>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</si>
  <si>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</si>
  <si>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</si>
  <si>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</si>
  <si>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</si>
  <si>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</si>
  <si>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</si>
  <si>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</si>
  <si>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</si>
  <si>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</si>
  <si>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</si>
  <si>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</si>
  <si>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</si>
  <si>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</si>
  <si>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</si>
  <si>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</si>
  <si>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</si>
  <si>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</si>
  <si>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</si>
  <si>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</si>
  <si>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</si>
  <si>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</si>
  <si>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</si>
  <si>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</si>
  <si>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</si>
  <si>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</si>
  <si>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</si>
  <si>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</si>
  <si>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</si>
  <si>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</si>
  <si>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</si>
  <si>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</si>
  <si>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</si>
  <si>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</si>
  <si>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</si>
  <si>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</si>
  <si>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</si>
  <si>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</si>
  <si>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</si>
  <si>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</si>
  <si>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</si>
  <si>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</si>
  <si>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</si>
  <si>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</si>
  <si>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</si>
  <si>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</si>
  <si>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</si>
  <si>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</si>
  <si>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</si>
  <si>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</si>
  <si>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</si>
  <si>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</si>
  <si>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</si>
  <si>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</si>
  <si>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</si>
  <si>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</si>
  <si>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</si>
  <si>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</si>
  <si>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</si>
  <si>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</si>
  <si>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</si>
  <si>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</si>
  <si>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</si>
  <si>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</si>
  <si>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</si>
  <si>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</si>
  <si>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</si>
  <si>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</si>
  <si>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</si>
  <si>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</si>
  <si>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</si>
  <si>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</si>
  <si>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</si>
  <si>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</si>
  <si>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</si>
  <si>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</si>
  <si>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</si>
  <si>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</si>
  <si>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</si>
  <si>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</si>
  <si>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</si>
  <si>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</si>
  <si>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</si>
  <si>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</si>
  <si>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</si>
  <si>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</si>
  <si>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</si>
  <si>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</si>
  <si>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</si>
  <si>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</si>
  <si>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</si>
  <si>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</si>
  <si>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</si>
  <si>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</si>
  <si>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</si>
  <si>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</si>
  <si>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</si>
  <si>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</si>
  <si>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</si>
  <si>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</si>
  <si>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</si>
  <si>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</si>
  <si>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</si>
  <si>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</si>
  <si>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</si>
  <si>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</si>
  <si>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</si>
  <si>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</si>
  <si>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</si>
  <si>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</si>
  <si>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</si>
  <si>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</si>
  <si>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</si>
  <si>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</si>
  <si>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</si>
  <si>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</si>
  <si>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</si>
  <si>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</si>
  <si>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</si>
  <si>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</si>
  <si>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</si>
  <si>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</si>
  <si>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</si>
  <si>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</si>
  <si>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</si>
  <si>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</si>
  <si>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</si>
  <si>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</si>
  <si>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</si>
  <si>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</si>
  <si>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</si>
  <si>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</si>
  <si>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</si>
  <si>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</si>
  <si>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</si>
  <si>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</si>
  <si>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</si>
  <si>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</si>
  <si>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</si>
  <si>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</si>
  <si>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</si>
  <si>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</si>
  <si>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</si>
  <si>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</si>
  <si>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</si>
  <si>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</si>
  <si>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</si>
  <si>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</si>
  <si>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</si>
  <si>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</si>
  <si>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</si>
  <si>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</si>
  <si>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</si>
  <si>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</si>
  <si>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</si>
  <si>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</si>
  <si>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</si>
  <si>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</si>
  <si>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</si>
  <si>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</si>
  <si>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</si>
  <si>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</si>
  <si>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</si>
  <si>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</si>
  <si>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</si>
  <si>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</si>
  <si>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</si>
  <si>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</si>
  <si>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</si>
  <si>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</si>
  <si>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</si>
  <si>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</si>
  <si>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</si>
  <si>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</si>
  <si>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</si>
  <si>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</si>
  <si>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</si>
  <si>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</si>
  <si>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</si>
  <si>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</si>
  <si>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</si>
  <si>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</si>
  <si>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</si>
  <si>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</si>
  <si>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</si>
  <si>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</si>
  <si>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</si>
  <si>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</si>
  <si>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</si>
  <si>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</si>
  <si>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</si>
  <si>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</si>
  <si>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</si>
  <si>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</si>
  <si>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</si>
  <si>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</si>
  <si>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</si>
  <si>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</si>
  <si>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</si>
  <si>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</si>
  <si>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</si>
  <si>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</si>
  <si>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</si>
  <si>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</si>
  <si>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</si>
  <si>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</si>
  <si>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</si>
  <si>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</si>
  <si>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</si>
  <si>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</si>
  <si>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</si>
  <si>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</si>
  <si>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</si>
  <si>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</si>
  <si>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</si>
  <si>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</si>
  <si>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</si>
  <si>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</si>
  <si>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</si>
  <si>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</si>
  <si>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</si>
  <si>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</si>
  <si>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</si>
  <si>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</si>
  <si>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</si>
  <si>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</si>
  <si>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</si>
  <si>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</si>
  <si>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</si>
  <si>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</si>
  <si>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</si>
  <si>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</si>
  <si>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</si>
  <si>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</si>
  <si>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</si>
  <si>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</si>
  <si>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</si>
  <si>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</si>
  <si>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</si>
  <si>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</si>
  <si>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</si>
  <si>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</si>
  <si>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</si>
  <si>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</si>
  <si>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</si>
  <si>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</si>
  <si>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</si>
  <si>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</si>
  <si>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</si>
  <si>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</si>
  <si>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</si>
  <si>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</si>
  <si>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</si>
  <si>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</si>
  <si>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</si>
  <si>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</si>
  <si>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</si>
  <si>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</si>
  <si>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</si>
  <si>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</si>
  <si>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</si>
  <si>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</si>
  <si>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</si>
  <si>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</si>
  <si>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</si>
  <si>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</si>
  <si>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</si>
  <si>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</si>
  <si>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</si>
  <si>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</si>
  <si>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</si>
  <si>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</si>
  <si>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</si>
  <si>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</si>
  <si>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</si>
  <si>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</si>
  <si>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</si>
  <si>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</si>
  <si>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</si>
  <si>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</si>
  <si>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</si>
  <si>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</si>
  <si>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</si>
  <si>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</si>
  <si>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</si>
  <si>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</si>
  <si>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</si>
  <si>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</si>
  <si>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</si>
  <si>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</si>
  <si>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</si>
  <si>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</si>
  <si>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</si>
  <si>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</si>
  <si>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</si>
  <si>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</si>
  <si>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</si>
  <si>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</si>
  <si>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</si>
  <si>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</si>
  <si>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</si>
  <si>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</si>
  <si>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</si>
  <si>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</si>
  <si>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</si>
  <si>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</si>
  <si>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</si>
  <si>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</si>
  <si>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</si>
  <si>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</si>
  <si>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</si>
  <si>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</si>
  <si>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</si>
  <si>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</si>
  <si>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</si>
  <si>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</si>
  <si>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</si>
  <si>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</si>
  <si>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</si>
  <si>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</si>
  <si>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</si>
  <si>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</si>
  <si>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</si>
  <si>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</si>
  <si>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</si>
  <si>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</si>
  <si>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</si>
  <si>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</si>
  <si>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</si>
  <si>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</si>
  <si>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</si>
  <si>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</si>
  <si>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</si>
  <si>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</si>
  <si>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</si>
  <si>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</si>
  <si>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</si>
  <si>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</si>
  <si>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</si>
  <si>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</si>
  <si>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</si>
  <si>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</si>
  <si>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</si>
  <si>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</si>
  <si>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</si>
  <si>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</si>
  <si>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</si>
  <si>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</si>
  <si>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</si>
  <si>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</si>
  <si>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</si>
  <si>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</si>
  <si>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</si>
  <si>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</si>
  <si>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</si>
  <si>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</si>
  <si>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</si>
  <si>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</si>
  <si>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</si>
  <si>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</si>
  <si>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</si>
  <si>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</si>
  <si>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</si>
  <si>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</si>
  <si>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</si>
  <si>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</si>
  <si>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</si>
  <si>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</si>
  <si>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</si>
  <si>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</si>
  <si>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</si>
  <si>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</si>
  <si>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</si>
  <si>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</si>
  <si>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</si>
  <si>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</si>
  <si>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</si>
  <si>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</si>
  <si>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</si>
  <si>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</si>
  <si>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</si>
  <si>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</si>
  <si>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</si>
  <si>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</si>
  <si>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</si>
  <si>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</si>
  <si>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</si>
  <si>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</si>
  <si>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</si>
  <si>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</si>
  <si>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</si>
  <si>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</si>
  <si>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</si>
  <si>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</si>
  <si>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</si>
  <si>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</si>
  <si>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</si>
  <si>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</si>
  <si>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</si>
  <si>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</si>
  <si>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</si>
  <si>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</si>
  <si>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</si>
  <si>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</si>
  <si>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</si>
  <si>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</si>
  <si>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</si>
  <si>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</si>
  <si>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</si>
  <si>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</si>
  <si>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</si>
  <si>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</si>
  <si>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</si>
  <si>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</si>
  <si>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</si>
  <si>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</si>
  <si>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</si>
  <si>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</si>
  <si>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</si>
  <si>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</si>
  <si>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</si>
  <si>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</si>
  <si>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</si>
  <si>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</si>
  <si>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</si>
  <si>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</si>
  <si>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</si>
  <si>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</si>
  <si>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</si>
  <si>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</si>
  <si>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</si>
  <si>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</si>
  <si>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</si>
  <si>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</si>
  <si>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</si>
  <si>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</si>
  <si>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</si>
  <si>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</si>
  <si>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</si>
  <si>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</si>
  <si>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</si>
  <si>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</si>
  <si>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</si>
  <si>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</si>
  <si>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</si>
  <si>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</si>
  <si>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</si>
  <si>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</si>
  <si>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</si>
  <si>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</si>
  <si>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</si>
  <si>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</si>
  <si>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</si>
  <si>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</si>
  <si>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</si>
  <si>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</si>
  <si>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</si>
  <si>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</si>
  <si>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</si>
  <si>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</si>
  <si>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</si>
  <si>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</si>
  <si>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</si>
  <si>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</si>
  <si>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</si>
  <si>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</si>
  <si>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</si>
  <si>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</si>
  <si>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</si>
  <si>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</si>
  <si>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</si>
  <si>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</si>
  <si>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</si>
  <si>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</si>
  <si>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</si>
  <si>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</si>
  <si>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</si>
  <si>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</si>
  <si>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</si>
  <si>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</si>
  <si>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</si>
  <si>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</si>
  <si>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</si>
  <si>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</si>
  <si>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</si>
  <si>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</si>
  <si>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</si>
  <si>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</si>
  <si>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</si>
  <si>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</si>
  <si>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</si>
  <si>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</si>
  <si>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</si>
  <si>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</si>
  <si>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</si>
  <si>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</si>
  <si>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</si>
  <si>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</si>
  <si>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</si>
  <si>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</si>
  <si>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</si>
  <si>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</si>
  <si>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</si>
  <si>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</si>
  <si>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</si>
  <si>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</si>
  <si>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</si>
  <si>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</si>
  <si>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</si>
  <si>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</si>
  <si>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</si>
  <si>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</si>
  <si>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</si>
  <si>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</si>
  <si>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</si>
  <si>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</si>
  <si>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</si>
  <si>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</si>
  <si>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</si>
  <si>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</si>
  <si>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</si>
  <si>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</si>
  <si>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</si>
  <si>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</si>
  <si>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</si>
  <si>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</si>
  <si>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</si>
  <si>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</si>
  <si>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</si>
  <si>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</si>
  <si>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</si>
  <si>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</si>
  <si>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</si>
  <si>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</si>
  <si>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</si>
  <si>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</si>
  <si>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</si>
  <si>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</si>
  <si>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</si>
  <si>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</si>
  <si>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</si>
  <si>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</si>
  <si>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</si>
  <si>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</si>
  <si>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</si>
  <si>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</si>
  <si>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</si>
  <si>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</si>
  <si>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</si>
  <si>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</si>
  <si>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</si>
  <si>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</si>
  <si>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</si>
  <si>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</si>
  <si>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</si>
  <si>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</si>
  <si>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</si>
  <si>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</si>
  <si>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</si>
  <si>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</si>
  <si>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</si>
  <si>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</si>
  <si>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</si>
  <si>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</si>
  <si>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</si>
  <si>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</si>
  <si>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</si>
  <si>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</si>
  <si>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</si>
  <si>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</si>
  <si>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</si>
  <si>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</si>
  <si>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</si>
  <si>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</si>
  <si>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</si>
  <si>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</si>
  <si>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</si>
  <si>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</si>
  <si>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</si>
  <si>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</si>
  <si>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</si>
  <si>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</si>
  <si>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</si>
  <si>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</si>
  <si>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</si>
  <si>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</si>
  <si>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</si>
  <si>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</si>
  <si>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</si>
  <si>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</si>
  <si>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</si>
  <si>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</si>
  <si>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</si>
  <si>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</si>
  <si>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</si>
  <si>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</si>
  <si>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</si>
  <si>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</si>
  <si>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</si>
  <si>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</si>
  <si>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</si>
  <si>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</si>
  <si>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</si>
  <si>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</si>
  <si>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</si>
  <si>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</si>
  <si>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</si>
  <si>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</si>
  <si>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</si>
  <si>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</si>
  <si>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</si>
  <si>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</si>
  <si>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</si>
  <si>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</si>
  <si>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</si>
  <si>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</si>
  <si>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</si>
  <si>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</si>
  <si>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</si>
  <si>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</si>
  <si>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</si>
  <si>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</si>
  <si>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</si>
  <si>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</si>
  <si>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</si>
  <si>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</si>
  <si>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</si>
  <si>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</si>
  <si>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</si>
  <si>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</si>
  <si>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</si>
  <si>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</si>
  <si>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</si>
  <si>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</si>
  <si>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</si>
  <si>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</si>
  <si>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</si>
  <si>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</si>
  <si>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</si>
  <si>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</si>
  <si>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</si>
  <si>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</si>
  <si>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</si>
  <si>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</si>
  <si>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</si>
  <si>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</si>
  <si>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</si>
  <si>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</si>
  <si>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</si>
  <si>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</si>
  <si>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</si>
  <si>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</si>
  <si>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</si>
  <si>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</si>
  <si>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</si>
  <si>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</si>
  <si>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</si>
  <si>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</si>
  <si>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</si>
  <si>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</si>
  <si>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</si>
  <si>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</si>
  <si>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</si>
  <si>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</si>
  <si>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</si>
  <si>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</si>
  <si>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</si>
  <si>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</si>
  <si>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</si>
  <si>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</si>
  <si>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</si>
  <si>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</si>
  <si>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</si>
  <si>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</si>
  <si>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</si>
  <si>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</si>
  <si>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</si>
  <si>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</si>
  <si>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</si>
  <si>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</si>
  <si>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</si>
  <si>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</si>
  <si>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</si>
  <si>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</si>
  <si>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</si>
  <si>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</si>
  <si>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</si>
  <si>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</si>
  <si>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</si>
  <si>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</si>
  <si>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</si>
  <si>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</si>
  <si>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</si>
  <si>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</si>
  <si>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</si>
  <si>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</si>
  <si>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</si>
  <si>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</si>
  <si>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</si>
  <si>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</si>
  <si>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</si>
  <si>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</si>
  <si>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</si>
  <si>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</si>
  <si>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</si>
  <si>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</si>
  <si>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</si>
  <si>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</si>
  <si>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</si>
  <si>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</si>
  <si>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</si>
  <si>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</si>
  <si>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</si>
  <si>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</si>
  <si>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</si>
  <si>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</si>
  <si>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</si>
  <si>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</si>
  <si>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</si>
  <si>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</si>
  <si>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</si>
  <si>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</si>
  <si>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</si>
  <si>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</si>
  <si>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</si>
  <si>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</si>
  <si>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</si>
  <si>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</si>
  <si>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</si>
  <si>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</si>
  <si>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</si>
  <si>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</si>
  <si>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</si>
  <si>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</si>
  <si>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</si>
  <si>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</si>
  <si>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</si>
  <si>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</si>
  <si>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</si>
  <si>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</si>
  <si>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</si>
  <si>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</si>
  <si>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</si>
  <si>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</si>
  <si>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</si>
  <si>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</si>
  <si>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</si>
  <si>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</si>
  <si>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</si>
  <si>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</si>
  <si>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</si>
  <si>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</si>
  <si>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</si>
  <si>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</si>
  <si>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</si>
  <si>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</si>
  <si>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</si>
  <si>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</si>
  <si>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</si>
  <si>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</si>
  <si>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</si>
  <si>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</si>
  <si>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</si>
  <si>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</si>
  <si>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</si>
  <si>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</si>
  <si>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</si>
  <si>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</si>
  <si>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</si>
  <si>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</si>
  <si>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</si>
  <si>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</si>
  <si>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</si>
  <si>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</si>
  <si>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</si>
  <si>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</si>
  <si>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</si>
  <si>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</si>
  <si>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</si>
  <si>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</si>
  <si>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</si>
  <si>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</si>
  <si>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</si>
  <si>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</si>
  <si>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</si>
  <si>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</si>
  <si>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</si>
  <si>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</si>
  <si>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</si>
  <si>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</si>
  <si>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</si>
  <si>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</si>
  <si>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</si>
  <si>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</si>
  <si>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</si>
  <si>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</si>
  <si>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</si>
  <si>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</si>
  <si>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</si>
  <si>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</si>
  <si>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</si>
  <si>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</si>
  <si>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</si>
  <si>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</si>
  <si>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</si>
  <si>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</si>
  <si>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</si>
  <si>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</si>
  <si>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</si>
  <si>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</si>
  <si>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</si>
  <si>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</si>
  <si>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</si>
  <si>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</si>
  <si>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</si>
  <si>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</si>
  <si>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</si>
  <si>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</si>
  <si>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</si>
  <si>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</si>
  <si>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</si>
  <si>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</si>
  <si>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</si>
  <si>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</si>
  <si>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</si>
  <si>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</si>
  <si>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</si>
  <si>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</si>
  <si>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</si>
  <si>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</si>
  <si>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</si>
  <si>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</si>
  <si>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</si>
  <si>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</si>
  <si>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</si>
  <si>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</si>
  <si>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</si>
  <si>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</si>
  <si>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</si>
  <si>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</si>
  <si>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</si>
  <si>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</si>
  <si>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</si>
  <si>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</si>
  <si>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</si>
  <si>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</si>
  <si>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</si>
  <si>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</si>
  <si>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</si>
  <si>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</si>
  <si>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</si>
  <si>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</si>
  <si>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</si>
  <si>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</si>
  <si>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</si>
  <si>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</si>
  <si>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</si>
  <si>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</si>
  <si>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</si>
  <si>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</si>
  <si>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</si>
  <si>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</si>
  <si>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</si>
  <si>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</si>
  <si>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</si>
  <si>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</si>
  <si>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</si>
  <si>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</si>
  <si>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</si>
  <si>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</si>
  <si>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</si>
  <si>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</si>
  <si>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</si>
  <si>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</si>
  <si>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</si>
  <si>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</si>
  <si>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</si>
  <si>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</si>
  <si>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</si>
  <si>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</si>
  <si>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</si>
  <si>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</si>
  <si>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</si>
  <si>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</si>
  <si>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</si>
  <si>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</si>
  <si>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</si>
  <si>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</si>
  <si>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</si>
  <si>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</si>
  <si>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</si>
  <si>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</si>
  <si>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</si>
  <si>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</si>
  <si>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</si>
  <si>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</si>
  <si>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</si>
  <si>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</si>
  <si>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</si>
  <si>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</si>
  <si>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</si>
  <si>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</si>
  <si>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</si>
  <si>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</si>
  <si>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</si>
  <si>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</si>
  <si>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</si>
  <si>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</si>
  <si>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</si>
  <si>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</si>
  <si>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</si>
  <si>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</si>
  <si>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</si>
  <si>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</si>
  <si>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</si>
  <si>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</si>
  <si>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</si>
  <si>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</si>
  <si>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</si>
  <si>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</si>
  <si>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</si>
  <si>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</si>
  <si>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</si>
  <si>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</si>
  <si>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</si>
  <si>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</si>
  <si>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</si>
  <si>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</si>
  <si>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</si>
  <si>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</si>
  <si>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</si>
  <si>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</si>
  <si>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</si>
  <si>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</si>
  <si>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</si>
  <si>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</si>
  <si>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</si>
  <si>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</si>
  <si>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</si>
  <si>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</si>
  <si>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</si>
  <si>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</si>
  <si>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</si>
  <si>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</si>
  <si>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</si>
  <si>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</si>
  <si>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</si>
  <si>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</si>
  <si>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</si>
  <si>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</si>
  <si>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</si>
  <si>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</si>
  <si>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</si>
  <si>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</si>
  <si>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</si>
  <si>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</si>
  <si>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</si>
  <si>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</si>
  <si>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</si>
  <si>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</si>
  <si>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</si>
  <si>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</si>
  <si>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</si>
  <si>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</si>
  <si>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</si>
  <si>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</si>
  <si>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</si>
  <si>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</si>
  <si>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</si>
  <si>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</si>
  <si>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</si>
  <si>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</si>
  <si>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</si>
  <si>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</si>
  <si>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</si>
  <si>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</si>
  <si>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</si>
  <si>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</si>
  <si>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</si>
  <si>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</si>
  <si>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</si>
  <si>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</si>
  <si>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</si>
  <si>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</si>
  <si>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</si>
  <si>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</si>
  <si>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</si>
  <si>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</si>
  <si>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</si>
  <si>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</si>
  <si>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</si>
  <si>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</si>
  <si>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</si>
  <si>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</si>
  <si>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</si>
  <si>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</si>
  <si>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</si>
  <si>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</si>
  <si>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</si>
  <si>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</si>
  <si>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</si>
  <si>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</si>
  <si>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</si>
  <si>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</si>
  <si>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</si>
  <si>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</si>
  <si>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</si>
  <si>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</si>
  <si>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</si>
  <si>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</si>
  <si>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</si>
  <si>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</si>
  <si>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</si>
  <si>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</si>
  <si>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</si>
  <si>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</si>
  <si>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</si>
  <si>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</si>
  <si>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</si>
  <si>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</si>
  <si>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</si>
  <si>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</si>
  <si>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</si>
  <si>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</si>
  <si>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</si>
  <si>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</si>
  <si>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</si>
  <si>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</si>
  <si>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</si>
  <si>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</si>
  <si>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</si>
  <si>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</si>
  <si>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</si>
  <si>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</si>
  <si>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</si>
  <si>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</si>
  <si>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</si>
  <si>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</si>
  <si>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</si>
  <si>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</si>
  <si>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</si>
  <si>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</si>
  <si>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</si>
  <si>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</si>
  <si>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</si>
  <si>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</si>
  <si>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</si>
  <si>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</si>
  <si>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</si>
  <si>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</si>
  <si>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</si>
  <si>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</si>
  <si>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</si>
  <si>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</si>
  <si>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</si>
  <si>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</si>
  <si>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</si>
  <si>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</si>
  <si>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</si>
  <si>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</si>
  <si>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</si>
  <si>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</si>
  <si>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</si>
  <si>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</si>
  <si>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</si>
  <si>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</si>
  <si>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</si>
  <si>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</si>
  <si>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</si>
  <si>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</si>
  <si>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</si>
  <si>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</si>
  <si>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</si>
  <si>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</si>
  <si>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</si>
  <si>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</si>
  <si>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</si>
  <si>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</si>
  <si>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</si>
  <si>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</si>
  <si>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</si>
  <si>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</si>
  <si>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</si>
  <si>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</si>
  <si>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</si>
  <si>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</si>
  <si>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</si>
  <si>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</si>
  <si>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</si>
  <si>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</si>
  <si>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</si>
  <si>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</si>
  <si>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</si>
  <si>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</si>
  <si>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</si>
  <si>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</si>
  <si>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</si>
  <si>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</si>
  <si>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</si>
  <si>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</si>
  <si>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</si>
  <si>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</si>
  <si>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</si>
  <si>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</si>
  <si>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</si>
  <si>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</si>
  <si>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</si>
  <si>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</si>
  <si>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</si>
  <si>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</si>
  <si>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</si>
  <si>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</si>
  <si>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</si>
  <si>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</si>
  <si>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</si>
  <si>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</si>
  <si>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</si>
  <si>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</si>
  <si>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</si>
  <si>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</si>
  <si>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</si>
  <si>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</si>
  <si>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</si>
  <si>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</si>
  <si>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</si>
  <si>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</si>
  <si>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</si>
  <si>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</si>
  <si>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</si>
  <si>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</si>
  <si>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</si>
  <si>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</si>
  <si>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</si>
  <si>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</si>
  <si>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</si>
  <si>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</si>
  <si>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</si>
  <si>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</si>
  <si>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</si>
  <si>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</si>
  <si>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</si>
  <si>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</si>
  <si>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</si>
  <si>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</si>
  <si>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</si>
  <si>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</si>
  <si>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</si>
  <si>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</si>
  <si>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</si>
  <si>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</si>
  <si>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</si>
  <si>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</si>
  <si>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</si>
  <si>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</si>
  <si>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</si>
  <si>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</si>
  <si>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</si>
  <si>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</si>
  <si>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</si>
  <si>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</si>
  <si>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</si>
  <si>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</si>
  <si>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</si>
  <si>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</si>
  <si>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</si>
  <si>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</si>
  <si>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</si>
  <si>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</si>
  <si>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</si>
  <si>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</si>
  <si>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</si>
  <si>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</si>
  <si>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</si>
  <si>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</si>
  <si>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</si>
  <si>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</si>
  <si>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</si>
  <si>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</si>
  <si>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</si>
  <si>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</si>
  <si>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</si>
  <si>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</si>
  <si>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</si>
  <si>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</si>
  <si>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</si>
  <si>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</si>
  <si>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</si>
  <si>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</si>
  <si>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</si>
  <si>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</si>
  <si>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</si>
  <si>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</si>
  <si>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</si>
  <si>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</si>
  <si>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</si>
  <si>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</si>
  <si>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</si>
  <si>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</si>
  <si>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</si>
  <si>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</si>
  <si>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</si>
  <si>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</si>
  <si>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</si>
  <si>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</si>
  <si>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</si>
  <si>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</si>
  <si>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</si>
  <si>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</si>
  <si>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</si>
  <si>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</si>
  <si>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</si>
  <si>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</si>
  <si>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</si>
  <si>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</si>
  <si>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</si>
  <si>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</si>
  <si>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</si>
  <si>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</si>
  <si>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</si>
  <si>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</si>
  <si>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</si>
  <si>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</si>
  <si>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</si>
  <si>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</si>
  <si>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</si>
  <si>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</si>
  <si>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</si>
  <si>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</si>
  <si>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</si>
  <si>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</si>
  <si>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</si>
  <si>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</si>
  <si>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</si>
  <si>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</si>
  <si>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</si>
  <si>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</si>
  <si>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</si>
  <si>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</si>
  <si>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</si>
  <si>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</si>
  <si>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</si>
  <si>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</si>
  <si>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</si>
  <si>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</si>
  <si>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</si>
  <si>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</si>
  <si>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</si>
  <si>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</si>
  <si>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</si>
  <si>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</si>
  <si>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</si>
  <si>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</si>
  <si>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</si>
  <si>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</si>
  <si>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</si>
  <si>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</si>
  <si>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</si>
  <si>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</si>
  <si>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</si>
  <si>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</si>
  <si>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</si>
  <si>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</si>
  <si>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</si>
  <si>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</si>
  <si>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</si>
  <si>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</si>
  <si>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</si>
  <si>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</si>
  <si>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</si>
  <si>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</si>
  <si>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</si>
  <si>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</si>
  <si>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</si>
  <si>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</si>
  <si>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</si>
  <si>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</si>
  <si>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</si>
  <si>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</si>
  <si>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</si>
  <si>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</si>
  <si>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</si>
  <si>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</si>
  <si>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</si>
  <si>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</si>
  <si>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</si>
  <si>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</si>
  <si>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</si>
  <si>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</si>
  <si>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</si>
  <si>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</si>
  <si>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</si>
  <si>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</si>
  <si>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</si>
  <si>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</si>
  <si>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</si>
  <si>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</si>
  <si>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</si>
  <si>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</si>
  <si>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</si>
  <si>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</si>
  <si>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</si>
  <si>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</si>
  <si>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</si>
  <si>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</si>
  <si>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</si>
  <si>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</si>
  <si>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</si>
  <si>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</si>
  <si>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</si>
  <si>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</si>
  <si>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</si>
  <si>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</si>
  <si>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</si>
  <si>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</si>
  <si>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</si>
  <si>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</si>
  <si>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</si>
  <si>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</si>
  <si>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</si>
  <si>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</si>
  <si>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</si>
  <si>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</si>
  <si>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</si>
  <si>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</si>
  <si>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</si>
  <si>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</si>
  <si>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</si>
  <si>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</si>
  <si>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</si>
  <si>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</si>
  <si>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</si>
  <si>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</si>
  <si>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</si>
  <si>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</si>
  <si>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</si>
  <si>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</si>
  <si>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</si>
  <si>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</si>
  <si>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</si>
  <si>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</si>
  <si>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</si>
  <si>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</si>
  <si>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</si>
  <si>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</si>
  <si>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</si>
  <si>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</si>
  <si>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</si>
  <si>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</si>
  <si>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</si>
  <si>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</si>
  <si>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</si>
  <si>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</si>
  <si>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</si>
  <si>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</si>
  <si>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</si>
  <si>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</si>
  <si>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</si>
  <si>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</si>
  <si>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</si>
  <si>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</si>
  <si>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</si>
  <si>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</si>
  <si>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</si>
  <si>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</si>
  <si>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</si>
  <si>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</si>
  <si>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</si>
  <si>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</si>
  <si>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</si>
  <si>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</si>
  <si>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</si>
  <si>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</si>
  <si>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</si>
  <si>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</si>
  <si>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</si>
  <si>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</si>
  <si>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</si>
  <si>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</si>
  <si>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</si>
  <si>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</si>
  <si>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</si>
  <si>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</si>
  <si>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</si>
  <si>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</si>
  <si>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</si>
  <si>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</si>
  <si>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</si>
  <si>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</si>
  <si>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</si>
  <si>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</si>
  <si>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</si>
  <si>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</si>
  <si>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</si>
  <si>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</si>
  <si>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</si>
  <si>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</si>
  <si>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</si>
  <si>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</si>
  <si>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</si>
  <si>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</si>
  <si>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</si>
  <si>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</si>
  <si>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</si>
  <si>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</si>
  <si>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</si>
  <si>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</si>
  <si>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</si>
  <si>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</si>
  <si>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</si>
  <si>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</si>
  <si>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</si>
  <si>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</si>
  <si>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</si>
  <si>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</si>
  <si>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</si>
  <si>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</si>
  <si>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</si>
  <si>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</si>
  <si>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</si>
  <si>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</si>
  <si>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</si>
  <si>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</si>
  <si>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</si>
  <si>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</si>
  <si>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</si>
  <si>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</si>
  <si>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</si>
  <si>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</si>
  <si>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</si>
  <si>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</si>
  <si>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</si>
  <si>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</si>
  <si>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</si>
  <si>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</si>
  <si>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</si>
  <si>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</si>
  <si>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</si>
  <si>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</si>
  <si>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</si>
  <si>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</si>
  <si>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</si>
  <si>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</si>
  <si>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</si>
  <si>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</si>
  <si>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</si>
  <si>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</si>
  <si>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</si>
  <si>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</si>
  <si>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</si>
  <si>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</si>
  <si>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</si>
  <si>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</si>
  <si>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</si>
  <si>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</si>
  <si>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</si>
  <si>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</si>
  <si>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</si>
  <si>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</si>
  <si>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</si>
  <si>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</si>
  <si>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</si>
  <si>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</si>
  <si>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</si>
  <si>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</si>
  <si>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</si>
  <si>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</si>
  <si>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</si>
  <si>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</si>
  <si>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</si>
  <si>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</si>
  <si>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</si>
  <si>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</si>
  <si>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</si>
  <si>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</si>
  <si>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</si>
  <si>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</si>
  <si>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</si>
  <si>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</si>
  <si>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</si>
  <si>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</si>
  <si>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</si>
  <si>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</si>
  <si>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</si>
  <si>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</si>
  <si>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</si>
  <si>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</si>
  <si>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</si>
  <si>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</si>
  <si>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</si>
  <si>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</si>
  <si>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</si>
  <si>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</si>
  <si>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</si>
  <si>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</si>
  <si>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</si>
  <si>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</si>
  <si>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</si>
  <si>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</si>
  <si>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</si>
  <si>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</si>
  <si>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</si>
  <si>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</si>
  <si>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</si>
  <si>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</si>
  <si>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</si>
  <si>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</si>
  <si>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</si>
  <si>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</si>
  <si>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</si>
  <si>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</si>
  <si>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</si>
  <si>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</si>
  <si>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</si>
  <si>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</si>
  <si>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</si>
  <si>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</si>
  <si>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</si>
  <si>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</si>
  <si>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</si>
  <si>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</si>
  <si>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</si>
  <si>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</si>
  <si>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</si>
  <si>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</si>
  <si>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</si>
  <si>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</si>
  <si>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</si>
  <si>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</si>
  <si>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</si>
  <si>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</si>
  <si>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</si>
  <si>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</si>
  <si>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</si>
  <si>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</si>
  <si>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</si>
  <si>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</si>
  <si>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</si>
  <si>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</si>
  <si>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</si>
  <si>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</si>
  <si>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</si>
  <si>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</si>
  <si>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</si>
  <si>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</si>
  <si>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</si>
  <si>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</si>
  <si>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</si>
  <si>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</si>
  <si>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</si>
  <si>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</si>
  <si>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</si>
  <si>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</si>
  <si>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</si>
  <si>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</si>
  <si>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</si>
  <si>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</si>
  <si>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</si>
  <si>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</si>
  <si>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</si>
  <si>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</si>
  <si>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</si>
  <si>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</si>
  <si>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</si>
  <si>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</si>
  <si>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</si>
  <si>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</si>
  <si>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</si>
  <si>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</si>
  <si>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</si>
  <si>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</si>
  <si>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</si>
  <si>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</si>
  <si>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</si>
  <si>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</si>
  <si>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</si>
  <si>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</si>
  <si>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</si>
  <si>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</si>
  <si>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</si>
  <si>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</si>
  <si>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</si>
  <si>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</si>
  <si>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</si>
  <si>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</si>
  <si>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</si>
  <si>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</si>
  <si>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</si>
  <si>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</si>
  <si>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</si>
  <si>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</si>
  <si>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</si>
  <si>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</si>
  <si>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</si>
  <si>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</si>
  <si>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</si>
  <si>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</si>
  <si>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</si>
  <si>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</si>
  <si>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</si>
  <si>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</si>
  <si>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</si>
  <si>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</si>
  <si>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</si>
  <si>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</si>
  <si>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</si>
  <si>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</si>
  <si>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</si>
  <si>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</si>
  <si>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</si>
  <si>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</si>
  <si>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</si>
  <si>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</si>
  <si>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</si>
  <si>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</si>
  <si>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</si>
  <si>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</si>
  <si>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</si>
  <si>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</si>
  <si>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</si>
  <si>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</si>
  <si>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</si>
  <si>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</si>
  <si>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</si>
  <si>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</si>
  <si>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</si>
  <si>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</si>
  <si>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</si>
  <si>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</si>
  <si>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</si>
  <si>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</si>
  <si>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</si>
  <si>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</si>
  <si>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</si>
  <si>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</si>
  <si>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</si>
  <si>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</si>
  <si>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</si>
  <si>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</si>
  <si>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</si>
  <si>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</si>
  <si>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</si>
  <si>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</si>
  <si>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</si>
  <si>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</si>
  <si>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</si>
  <si>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</si>
  <si>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</si>
  <si>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</si>
  <si>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</si>
  <si>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</si>
  <si>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</si>
  <si>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</si>
  <si>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</si>
  <si>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</si>
  <si>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</si>
  <si>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</si>
  <si>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</si>
  <si>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</si>
  <si>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</si>
  <si>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</si>
  <si>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</si>
  <si>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</si>
  <si>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</si>
  <si>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</si>
  <si>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</si>
  <si>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</si>
  <si>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</si>
  <si>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</si>
  <si>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</si>
  <si>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</si>
  <si>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</si>
  <si>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</si>
  <si>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</si>
  <si>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</si>
  <si>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</si>
  <si>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</si>
  <si>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</si>
  <si>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</si>
  <si>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</si>
  <si>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</si>
  <si>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</si>
  <si>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</si>
  <si>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</si>
  <si>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</si>
  <si>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</si>
  <si>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</si>
  <si>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</si>
  <si>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</si>
  <si>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</si>
  <si>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</si>
  <si>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</si>
  <si>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</si>
  <si>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</si>
  <si>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</si>
  <si>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</si>
  <si>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</si>
  <si>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</si>
  <si>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</si>
  <si>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</si>
  <si>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</si>
  <si>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</si>
  <si>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</si>
  <si>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</si>
  <si>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</si>
  <si>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</si>
  <si>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</si>
  <si>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</si>
  <si>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</si>
  <si>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</si>
  <si>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</si>
  <si>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</si>
  <si>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</si>
  <si>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</si>
  <si>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</si>
  <si>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</si>
  <si>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</si>
  <si>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</si>
  <si>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</si>
  <si>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</si>
  <si>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</si>
  <si>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</si>
  <si>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</si>
  <si>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</si>
  <si>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</si>
  <si>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</si>
  <si>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</si>
  <si>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</si>
  <si>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</si>
  <si>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</si>
  <si>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</si>
  <si>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</si>
  <si>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</si>
  <si>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</si>
  <si>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</si>
  <si>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</si>
  <si>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</si>
  <si>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</si>
  <si>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</si>
  <si>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</si>
  <si>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</si>
  <si>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</si>
  <si>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</si>
  <si>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</si>
  <si>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</si>
  <si>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</si>
  <si>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</si>
  <si>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</si>
  <si>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</si>
  <si>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</si>
  <si>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</si>
  <si>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</si>
  <si>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</si>
  <si>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</si>
  <si>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</si>
  <si>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</si>
  <si>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</si>
  <si>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</si>
  <si>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</si>
  <si>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</si>
  <si>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</si>
  <si>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</si>
  <si>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</si>
  <si>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</si>
  <si>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</si>
  <si>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</si>
  <si>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</si>
  <si>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</si>
  <si>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</si>
  <si>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</si>
  <si>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</si>
  <si>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</si>
  <si>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</si>
  <si>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</si>
  <si>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</si>
  <si>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</si>
  <si>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</si>
  <si>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</si>
  <si>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</si>
  <si>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</si>
  <si>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</si>
  <si>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</si>
  <si>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</si>
  <si>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</si>
  <si>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</si>
  <si>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</si>
  <si>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</si>
  <si>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</si>
  <si>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</si>
  <si>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</si>
  <si>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</si>
  <si>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</si>
  <si>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</si>
  <si>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</si>
  <si>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</si>
  <si>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</si>
  <si>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</si>
  <si>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</si>
  <si>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</si>
  <si>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</si>
  <si>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</si>
  <si>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</si>
  <si>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</si>
  <si>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</si>
  <si>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</si>
  <si>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</si>
  <si>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</si>
  <si>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</si>
  <si>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</si>
  <si>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</si>
  <si>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</si>
  <si>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</si>
  <si>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</si>
  <si>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</si>
  <si>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</si>
  <si>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</si>
  <si>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</si>
  <si>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</si>
  <si>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</si>
  <si>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</si>
  <si>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</si>
  <si>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</si>
  <si>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</si>
  <si>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</si>
  <si>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</si>
  <si>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</si>
  <si>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</si>
  <si>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</si>
  <si>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</si>
  <si>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</si>
  <si>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</si>
  <si>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</si>
  <si>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</si>
  <si>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</si>
  <si>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</si>
  <si>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</si>
  <si>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</si>
  <si>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</si>
  <si>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</si>
  <si>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</si>
  <si>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</si>
  <si>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</si>
  <si>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</si>
  <si>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</si>
  <si>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</si>
  <si>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</si>
  <si>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</si>
  <si>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</si>
  <si>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</si>
  <si>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</si>
  <si>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</si>
  <si>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</si>
  <si>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</si>
  <si>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</si>
  <si>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</si>
  <si>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</si>
  <si>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</si>
  <si>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</si>
  <si>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</si>
  <si>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</si>
  <si>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</si>
  <si>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</si>
  <si>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</si>
  <si>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</si>
  <si>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</si>
  <si>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</si>
  <si>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</si>
  <si>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</si>
  <si>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</si>
  <si>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</si>
  <si>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</si>
  <si>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</si>
  <si>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</si>
  <si>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</si>
  <si>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</si>
  <si>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</si>
  <si>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</si>
  <si>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</si>
  <si>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</si>
  <si>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</si>
  <si>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</si>
  <si>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</si>
  <si>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</si>
  <si>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</si>
  <si>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</si>
  <si>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</si>
  <si>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</si>
  <si>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</si>
  <si>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</si>
  <si>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</si>
  <si>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</si>
  <si>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</si>
  <si>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</si>
  <si>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</si>
  <si>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</si>
  <si>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</si>
  <si>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</si>
  <si>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</si>
  <si>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</si>
  <si>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</si>
  <si>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</si>
  <si>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</si>
  <si>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</si>
  <si>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</si>
  <si>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</si>
  <si>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</si>
  <si>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</si>
  <si>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</si>
  <si>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</si>
  <si>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</si>
  <si>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</si>
  <si>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</si>
  <si>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</si>
  <si>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</si>
  <si>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</si>
  <si>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</si>
  <si>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</si>
  <si>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</si>
  <si>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</si>
  <si>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</si>
  <si>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</si>
  <si>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</si>
  <si>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</si>
  <si>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</si>
  <si>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</si>
  <si>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</si>
  <si>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</si>
  <si>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</si>
  <si>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</si>
  <si>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</si>
  <si>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</si>
  <si>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</si>
  <si>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</si>
  <si>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</si>
  <si>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</si>
  <si>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</si>
  <si>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</si>
  <si>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</si>
  <si>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</si>
  <si>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</si>
  <si>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</si>
  <si>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</si>
  <si>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</si>
  <si>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</si>
  <si>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</si>
  <si>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</si>
  <si>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</si>
  <si>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</si>
  <si>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</si>
  <si>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</si>
  <si>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</si>
  <si>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</si>
  <si>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</si>
  <si>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</si>
  <si>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</si>
  <si>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</si>
  <si>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</si>
  <si>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</si>
  <si>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</si>
  <si>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</si>
  <si>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</si>
  <si>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</si>
  <si>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</si>
  <si>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</si>
  <si>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</si>
  <si>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</si>
  <si>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</si>
  <si>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</si>
  <si>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</si>
  <si>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</si>
  <si>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</si>
  <si>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</si>
  <si>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</si>
  <si>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</si>
  <si>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</si>
  <si>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</si>
  <si>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</si>
  <si>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</si>
  <si>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</si>
  <si>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</si>
  <si>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</si>
  <si>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</si>
  <si>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</si>
  <si>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</si>
  <si>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</si>
  <si>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</si>
  <si>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</si>
  <si>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</si>
  <si>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</si>
  <si>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</si>
  <si>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</si>
  <si>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</si>
  <si>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</si>
  <si>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</si>
  <si>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</si>
  <si>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</si>
  <si>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</si>
  <si>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</si>
  <si>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</si>
  <si>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</si>
  <si>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</si>
  <si>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</si>
  <si>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</si>
  <si>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</si>
  <si>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</si>
  <si>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</si>
  <si>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</si>
  <si>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</si>
  <si>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</si>
  <si>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</si>
  <si>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</si>
  <si>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</si>
  <si>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</si>
  <si>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</si>
  <si>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</si>
  <si>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</si>
  <si>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</si>
  <si>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</si>
  <si>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</si>
  <si>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</si>
  <si>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</si>
  <si>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</si>
  <si>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</si>
  <si>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</si>
  <si>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</si>
  <si>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</si>
  <si>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</si>
  <si>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</si>
  <si>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</si>
  <si>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</si>
  <si>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</si>
  <si>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</si>
  <si>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</si>
  <si>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</si>
  <si>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</si>
  <si>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</si>
  <si>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</si>
  <si>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</si>
  <si>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</si>
  <si>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</si>
  <si>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</si>
  <si>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</si>
  <si>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</si>
  <si>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</si>
  <si>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</si>
  <si>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</si>
  <si>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</si>
  <si>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</si>
  <si>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</si>
  <si>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</si>
  <si>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</si>
  <si>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</si>
  <si>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</si>
  <si>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</si>
  <si>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</si>
  <si>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</si>
  <si>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</si>
  <si>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</si>
  <si>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</si>
  <si>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</si>
  <si>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</si>
  <si>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</si>
  <si>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</si>
  <si>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</si>
  <si>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</si>
  <si>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</si>
  <si>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</si>
  <si>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</si>
  <si>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</si>
  <si>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</si>
  <si>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</si>
  <si>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</si>
  <si>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</si>
  <si>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</si>
  <si>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</si>
  <si>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</si>
  <si>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</si>
  <si>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</si>
  <si>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</si>
  <si>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</si>
  <si>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</si>
  <si>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</si>
  <si>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</si>
  <si>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</si>
  <si>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</si>
  <si>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</si>
  <si>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</si>
  <si>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</si>
  <si>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</si>
  <si>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</si>
  <si>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</si>
  <si>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</si>
  <si>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</si>
  <si>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</si>
  <si>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</si>
  <si>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</si>
  <si>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</si>
  <si>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</si>
  <si>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</si>
  <si>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</si>
  <si>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</si>
  <si>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</si>
  <si>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</si>
  <si>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</si>
  <si>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</si>
  <si>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</si>
  <si>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</si>
  <si>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</si>
  <si>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</si>
  <si>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</si>
  <si>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</si>
  <si>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</si>
  <si>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</si>
  <si>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</si>
  <si>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</si>
  <si>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</si>
  <si>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</si>
  <si>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</si>
  <si>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</si>
  <si>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</si>
  <si>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</si>
  <si>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</si>
  <si>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</si>
  <si>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</si>
  <si>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</si>
  <si>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</si>
  <si>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</si>
  <si>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</si>
  <si>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</si>
  <si>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</si>
  <si>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</si>
  <si>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</si>
  <si>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</si>
  <si>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</si>
  <si>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</si>
  <si>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</si>
  <si>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</si>
  <si>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</si>
  <si>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</si>
  <si>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</si>
  <si>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</si>
  <si>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</si>
  <si>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</si>
  <si>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</si>
  <si>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</si>
  <si>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</si>
  <si>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</si>
  <si>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</si>
  <si>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</si>
  <si>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</si>
  <si>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</si>
  <si>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</si>
  <si>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</si>
  <si>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</si>
  <si>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</si>
  <si>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</si>
  <si>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</si>
  <si>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</si>
  <si>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</si>
  <si>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</si>
  <si>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</si>
  <si>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</si>
  <si>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</si>
  <si>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</si>
  <si>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</si>
  <si>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</si>
  <si>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</si>
  <si>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</si>
  <si>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</si>
  <si>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</si>
  <si>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</si>
  <si>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</si>
  <si>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</si>
  <si>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</si>
  <si>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</si>
  <si>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</si>
  <si>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</si>
  <si>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</si>
  <si>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</si>
  <si>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</si>
  <si>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</si>
  <si>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</si>
  <si>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</si>
  <si>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</si>
  <si>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</si>
  <si>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</si>
  <si>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</si>
  <si>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</si>
  <si>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</si>
  <si>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</si>
  <si>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</si>
  <si>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</si>
  <si>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</si>
  <si>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</si>
  <si>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</si>
  <si>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</si>
  <si>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</si>
  <si>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</si>
  <si>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</si>
  <si>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</si>
  <si>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</si>
  <si>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</si>
  <si>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</si>
  <si>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</si>
  <si>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</si>
  <si>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</si>
  <si>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</si>
  <si>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</si>
  <si>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</si>
  <si>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</si>
  <si>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</si>
  <si>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</si>
  <si>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</si>
  <si>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</si>
  <si>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</si>
  <si>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</si>
  <si>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</si>
  <si>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</si>
  <si>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</si>
  <si>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</si>
  <si>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</si>
  <si>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</si>
  <si>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</si>
  <si>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</si>
  <si>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</si>
  <si>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</si>
  <si>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</si>
  <si>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</si>
  <si>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</si>
  <si>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</si>
  <si>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</si>
  <si>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</si>
  <si>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</si>
  <si>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</si>
  <si>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</si>
  <si>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</si>
  <si>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</si>
  <si>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</si>
  <si>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</si>
  <si>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</si>
  <si>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</si>
  <si>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</si>
  <si>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</si>
  <si>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</si>
  <si>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</si>
  <si>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</si>
  <si>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</si>
  <si>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</si>
  <si>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</si>
  <si>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</si>
  <si>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</si>
  <si>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</si>
  <si>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</si>
  <si>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</si>
  <si>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</si>
  <si>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</si>
  <si>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</si>
  <si>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</si>
  <si>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</si>
  <si>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</si>
  <si>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</si>
  <si>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</si>
  <si>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</si>
  <si>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</si>
  <si>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</si>
  <si>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</si>
  <si>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</si>
  <si>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</si>
  <si>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</si>
  <si>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</si>
  <si>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</si>
  <si>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</si>
  <si>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</si>
  <si>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</si>
  <si>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</si>
  <si>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</si>
  <si>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</si>
  <si>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</si>
  <si>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</si>
  <si>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</si>
  <si>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</si>
  <si>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</si>
  <si>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</si>
  <si>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</si>
  <si>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</si>
  <si>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</si>
  <si>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</si>
  <si>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</si>
  <si>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</si>
  <si>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</si>
  <si>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</si>
  <si>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</si>
  <si>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</si>
  <si>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</si>
  <si>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</si>
  <si>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</si>
  <si>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</si>
  <si>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</si>
  <si>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</si>
  <si>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</si>
  <si>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</si>
  <si>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</si>
  <si>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</si>
  <si>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</si>
  <si>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</si>
  <si>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</si>
  <si>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</si>
  <si>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</si>
  <si>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</si>
  <si>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</si>
  <si>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</si>
  <si>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</si>
  <si>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</si>
  <si>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</si>
  <si>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</si>
  <si>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</si>
  <si>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</si>
  <si>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</si>
  <si>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</si>
  <si>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</si>
  <si>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</si>
  <si>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</si>
  <si>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</si>
  <si>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</si>
  <si>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</si>
  <si>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</si>
  <si>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</si>
  <si>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</si>
  <si>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</si>
  <si>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</si>
  <si>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</si>
  <si>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</si>
  <si>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</si>
  <si>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</si>
  <si>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</si>
  <si>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</si>
  <si>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</si>
  <si>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</si>
  <si>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</si>
  <si>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</si>
  <si>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</si>
  <si>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</si>
  <si>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</si>
  <si>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</si>
  <si>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</si>
  <si>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</si>
  <si>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</si>
  <si>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</si>
  <si>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</si>
  <si>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</si>
  <si>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</si>
  <si>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</si>
  <si>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</si>
  <si>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</si>
  <si>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</si>
  <si>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</si>
  <si>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</si>
  <si>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</si>
  <si>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</si>
  <si>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</si>
  <si>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</si>
  <si>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</si>
  <si>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</si>
  <si>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</si>
  <si>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</si>
  <si>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</si>
  <si>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</si>
  <si>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</si>
  <si>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</si>
  <si>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</si>
  <si>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</si>
  <si>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</si>
  <si>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</si>
  <si>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</si>
  <si>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</si>
  <si>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</si>
  <si>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</si>
  <si>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</si>
  <si>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</si>
  <si>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</si>
  <si>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</si>
  <si>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</si>
  <si>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</si>
  <si>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</si>
  <si>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</si>
  <si>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</si>
  <si>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</si>
  <si>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</si>
  <si>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</si>
  <si>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</si>
  <si>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</si>
  <si>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</si>
  <si>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</si>
  <si>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</si>
  <si>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</si>
  <si>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</si>
  <si>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</si>
  <si>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</si>
  <si>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</si>
  <si>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</si>
  <si>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</si>
  <si>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</si>
  <si>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</si>
  <si>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</si>
  <si>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</si>
  <si>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</si>
  <si>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</si>
  <si>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</si>
  <si>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</si>
  <si>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</si>
  <si>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</si>
  <si>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</si>
  <si>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</si>
  <si>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</si>
  <si>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</si>
  <si>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</si>
  <si>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</si>
  <si>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</si>
  <si>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</si>
  <si>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</si>
  <si>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</si>
  <si>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</si>
  <si>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</si>
  <si>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</si>
  <si>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</si>
  <si>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</si>
  <si>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</si>
  <si>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</si>
  <si>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</si>
  <si>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</si>
  <si>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</si>
  <si>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</si>
  <si>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</si>
  <si>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</si>
  <si>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</si>
  <si>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</si>
  <si>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</si>
  <si>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</si>
  <si>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</si>
  <si>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</si>
  <si>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</si>
  <si>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</si>
  <si>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</si>
  <si>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</si>
  <si>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</si>
  <si>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</si>
  <si>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</si>
  <si>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</si>
  <si>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</si>
  <si>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</si>
  <si>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</si>
  <si>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</si>
  <si>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</si>
  <si>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</si>
  <si>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</si>
  <si>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</si>
  <si>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</si>
  <si>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</si>
  <si>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</si>
  <si>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</si>
  <si>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</si>
  <si>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</si>
  <si>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</si>
  <si>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</si>
  <si>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</si>
  <si>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</si>
  <si>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</si>
  <si>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</si>
  <si>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</si>
  <si>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</si>
  <si>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</si>
  <si>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</si>
  <si>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</si>
  <si>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</si>
  <si>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</si>
  <si>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</si>
  <si>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</si>
  <si>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</si>
  <si>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</si>
  <si>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</si>
  <si>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</si>
  <si>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</si>
  <si>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</si>
  <si>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</si>
  <si>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</si>
  <si>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</si>
  <si>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</si>
  <si>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</si>
  <si>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</si>
  <si>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</si>
  <si>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</si>
  <si>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</si>
  <si>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</si>
  <si>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</si>
  <si>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</si>
  <si>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</si>
  <si>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</si>
  <si>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</si>
  <si>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</si>
  <si>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</si>
  <si>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</si>
  <si>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</si>
  <si>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</si>
  <si>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</si>
  <si>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</si>
  <si>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</si>
  <si>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</si>
  <si>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</si>
  <si>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</si>
  <si>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</si>
  <si>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</si>
  <si>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</si>
  <si>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</si>
  <si>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</si>
  <si>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</si>
  <si>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</si>
  <si>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</si>
  <si>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</si>
  <si>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</si>
  <si>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</si>
  <si>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</si>
  <si>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</si>
  <si>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</si>
  <si>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</si>
  <si>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</si>
  <si>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</si>
  <si>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</si>
  <si>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</si>
  <si>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</si>
  <si>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</si>
  <si>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</si>
  <si>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</si>
  <si>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</si>
  <si>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</si>
  <si>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</si>
  <si>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</si>
  <si>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</si>
  <si>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</si>
  <si>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</si>
  <si>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</si>
  <si>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</si>
  <si>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</si>
  <si>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</si>
  <si>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</si>
  <si>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</si>
  <si>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</si>
  <si>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</si>
  <si>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</si>
  <si>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</si>
  <si>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</si>
  <si>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</si>
  <si>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</si>
  <si>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</si>
  <si>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</si>
  <si>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</si>
  <si>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</si>
  <si>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</si>
  <si>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</si>
  <si>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</si>
  <si>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</si>
  <si>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</si>
  <si>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</si>
  <si>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</si>
  <si>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</si>
  <si>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</si>
  <si>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</si>
  <si>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</si>
  <si>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</si>
  <si>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</si>
  <si>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</si>
  <si>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</si>
  <si>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</si>
  <si>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</si>
  <si>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</si>
  <si>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</si>
  <si>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</si>
  <si>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</si>
  <si>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</si>
  <si>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</si>
  <si>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</si>
  <si>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</si>
  <si>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</si>
  <si>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</si>
  <si>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</si>
  <si>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</si>
  <si>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</si>
  <si>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</si>
  <si>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</si>
  <si>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</si>
  <si>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</si>
  <si>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</si>
  <si>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</si>
  <si>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</si>
  <si>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</si>
  <si>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</si>
  <si>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</si>
  <si>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</si>
  <si>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</si>
  <si>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</si>
  <si>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</si>
  <si>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</si>
  <si>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</si>
  <si>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</si>
  <si>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</si>
  <si>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</si>
  <si>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</si>
  <si>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</si>
  <si>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</si>
  <si>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</si>
  <si>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</si>
  <si>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</si>
  <si>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</si>
  <si>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</si>
  <si>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</si>
  <si>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</si>
  <si>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</si>
  <si>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</si>
  <si>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</si>
  <si>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</si>
  <si>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</si>
  <si>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</si>
  <si>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</si>
  <si>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</si>
  <si>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</si>
  <si>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</si>
  <si>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</si>
  <si>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</si>
  <si>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</si>
  <si>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</si>
  <si>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</si>
  <si>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</si>
  <si>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</si>
  <si>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</si>
  <si>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</si>
  <si>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</si>
  <si>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</si>
  <si>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</si>
  <si>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</si>
  <si>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</si>
  <si>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</si>
  <si>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</si>
  <si>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</si>
  <si>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</si>
  <si>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</si>
  <si>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</si>
  <si>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</si>
  <si>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</si>
  <si>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</si>
  <si>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</si>
  <si>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</si>
  <si>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</si>
  <si>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</si>
  <si>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</si>
  <si>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</si>
  <si>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</si>
  <si>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</si>
  <si>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</si>
  <si>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</si>
  <si>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</si>
  <si>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</si>
  <si>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</si>
  <si>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</si>
  <si>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</si>
  <si>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</si>
  <si>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</si>
  <si>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</si>
  <si>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</si>
  <si>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</si>
  <si>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</si>
  <si>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</si>
  <si>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</si>
  <si>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</si>
  <si>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</si>
  <si>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</si>
  <si>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</si>
  <si>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</si>
  <si>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</si>
  <si>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</si>
  <si>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</si>
  <si>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</si>
  <si>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</si>
  <si>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</si>
  <si>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</si>
  <si>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</si>
  <si>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</si>
  <si>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</si>
  <si>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</si>
  <si>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</si>
  <si>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</si>
  <si>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</si>
  <si>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</si>
  <si>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</si>
  <si>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</si>
  <si>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</si>
  <si>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</si>
  <si>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</si>
  <si>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</si>
  <si>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</si>
  <si>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</si>
  <si>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</si>
  <si>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</si>
  <si>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</si>
  <si>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</si>
  <si>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</si>
  <si>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</si>
  <si>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</si>
  <si>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</si>
  <si>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</si>
  <si>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</si>
  <si>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</si>
  <si>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</si>
  <si>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</si>
  <si>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</si>
  <si>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</si>
  <si>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</si>
  <si>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</si>
  <si>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</si>
  <si>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</si>
  <si>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</si>
  <si>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</si>
  <si>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</si>
  <si>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</si>
  <si>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</si>
  <si>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</si>
  <si>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</si>
  <si>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</si>
  <si>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</si>
  <si>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</si>
  <si>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</si>
  <si>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</si>
  <si>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</si>
  <si>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</si>
  <si>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</si>
  <si>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</si>
  <si>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</si>
  <si>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</si>
  <si>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</si>
  <si>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</si>
  <si>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</si>
  <si>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</si>
  <si>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</si>
  <si>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</si>
  <si>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</si>
  <si>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</si>
  <si>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</si>
  <si>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</si>
  <si>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</si>
  <si>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</si>
  <si>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</si>
  <si>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</si>
  <si>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</si>
  <si>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</si>
  <si>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</si>
  <si>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</si>
  <si>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</si>
  <si>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</si>
  <si>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</si>
  <si>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</si>
  <si>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</si>
  <si>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</si>
  <si>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</si>
  <si>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</si>
  <si>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</si>
  <si>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</si>
  <si>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</si>
  <si>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</si>
  <si>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</si>
  <si>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</si>
  <si>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</si>
  <si>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</si>
  <si>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</si>
  <si>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</si>
  <si>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</si>
  <si>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</si>
  <si>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</si>
  <si>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</si>
  <si>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</si>
  <si>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</si>
  <si>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</si>
  <si>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</si>
  <si>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</si>
  <si>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</si>
  <si>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</si>
  <si>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</si>
  <si>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</si>
  <si>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</si>
  <si>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</si>
  <si>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</si>
  <si>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</si>
  <si>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</si>
  <si>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</si>
  <si>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</si>
  <si>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</si>
  <si>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</si>
  <si>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</si>
  <si>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</si>
  <si>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</si>
  <si>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</si>
  <si>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</si>
  <si>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</si>
  <si>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</si>
  <si>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</si>
  <si>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</si>
  <si>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</si>
  <si>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</si>
  <si>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</si>
  <si>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</si>
  <si>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</si>
  <si>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</si>
  <si>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</si>
  <si>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</si>
  <si>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</si>
  <si>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</si>
  <si>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</si>
  <si>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</si>
  <si>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</si>
  <si>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</si>
  <si>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</si>
  <si>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</si>
  <si>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</si>
  <si>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</si>
  <si>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</si>
  <si>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</si>
  <si>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</si>
  <si>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</si>
  <si>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</si>
  <si>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</si>
  <si>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</si>
  <si>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</si>
  <si>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</si>
  <si>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</si>
  <si>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</si>
  <si>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</si>
  <si>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</si>
  <si>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</si>
  <si>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</si>
  <si>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</si>
  <si>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</si>
  <si>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</si>
  <si>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</si>
  <si>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</si>
  <si>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</si>
  <si>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</si>
  <si>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</si>
  <si>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</si>
  <si>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</si>
  <si>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</si>
  <si>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</si>
  <si>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</si>
  <si>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</si>
  <si>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</si>
  <si>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</si>
  <si>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</si>
  <si>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</si>
  <si>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</si>
  <si>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</si>
  <si>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</si>
  <si>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</si>
  <si>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</si>
  <si>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</si>
  <si>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</si>
  <si>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</si>
  <si>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</si>
  <si>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</si>
  <si>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</si>
  <si>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</si>
  <si>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</si>
  <si>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</si>
  <si>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</si>
  <si>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</si>
  <si>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</si>
  <si>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</si>
  <si>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</si>
  <si>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</si>
  <si>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</si>
  <si>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</si>
  <si>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</si>
  <si>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</si>
  <si>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</si>
  <si>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</si>
  <si>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</si>
  <si>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</si>
  <si>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</si>
  <si>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</si>
  <si>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</si>
  <si>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</si>
  <si>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</si>
  <si>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</si>
  <si>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</si>
  <si>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</si>
  <si>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</si>
  <si>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</si>
  <si>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</si>
  <si>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</si>
  <si>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</si>
  <si>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</si>
  <si>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</si>
  <si>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</si>
  <si>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</si>
  <si>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</si>
  <si>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</si>
  <si>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</si>
  <si>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</si>
  <si>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</si>
  <si>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</si>
  <si>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</si>
  <si>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</si>
  <si>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</si>
  <si>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</si>
  <si>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</si>
  <si>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</si>
  <si>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</si>
  <si>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</si>
  <si>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</si>
  <si>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</si>
  <si>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</si>
  <si>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</si>
  <si>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</si>
  <si>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</si>
  <si>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</si>
  <si>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</si>
  <si>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</si>
  <si>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</si>
  <si>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</si>
  <si>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</si>
  <si>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</si>
  <si>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</si>
  <si>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</si>
  <si>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</si>
  <si>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</si>
  <si>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</si>
  <si>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</si>
  <si>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</si>
  <si>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</si>
  <si>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</si>
  <si>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</si>
  <si>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</si>
  <si>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</si>
  <si>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</si>
  <si>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</si>
  <si>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</si>
  <si>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</si>
  <si>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</si>
  <si>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</si>
  <si>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</si>
  <si>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</si>
  <si>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</si>
  <si>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</si>
  <si>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</si>
  <si>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</si>
  <si>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</si>
  <si>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</si>
  <si>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</si>
  <si>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</si>
  <si>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</si>
  <si>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</si>
  <si>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</si>
  <si>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</si>
  <si>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</si>
  <si>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</si>
  <si>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</si>
  <si>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</si>
  <si>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</si>
  <si>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</si>
  <si>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</si>
  <si>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</si>
  <si>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</si>
  <si>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</si>
  <si>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</si>
  <si>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</si>
  <si>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</si>
  <si>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</si>
  <si>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</si>
  <si>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</si>
  <si>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</si>
  <si>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</si>
  <si>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</si>
  <si>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</si>
  <si>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</si>
  <si>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</si>
  <si>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</si>
  <si>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</si>
  <si>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</si>
  <si>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</si>
  <si>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</si>
  <si>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</si>
  <si>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</si>
  <si>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</si>
  <si>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</si>
  <si>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</si>
  <si>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</si>
  <si>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</si>
  <si>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</si>
  <si>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</si>
  <si>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</si>
  <si>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</si>
  <si>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</si>
  <si>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</si>
  <si>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</si>
  <si>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</si>
  <si>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</si>
  <si>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</si>
  <si>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</si>
  <si>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</si>
  <si>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</si>
  <si>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</si>
  <si>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</si>
  <si>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</si>
  <si>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</si>
  <si>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</si>
  <si>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</si>
  <si>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</si>
  <si>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</si>
  <si>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</si>
  <si>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</si>
  <si>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</si>
  <si>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</si>
  <si>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</si>
  <si>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</si>
  <si>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</si>
  <si>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</si>
  <si>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</si>
  <si>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</si>
  <si>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</si>
  <si>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</si>
  <si>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</si>
  <si>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</si>
  <si>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</si>
  <si>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</si>
  <si>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</si>
  <si>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</si>
  <si>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</si>
  <si>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</si>
  <si>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</si>
  <si>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</si>
  <si>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</si>
  <si>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</si>
  <si>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</si>
  <si>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</si>
  <si>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</si>
  <si>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</si>
  <si>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</si>
  <si>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</si>
  <si>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</si>
  <si>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</si>
  <si>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</si>
  <si>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</si>
  <si>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</si>
  <si>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</si>
  <si>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</si>
  <si>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</si>
  <si>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</si>
  <si>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</si>
  <si>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</si>
  <si>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</si>
  <si>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</si>
  <si>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</si>
  <si>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</si>
  <si>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</si>
  <si>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</si>
  <si>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</si>
  <si>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</si>
  <si>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</si>
  <si>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</si>
  <si>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</si>
  <si>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</si>
  <si>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</si>
  <si>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</si>
  <si>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</si>
  <si>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</si>
  <si>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</si>
  <si>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</si>
  <si>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</si>
  <si>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</si>
  <si>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</si>
  <si>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</si>
  <si>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</si>
  <si>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</si>
  <si>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</si>
  <si>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</si>
  <si>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</si>
  <si>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</si>
  <si>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</si>
  <si>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</si>
  <si>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</si>
  <si>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</si>
  <si>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</si>
  <si>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</si>
  <si>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</si>
  <si>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</si>
  <si>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</si>
  <si>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</si>
  <si>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</si>
  <si>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</si>
  <si>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</si>
  <si>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</si>
  <si>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</si>
  <si>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</si>
  <si>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</si>
  <si>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</si>
  <si>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</si>
  <si>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</si>
  <si>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</si>
  <si>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</si>
  <si>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</si>
  <si>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</si>
  <si>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</si>
  <si>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</si>
  <si>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</si>
  <si>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</si>
  <si>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</si>
  <si>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</si>
  <si>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</si>
  <si>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</si>
  <si>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</si>
  <si>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</si>
  <si>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</si>
  <si>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</si>
  <si>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</si>
  <si>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</si>
  <si>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</si>
  <si>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</si>
  <si>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</si>
  <si>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</si>
  <si>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</si>
  <si>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</si>
  <si>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</si>
  <si>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</si>
  <si>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</si>
  <si>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</si>
  <si>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</si>
  <si>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</si>
  <si>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</si>
  <si>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</si>
  <si>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</si>
  <si>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</si>
  <si>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</si>
  <si>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</si>
  <si>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</si>
  <si>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</si>
  <si>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</si>
  <si>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</si>
  <si>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</si>
  <si>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</si>
  <si>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</si>
  <si>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</si>
  <si>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</si>
  <si>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</si>
  <si>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</si>
  <si>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</si>
  <si>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</si>
  <si>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</si>
  <si>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</si>
  <si>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</si>
  <si>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</si>
  <si>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</si>
  <si>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</si>
  <si>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</si>
  <si>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</si>
  <si>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</si>
  <si>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</si>
  <si>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</si>
  <si>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</si>
  <si>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</si>
  <si>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</si>
  <si>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</si>
  <si>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</si>
  <si>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</si>
  <si>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</si>
  <si>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</si>
  <si>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</si>
  <si>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</si>
  <si>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</si>
  <si>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</si>
  <si>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</si>
  <si>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</si>
  <si>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</si>
  <si>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</si>
  <si>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</si>
  <si>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</si>
  <si>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</si>
  <si>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</si>
  <si>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</si>
  <si>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</si>
  <si>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</si>
  <si>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</si>
  <si>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</si>
  <si>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</si>
  <si>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</si>
  <si>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</si>
  <si>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</si>
  <si>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</si>
  <si>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</si>
  <si>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</si>
  <si>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</si>
  <si>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</si>
  <si>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</si>
  <si>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</si>
  <si>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</si>
  <si>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</si>
  <si>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</si>
  <si>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</si>
  <si>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</si>
  <si>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</si>
  <si>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</si>
  <si>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</si>
  <si>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</si>
  <si>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</si>
  <si>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</si>
  <si>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</si>
  <si>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</si>
  <si>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</si>
  <si>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</si>
  <si>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</si>
  <si>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</si>
  <si>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</si>
  <si>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</si>
  <si>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</si>
  <si>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</si>
  <si>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</si>
  <si>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</si>
  <si>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</si>
  <si>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</si>
  <si>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</si>
  <si>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</si>
  <si>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</si>
  <si>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</si>
  <si>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</si>
  <si>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</si>
  <si>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</si>
  <si>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</si>
  <si>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</si>
  <si>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</si>
  <si>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</si>
  <si>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</si>
  <si>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</si>
  <si>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</si>
  <si>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</si>
  <si>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</si>
  <si>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</si>
  <si>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</si>
  <si>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</si>
  <si>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</si>
  <si>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</si>
  <si>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</si>
  <si>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</si>
  <si>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</si>
  <si>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</si>
  <si>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</si>
  <si>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</si>
  <si>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</si>
  <si>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</si>
  <si>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</si>
  <si>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</si>
  <si>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</si>
  <si>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</si>
  <si>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</si>
  <si>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</si>
  <si>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</si>
  <si>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</si>
  <si>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</si>
  <si>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</si>
  <si>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</si>
  <si>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</si>
  <si>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</si>
  <si>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</si>
  <si>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</si>
  <si>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</si>
  <si>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</si>
  <si>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</si>
  <si>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</si>
  <si>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</si>
  <si>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</si>
  <si>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</si>
  <si>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</si>
  <si>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</si>
  <si>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</si>
  <si>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</si>
  <si>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</si>
  <si>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</si>
  <si>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</si>
  <si>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</si>
  <si>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</si>
  <si>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</si>
  <si>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</si>
  <si>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</si>
  <si>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</si>
  <si>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</si>
  <si>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</si>
  <si>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</si>
  <si>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</si>
  <si>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</si>
  <si>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</si>
  <si>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</si>
  <si>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</si>
  <si>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</si>
  <si>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</si>
  <si>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</si>
  <si>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</si>
  <si>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</si>
  <si>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</si>
  <si>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</si>
  <si>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</si>
  <si>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</si>
  <si>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</si>
  <si>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</si>
  <si>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</si>
  <si>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</si>
  <si>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</si>
  <si>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</si>
  <si>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</si>
  <si>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</si>
  <si>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</si>
  <si>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</si>
  <si>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</si>
  <si>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</si>
  <si>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</si>
  <si>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</si>
  <si>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</si>
  <si>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</si>
  <si>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</si>
  <si>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</si>
  <si>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</si>
  <si>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</si>
  <si>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</si>
  <si>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</si>
  <si>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</si>
  <si>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</si>
  <si>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</si>
  <si>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</si>
  <si>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</si>
  <si>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</si>
  <si>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</si>
  <si>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</si>
  <si>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</si>
  <si>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</si>
  <si>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</si>
  <si>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</si>
  <si>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</si>
  <si>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</si>
  <si>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</si>
  <si>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</si>
  <si>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</si>
  <si>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</si>
  <si>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</si>
  <si>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</si>
  <si>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</si>
  <si>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</si>
  <si>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</si>
  <si>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</si>
  <si>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</si>
  <si>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</si>
  <si>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</si>
  <si>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</si>
  <si>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</si>
  <si>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</si>
  <si>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</si>
  <si>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</si>
  <si>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</si>
  <si>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</si>
  <si>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</si>
  <si>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</si>
  <si>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</si>
  <si>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</si>
  <si>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</si>
  <si>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</si>
  <si>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</si>
  <si>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</si>
  <si>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</si>
  <si>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</si>
  <si>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</si>
  <si>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</si>
  <si>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</si>
  <si>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</si>
  <si>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</si>
  <si>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</si>
  <si>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</si>
  <si>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</si>
  <si>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</si>
  <si>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</si>
  <si>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</si>
  <si>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</si>
  <si>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</si>
  <si>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</si>
  <si>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</si>
  <si>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</si>
  <si>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</si>
  <si>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</si>
  <si>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</si>
  <si>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</si>
  <si>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</si>
  <si>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</si>
  <si>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</si>
  <si>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</si>
  <si>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</si>
  <si>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</si>
  <si>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</si>
  <si>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</si>
  <si>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</si>
  <si>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</si>
  <si>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</si>
  <si>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</si>
  <si>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</si>
  <si>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</si>
  <si>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</si>
  <si>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</si>
  <si>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</si>
  <si>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</si>
  <si>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</si>
  <si>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</si>
  <si>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</si>
  <si>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</si>
  <si>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</si>
  <si>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</si>
  <si>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</si>
  <si>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</si>
  <si>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</si>
  <si>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</si>
  <si>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</si>
  <si>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</si>
  <si>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</si>
  <si>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</si>
  <si>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</si>
  <si>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</si>
  <si>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</si>
  <si>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</si>
  <si>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</si>
  <si>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</si>
  <si>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</si>
  <si>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</si>
  <si>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</si>
  <si>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</si>
  <si>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</si>
  <si>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</si>
  <si>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</si>
  <si>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</si>
  <si>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</si>
  <si>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</si>
  <si>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</si>
  <si>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</si>
  <si>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</si>
  <si>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</si>
  <si>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</si>
  <si>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</si>
  <si>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</si>
  <si>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</si>
  <si>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</si>
  <si>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</si>
  <si>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</si>
  <si>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</si>
  <si>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</si>
  <si>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</si>
  <si>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</si>
  <si>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</si>
  <si>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</si>
  <si>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</si>
  <si>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</si>
  <si>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</si>
  <si>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</si>
  <si>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</si>
  <si>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</si>
  <si>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</si>
  <si>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</si>
  <si>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</si>
  <si>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</si>
  <si>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</si>
  <si>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</si>
  <si>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</si>
  <si>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</si>
  <si>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</si>
  <si>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</si>
  <si>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</si>
  <si>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</si>
  <si>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</si>
  <si>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</si>
  <si>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</si>
  <si>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</si>
  <si>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</si>
  <si>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</si>
  <si>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</si>
  <si>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</si>
  <si>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</si>
  <si>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</si>
  <si>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</si>
  <si>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</si>
  <si>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</si>
  <si>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</si>
  <si>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</si>
  <si>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</si>
  <si>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</si>
  <si>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</si>
  <si>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</si>
  <si>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</si>
  <si>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</si>
  <si>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</si>
  <si>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</si>
  <si>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</si>
  <si>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</si>
  <si>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</si>
  <si>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</si>
  <si>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</si>
  <si>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</si>
  <si>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</si>
  <si>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</si>
  <si>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</si>
  <si>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</si>
  <si>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</si>
  <si>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</si>
  <si>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</si>
  <si>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</si>
  <si>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</si>
  <si>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</si>
  <si>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</si>
  <si>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</si>
  <si>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</si>
  <si>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</si>
  <si>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</si>
  <si>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</si>
  <si>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</si>
  <si>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</si>
  <si>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</si>
  <si>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</si>
  <si>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</si>
  <si>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</si>
  <si>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</si>
  <si>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</si>
  <si>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</si>
  <si>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</si>
  <si>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</si>
  <si>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</si>
  <si>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</si>
  <si>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</si>
  <si>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</si>
  <si>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</si>
  <si>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</si>
  <si>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</si>
  <si>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</si>
  <si>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</si>
  <si>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</si>
  <si>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</si>
  <si>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</si>
  <si>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</si>
  <si>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</si>
  <si>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</si>
  <si>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</si>
  <si>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</si>
  <si>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</si>
  <si>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</si>
  <si>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</si>
  <si>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</si>
  <si>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</si>
  <si>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</si>
  <si>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</si>
  <si>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</si>
  <si>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</si>
  <si>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</si>
  <si>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</si>
  <si>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</si>
  <si>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</si>
  <si>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</si>
  <si>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</si>
  <si>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</si>
  <si>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</si>
  <si>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</si>
  <si>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</si>
  <si>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</si>
  <si>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</si>
  <si>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</si>
  <si>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</si>
  <si>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</si>
  <si>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</si>
  <si>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</si>
  <si>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</si>
  <si>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</si>
  <si>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</si>
  <si>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</si>
  <si>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</si>
  <si>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</si>
  <si>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</si>
  <si>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</si>
  <si>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</si>
  <si>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</si>
  <si>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</si>
  <si>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</si>
  <si>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</si>
  <si>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</si>
  <si>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</si>
  <si>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</si>
  <si>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</si>
  <si>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</si>
  <si>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</si>
  <si>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</si>
  <si>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</si>
  <si>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</si>
  <si>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</si>
  <si>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</si>
  <si>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</si>
  <si>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</si>
  <si>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</si>
  <si>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</si>
  <si>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</si>
  <si>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</si>
  <si>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</si>
  <si>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</si>
  <si>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</si>
  <si>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</si>
  <si>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</si>
  <si>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</si>
  <si>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</si>
  <si>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</si>
  <si>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</si>
  <si>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</si>
  <si>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</si>
  <si>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</si>
  <si>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</si>
  <si>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</si>
  <si>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</si>
  <si>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</si>
  <si>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</si>
  <si>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</si>
  <si>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</si>
  <si>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</si>
  <si>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</si>
  <si>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</si>
  <si>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</si>
  <si>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</si>
  <si>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</si>
  <si>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</si>
  <si>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</si>
  <si>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</si>
  <si>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</si>
  <si>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</si>
  <si>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</si>
  <si>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</si>
  <si>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</si>
  <si>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</si>
  <si>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</si>
  <si>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</si>
  <si>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</si>
  <si>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</si>
  <si>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</si>
  <si>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</si>
  <si>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</si>
  <si>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</si>
  <si>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</si>
  <si>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</si>
  <si>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</si>
  <si>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</si>
  <si>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</si>
  <si>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</si>
  <si>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</si>
  <si>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</si>
  <si>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</si>
  <si>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</si>
  <si>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</si>
  <si>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</si>
  <si>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</si>
  <si>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</si>
  <si>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</si>
  <si>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</si>
  <si>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</si>
  <si>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</si>
  <si>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</si>
  <si>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</si>
  <si>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</si>
  <si>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</si>
  <si>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</si>
  <si>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</si>
  <si>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</si>
  <si>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</si>
  <si>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</si>
  <si>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</si>
  <si>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</si>
  <si>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</si>
  <si>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</si>
  <si>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</si>
  <si>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</si>
  <si>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</si>
  <si>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</si>
  <si>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</si>
  <si>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</si>
  <si>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</si>
  <si>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</si>
  <si>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</si>
  <si>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</si>
  <si>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</si>
  <si>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</si>
  <si>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</si>
  <si>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</si>
  <si>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</si>
  <si>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</si>
  <si>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</si>
  <si>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</si>
  <si>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</si>
  <si>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</si>
  <si>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</si>
  <si>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</si>
  <si>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</si>
  <si>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</si>
  <si>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</si>
  <si>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</si>
  <si>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</si>
  <si>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</si>
  <si>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</si>
  <si>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</si>
  <si>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</si>
  <si>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</si>
  <si>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</si>
  <si>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</si>
  <si>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</si>
  <si>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</si>
  <si>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</si>
  <si>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</si>
  <si>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</si>
  <si>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</si>
  <si>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</si>
  <si>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</si>
  <si>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</si>
  <si>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</si>
  <si>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</si>
  <si>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</si>
  <si>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</si>
  <si>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</si>
  <si>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</si>
  <si>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</si>
  <si>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</si>
  <si>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</si>
  <si>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</si>
  <si>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</si>
  <si>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</si>
  <si>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</si>
  <si>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</si>
  <si>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</si>
  <si>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</si>
  <si>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</si>
  <si>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</si>
  <si>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</si>
  <si>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</si>
  <si>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</si>
  <si>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</si>
  <si>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</si>
  <si>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</si>
  <si>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</si>
  <si>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</si>
  <si>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</si>
  <si>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</si>
  <si>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</si>
  <si>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</si>
  <si>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</si>
  <si>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</si>
  <si>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</si>
  <si>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</si>
  <si>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</si>
  <si>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</si>
  <si>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</si>
  <si>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</si>
  <si>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</si>
  <si>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</si>
  <si>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</si>
  <si>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</si>
  <si>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</si>
  <si>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</si>
  <si>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</si>
  <si>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</si>
  <si>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</si>
  <si>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</si>
  <si>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</si>
  <si>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</si>
  <si>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</si>
  <si>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</si>
  <si>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</si>
  <si>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</si>
  <si>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</si>
  <si>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</si>
  <si>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</si>
  <si>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</si>
  <si>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</si>
  <si>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</si>
  <si>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</si>
  <si>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</si>
  <si>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</si>
  <si>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</si>
  <si>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</si>
  <si>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</si>
  <si>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</si>
  <si>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</si>
  <si>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</si>
  <si>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</si>
  <si>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</si>
  <si>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</si>
  <si>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</si>
  <si>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</si>
  <si>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</si>
  <si>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</si>
  <si>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</si>
  <si>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</si>
  <si>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</si>
  <si>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</si>
  <si>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</si>
  <si>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</si>
  <si>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</si>
  <si>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</si>
  <si>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</si>
  <si>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</si>
  <si>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</si>
  <si>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</si>
  <si>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</si>
  <si>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</si>
  <si>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</si>
  <si>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</si>
  <si>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</si>
  <si>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</si>
  <si>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</si>
  <si>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</si>
  <si>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</si>
  <si>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</si>
  <si>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</si>
  <si>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</si>
  <si>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</si>
  <si>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</si>
  <si>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</si>
  <si>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</si>
  <si>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</si>
  <si>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</si>
  <si>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</si>
  <si>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</si>
  <si>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</si>
  <si>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</si>
  <si>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</si>
  <si>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</si>
  <si>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</si>
  <si>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</si>
  <si>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</si>
  <si>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</si>
  <si>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</si>
  <si>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</si>
  <si>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</si>
  <si>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</si>
  <si>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</si>
  <si>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</si>
  <si>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</si>
  <si>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</si>
  <si>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</si>
  <si>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</si>
  <si>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</si>
  <si>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</si>
  <si>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</si>
  <si>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</si>
  <si>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</si>
  <si>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</si>
  <si>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</si>
  <si>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</si>
  <si>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</si>
  <si>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</si>
  <si>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</si>
  <si>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</si>
  <si>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</si>
  <si>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</si>
  <si>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</si>
  <si>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</si>
  <si>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</si>
  <si>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</si>
  <si>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</si>
  <si>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</si>
  <si>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</si>
  <si>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</si>
  <si>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</si>
  <si>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</si>
  <si>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</si>
  <si>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</si>
  <si>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</si>
  <si>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</si>
  <si>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</si>
  <si>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</si>
  <si>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</si>
  <si>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</si>
  <si>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</si>
  <si>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</si>
  <si>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</si>
  <si>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</si>
  <si>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</si>
  <si>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</si>
  <si>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</si>
  <si>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</si>
  <si>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</si>
  <si>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</si>
  <si>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</si>
  <si>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</si>
  <si>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</si>
  <si>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</si>
  <si>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</si>
  <si>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</si>
  <si>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</si>
  <si>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</si>
  <si>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</si>
  <si>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</si>
  <si>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</si>
  <si>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</si>
  <si>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</si>
  <si>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</si>
  <si>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</si>
  <si>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</si>
  <si>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</si>
  <si>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</si>
  <si>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</si>
  <si>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</si>
  <si>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</si>
  <si>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</si>
  <si>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</si>
  <si>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</si>
  <si>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</si>
  <si>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</si>
  <si>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</si>
  <si>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</si>
  <si>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</si>
  <si>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</si>
  <si>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</si>
  <si>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</si>
  <si>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</si>
  <si>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</si>
  <si>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</si>
  <si>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</si>
  <si>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</si>
  <si>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</si>
  <si>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</si>
  <si>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</si>
  <si>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</si>
  <si>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</si>
  <si>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</si>
  <si>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</si>
  <si>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</si>
  <si>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</si>
  <si>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</si>
  <si>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</si>
  <si>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</si>
  <si>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</si>
  <si>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</si>
  <si>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</si>
  <si>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</si>
  <si>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</si>
  <si>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</si>
  <si>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</si>
  <si>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</si>
  <si>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</si>
  <si>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</si>
  <si>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</si>
  <si>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</si>
  <si>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</si>
  <si>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</si>
  <si>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</si>
  <si>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</si>
  <si>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</si>
  <si>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</si>
  <si>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</si>
  <si>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</si>
  <si>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</si>
  <si>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</si>
  <si>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</si>
  <si>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</si>
  <si>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</si>
  <si>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</si>
  <si>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</si>
  <si>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</si>
  <si>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</si>
  <si>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</si>
  <si>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</si>
  <si>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</si>
  <si>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</si>
  <si>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</si>
  <si>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</si>
  <si>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</si>
  <si>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</si>
  <si>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</si>
  <si>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</si>
  <si>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</si>
  <si>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</si>
  <si>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</si>
  <si>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</si>
  <si>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</si>
  <si>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</si>
  <si>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</si>
  <si>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</si>
  <si>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</si>
  <si>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</si>
  <si>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</si>
  <si>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</si>
  <si>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</si>
  <si>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</si>
  <si>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</si>
  <si>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</si>
  <si>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</si>
  <si>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</si>
  <si>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</si>
  <si>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</si>
  <si>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</si>
  <si>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</si>
  <si>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</si>
  <si>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</si>
  <si>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</si>
  <si>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</si>
  <si>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</si>
  <si>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</si>
  <si>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</si>
  <si>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</si>
  <si>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</si>
  <si>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</si>
  <si>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</si>
  <si>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</si>
  <si>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</si>
  <si>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</si>
  <si>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</si>
  <si>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</si>
  <si>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</si>
  <si>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</si>
  <si>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</si>
  <si>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</si>
  <si>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</si>
  <si>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</si>
  <si>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</si>
  <si>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</si>
  <si>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</si>
  <si>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</si>
  <si>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</si>
  <si>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</si>
  <si>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</si>
  <si>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</si>
  <si>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</si>
  <si>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</si>
  <si>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</si>
  <si>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</si>
  <si>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</si>
  <si>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</si>
  <si>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</si>
  <si>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</si>
  <si>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</si>
  <si>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</si>
  <si>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</si>
  <si>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</si>
  <si>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</si>
  <si>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</si>
  <si>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</si>
  <si>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</si>
  <si>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</si>
  <si>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</si>
  <si>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</si>
  <si>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</si>
  <si>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</si>
  <si>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</si>
  <si>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</si>
  <si>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</si>
  <si>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</si>
  <si>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</si>
  <si>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</si>
  <si>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</si>
  <si>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</si>
  <si>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</si>
  <si>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</si>
  <si>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</si>
  <si>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</si>
  <si>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</si>
  <si>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</si>
  <si>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</si>
  <si>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</si>
  <si>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</si>
  <si>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</si>
  <si>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</si>
  <si>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</si>
  <si>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</si>
  <si>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</si>
  <si>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</si>
  <si>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</si>
  <si>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</si>
  <si>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</si>
  <si>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</si>
  <si>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</si>
  <si>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</si>
  <si>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</si>
  <si>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</si>
  <si>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</si>
  <si>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</si>
  <si>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</si>
  <si>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</si>
  <si>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</si>
  <si>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</si>
  <si>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</si>
  <si>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</si>
  <si>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</si>
  <si>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</si>
  <si>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</si>
  <si>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</si>
  <si>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</si>
  <si>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</si>
  <si>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</si>
  <si>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</si>
  <si>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</si>
  <si>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</si>
  <si>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</si>
  <si>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</si>
  <si>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</si>
  <si>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</si>
  <si>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</si>
  <si>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</si>
  <si>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</si>
  <si>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</si>
  <si>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</si>
  <si>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</si>
  <si>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</si>
  <si>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</si>
  <si>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</si>
  <si>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</si>
  <si>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</si>
  <si>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</si>
  <si>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</si>
  <si>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</si>
  <si>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</si>
  <si>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</si>
  <si>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</si>
  <si>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</si>
  <si>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</si>
  <si>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</si>
  <si>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</si>
  <si>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</si>
  <si>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</si>
  <si>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</si>
  <si>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</si>
  <si>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</si>
  <si>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</si>
  <si>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</si>
  <si>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</si>
  <si>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</si>
  <si>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</si>
  <si>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</si>
  <si>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</si>
  <si>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</si>
  <si>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</si>
  <si>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</si>
  <si>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</si>
  <si>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</si>
  <si>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</si>
  <si>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</si>
  <si>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</si>
  <si>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</si>
  <si>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</si>
  <si>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</si>
  <si>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</si>
  <si>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</si>
  <si>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</si>
  <si>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</si>
  <si>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</si>
  <si>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</si>
  <si>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</si>
  <si>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</si>
  <si>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</si>
  <si>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</si>
  <si>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</si>
  <si>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</si>
  <si>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</si>
  <si>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</si>
  <si>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</si>
  <si>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</si>
  <si>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</si>
  <si>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</si>
  <si>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</si>
  <si>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</si>
  <si>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</si>
  <si>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</si>
  <si>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</si>
  <si>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</si>
  <si>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</si>
  <si>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</si>
  <si>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</si>
  <si>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</si>
  <si>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</si>
  <si>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</si>
  <si>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</si>
  <si>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</si>
  <si>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</si>
  <si>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</si>
  <si>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</si>
  <si>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</si>
  <si>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</si>
  <si>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</si>
  <si>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</si>
  <si>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</si>
  <si>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</si>
  <si>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</si>
  <si>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</si>
  <si>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</si>
  <si>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</si>
  <si>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</si>
  <si>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</si>
  <si>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</si>
  <si>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</si>
  <si>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</si>
  <si>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</si>
  <si>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</si>
  <si>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</si>
  <si>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</si>
  <si>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</si>
  <si>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</si>
  <si>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</si>
  <si>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</si>
  <si>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</si>
  <si>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</si>
  <si>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</si>
  <si>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</si>
  <si>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</si>
  <si>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</si>
  <si>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</si>
  <si>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</si>
  <si>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</si>
  <si>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</si>
  <si>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</si>
  <si>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</si>
  <si>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</si>
  <si>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</si>
  <si>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</si>
  <si>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</si>
  <si>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</si>
  <si>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</si>
  <si>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</si>
  <si>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</si>
  <si>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</si>
  <si>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</si>
  <si>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</si>
  <si>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</si>
  <si>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</si>
  <si>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</si>
  <si>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</si>
  <si>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</si>
  <si>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</si>
  <si>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</si>
  <si>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</si>
  <si>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</si>
  <si>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</si>
  <si>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</si>
  <si>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</si>
  <si>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</si>
  <si>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</si>
  <si>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</si>
  <si>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</si>
  <si>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</si>
  <si>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</si>
  <si>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</si>
  <si>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</si>
  <si>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</si>
  <si>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</si>
  <si>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</si>
  <si>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</si>
  <si>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</si>
  <si>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</si>
  <si>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</si>
  <si>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</si>
  <si>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</si>
  <si>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</si>
  <si>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</si>
  <si>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</si>
  <si>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</si>
  <si>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</si>
  <si>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</si>
  <si>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</si>
  <si>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</si>
  <si>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</si>
  <si>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</si>
  <si>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</si>
  <si>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</si>
  <si>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</si>
  <si>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</si>
  <si>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</si>
  <si>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</si>
  <si>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</si>
  <si>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</si>
  <si>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</si>
  <si>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</si>
  <si>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</si>
  <si>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</si>
  <si>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</si>
  <si>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</si>
  <si>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</si>
  <si>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</si>
  <si>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</si>
  <si>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</si>
  <si>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</si>
  <si>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</si>
  <si>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</si>
  <si>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</si>
  <si>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</si>
  <si>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</si>
  <si>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</si>
  <si>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</si>
  <si>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</si>
  <si>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</si>
  <si>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</si>
  <si>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</si>
  <si>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</si>
  <si>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</si>
  <si>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</si>
  <si>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</si>
  <si>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</si>
  <si>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</si>
  <si>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</si>
  <si>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</si>
  <si>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</si>
  <si>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</si>
  <si>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</si>
  <si>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</si>
  <si>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</si>
  <si>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</si>
  <si>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</si>
  <si>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</si>
  <si>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</si>
  <si>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</si>
  <si>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</si>
  <si>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</si>
  <si>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</si>
  <si>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</si>
  <si>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</si>
  <si>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</si>
  <si>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</si>
  <si>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</si>
  <si>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</si>
  <si>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</si>
  <si>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</si>
  <si>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</si>
  <si>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</si>
  <si>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</si>
  <si>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</si>
  <si>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</si>
  <si>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</si>
  <si>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</si>
  <si>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</si>
  <si>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</si>
  <si>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</si>
  <si>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</si>
  <si>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</si>
  <si>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</si>
  <si>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</si>
  <si>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</si>
  <si>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</si>
  <si>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</si>
  <si>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</si>
  <si>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</si>
  <si>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</si>
  <si>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</si>
  <si>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</si>
  <si>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</si>
  <si>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</si>
  <si>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</si>
  <si>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</si>
  <si>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</si>
  <si>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</si>
  <si>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</si>
  <si>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</si>
  <si>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</si>
  <si>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</si>
  <si>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</si>
  <si>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</si>
  <si>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</si>
  <si>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</si>
  <si>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</si>
  <si>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</si>
  <si>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</si>
  <si>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</si>
  <si>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</si>
  <si>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</si>
  <si>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</si>
  <si>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</si>
  <si>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</si>
  <si>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</si>
  <si>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</si>
  <si>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</si>
  <si>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</si>
  <si>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</si>
  <si>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</si>
  <si>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</si>
  <si>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</si>
  <si>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</si>
  <si>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</si>
  <si>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</si>
  <si>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</si>
  <si>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</si>
  <si>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</si>
  <si>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</si>
  <si>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</si>
  <si>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</si>
  <si>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</si>
  <si>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</si>
  <si>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</si>
  <si>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</si>
  <si>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</si>
  <si>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</si>
  <si>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</si>
  <si>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</si>
  <si>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</si>
  <si>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</si>
  <si>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</si>
  <si>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</si>
  <si>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</si>
  <si>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</si>
  <si>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</si>
  <si>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</si>
  <si>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</si>
  <si>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</si>
  <si>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</si>
  <si>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</si>
  <si>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</si>
  <si>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</si>
  <si>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</si>
  <si>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</si>
  <si>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</si>
  <si>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</si>
  <si>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</si>
  <si>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</si>
  <si>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</si>
  <si>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</si>
  <si>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</si>
  <si>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</si>
  <si>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</si>
  <si>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</si>
  <si>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</si>
  <si>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</si>
  <si>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</si>
  <si>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</si>
  <si>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</si>
  <si>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</si>
  <si>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</si>
  <si>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</si>
  <si>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</si>
  <si>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</si>
  <si>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</si>
  <si>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</si>
  <si>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</si>
  <si>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</si>
  <si>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</si>
  <si>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</si>
  <si>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</si>
  <si>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</si>
  <si>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</si>
  <si>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</si>
  <si>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</si>
  <si>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</si>
  <si>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</si>
  <si>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</si>
  <si>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</si>
  <si>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</si>
  <si>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</si>
  <si>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</si>
  <si>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</si>
  <si>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</si>
  <si>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</si>
  <si>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</si>
  <si>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</si>
  <si>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</si>
  <si>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</si>
  <si>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</si>
  <si>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</si>
  <si>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</si>
  <si>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</si>
  <si>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</si>
  <si>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</si>
  <si>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</si>
  <si>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</si>
  <si>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</si>
  <si>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</si>
  <si>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</si>
  <si>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</si>
  <si>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</si>
  <si>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</si>
  <si>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</si>
  <si>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</si>
  <si>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</si>
  <si>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</si>
  <si>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</si>
  <si>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</si>
  <si>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</si>
  <si>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</si>
  <si>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</si>
  <si>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</si>
  <si>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</si>
  <si>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</si>
  <si>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</si>
  <si>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</si>
  <si>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</si>
  <si>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</si>
  <si>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</si>
  <si>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</si>
  <si>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</si>
  <si>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</si>
  <si>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</si>
  <si>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</si>
  <si>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</si>
  <si>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</si>
  <si>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</si>
  <si>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</si>
  <si>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</si>
  <si>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</si>
  <si>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</si>
  <si>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</si>
  <si>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</si>
  <si>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</si>
  <si>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</si>
  <si>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</si>
  <si>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</si>
  <si>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</si>
  <si>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</si>
  <si>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</si>
  <si>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</si>
  <si>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</si>
  <si>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</si>
  <si>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</si>
  <si>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</si>
  <si>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</si>
  <si>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</si>
  <si>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</si>
  <si>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</si>
  <si>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</si>
  <si>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</si>
  <si>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</si>
  <si>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</si>
  <si>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</si>
  <si>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</si>
  <si>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</si>
  <si>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</si>
  <si>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</si>
  <si>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</si>
  <si>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</si>
  <si>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</si>
  <si>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</si>
  <si>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</si>
  <si>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</si>
  <si>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</si>
  <si>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</si>
  <si>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</si>
  <si>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</si>
  <si>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</si>
  <si>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</si>
  <si>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</si>
  <si>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</si>
  <si>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</si>
  <si>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</si>
  <si>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</si>
  <si>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</si>
  <si>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</si>
  <si>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</si>
  <si>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</si>
  <si>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</si>
  <si>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</si>
  <si>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</si>
  <si>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</si>
  <si>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</si>
  <si>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</si>
  <si>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</si>
  <si>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</si>
  <si>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</si>
  <si>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</si>
  <si>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</si>
  <si>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</si>
  <si>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</si>
  <si>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</si>
  <si>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</si>
  <si>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</si>
  <si>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</si>
  <si>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</si>
  <si>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</si>
  <si>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</si>
  <si>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</si>
  <si>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</si>
  <si>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</si>
  <si>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</si>
  <si>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</si>
  <si>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</si>
  <si>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</si>
  <si>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</si>
  <si>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</si>
  <si>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</si>
  <si>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</si>
  <si>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</si>
  <si>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</si>
  <si>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</si>
  <si>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</si>
  <si>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</si>
  <si>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</si>
  <si>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</si>
  <si>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</si>
  <si>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</si>
  <si>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</si>
  <si>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</si>
  <si>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</si>
  <si>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</si>
  <si>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</si>
  <si>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</si>
  <si>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</si>
  <si>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</si>
  <si>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</si>
  <si>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</si>
  <si>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</si>
  <si>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</si>
  <si>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</si>
  <si>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</si>
  <si>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</si>
  <si>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</si>
  <si>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</si>
  <si>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</si>
  <si>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</si>
  <si>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</si>
  <si>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</si>
  <si>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</si>
  <si>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</si>
  <si>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</si>
  <si>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</si>
  <si>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</si>
  <si>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</si>
  <si>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</si>
  <si>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</si>
  <si>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</si>
  <si>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</si>
  <si>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</si>
  <si>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</si>
  <si>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</si>
  <si>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</si>
  <si>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</si>
  <si>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</si>
  <si>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</si>
  <si>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</si>
  <si>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</si>
  <si>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</si>
  <si>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</si>
  <si>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</si>
  <si>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</si>
  <si>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</si>
  <si>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</si>
  <si>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</si>
  <si>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</si>
  <si>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</si>
  <si>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</si>
  <si>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</si>
  <si>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</si>
  <si>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</si>
  <si>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</si>
  <si>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</si>
  <si>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</si>
  <si>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</si>
  <si>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</si>
  <si>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</si>
  <si>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</si>
  <si>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</si>
  <si>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</si>
  <si>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</si>
  <si>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</si>
  <si>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</si>
  <si>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</si>
  <si>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</si>
  <si>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</si>
  <si>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</si>
  <si>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</si>
  <si>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</si>
  <si>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</si>
  <si>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</si>
  <si>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</si>
  <si>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</si>
  <si>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</si>
  <si>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</si>
  <si>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</si>
  <si>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</si>
  <si>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</si>
  <si>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</si>
  <si>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</si>
  <si>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</si>
  <si>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</si>
  <si>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</si>
  <si>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</si>
  <si>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</si>
  <si>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</si>
  <si>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</si>
  <si>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</si>
  <si>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</si>
  <si>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</si>
  <si>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</si>
  <si>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</si>
  <si>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</si>
  <si>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</si>
  <si>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</si>
  <si>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</si>
  <si>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</si>
  <si>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</si>
  <si>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</si>
  <si>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</si>
  <si>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</si>
  <si>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</si>
  <si>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</si>
  <si>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</si>
  <si>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</si>
  <si>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</si>
  <si>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</si>
  <si>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</si>
  <si>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</si>
  <si>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</si>
  <si>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</si>
  <si>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</si>
  <si>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</si>
  <si>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</si>
  <si>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</si>
  <si>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</si>
  <si>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</si>
  <si>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</si>
  <si>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</si>
  <si>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</si>
  <si>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</si>
  <si>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</si>
  <si>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</si>
  <si>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</si>
  <si>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</si>
  <si>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</si>
  <si>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</si>
  <si>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</si>
  <si>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</si>
  <si>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</si>
  <si>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</si>
  <si>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</si>
  <si>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</si>
  <si>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</si>
  <si>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</si>
  <si>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</si>
  <si>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</si>
  <si>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</si>
  <si>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</si>
  <si>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</si>
  <si>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</si>
  <si>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</si>
  <si>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</si>
  <si>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</si>
  <si>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</si>
  <si>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</si>
  <si>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</si>
  <si>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</si>
  <si>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</si>
  <si>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</si>
  <si>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</si>
  <si>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</si>
  <si>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</si>
  <si>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</si>
  <si>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</si>
  <si>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</si>
  <si>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</si>
  <si>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</si>
  <si>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</si>
  <si>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</si>
  <si>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</si>
  <si>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</si>
  <si>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</si>
  <si>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</si>
  <si>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</si>
  <si>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</si>
  <si>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</si>
  <si>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</si>
  <si>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</si>
  <si>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</si>
  <si>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</si>
  <si>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</si>
  <si>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</si>
  <si>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</si>
  <si>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</si>
  <si>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</si>
  <si>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</si>
  <si>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</si>
  <si>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</si>
  <si>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</si>
  <si>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</si>
  <si>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</si>
  <si>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</si>
  <si>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</si>
  <si>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</si>
  <si>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</si>
  <si>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</si>
  <si>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</si>
  <si>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</si>
  <si>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</si>
  <si>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</si>
  <si>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</si>
  <si>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</si>
  <si>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</si>
  <si>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</si>
  <si>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</si>
  <si>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</si>
  <si>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</si>
  <si>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</si>
  <si>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</si>
  <si>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</si>
  <si>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</si>
  <si>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</si>
  <si>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</si>
  <si>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</si>
  <si>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</si>
  <si>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</si>
  <si>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</si>
  <si>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</si>
  <si>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</si>
  <si>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</si>
  <si>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</si>
  <si>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</si>
  <si>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</si>
  <si>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</si>
  <si>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</si>
  <si>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</si>
  <si>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</si>
  <si>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</si>
  <si>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</si>
  <si>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</si>
  <si>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</si>
  <si>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</si>
  <si>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</si>
  <si>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</si>
  <si>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</si>
  <si>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</si>
  <si>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</si>
  <si>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</si>
  <si>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</si>
  <si>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</si>
  <si>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</si>
  <si>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</si>
  <si>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</si>
  <si>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</si>
  <si>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</si>
  <si>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</si>
  <si>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</si>
  <si>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</si>
  <si>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</si>
  <si>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</si>
  <si>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</si>
  <si>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</si>
  <si>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</si>
  <si>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</si>
  <si>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</si>
  <si>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</si>
  <si>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</si>
  <si>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</si>
  <si>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</si>
  <si>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</si>
  <si>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</si>
  <si>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</si>
  <si>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</si>
  <si>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</si>
  <si>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</si>
  <si>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</si>
  <si>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</si>
  <si>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</si>
  <si>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</si>
  <si>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</si>
  <si>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</si>
  <si>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</si>
  <si>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</si>
  <si>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</si>
  <si>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</si>
  <si>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</si>
  <si>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</si>
  <si>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</si>
  <si>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</si>
  <si>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</si>
  <si>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</si>
  <si>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</si>
  <si>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</si>
  <si>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</si>
  <si>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</si>
  <si>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</si>
  <si>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</si>
  <si>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</si>
  <si>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</si>
  <si>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</si>
  <si>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</si>
  <si>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</si>
  <si>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</si>
  <si>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</si>
  <si>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</si>
  <si>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</si>
  <si>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</si>
  <si>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</si>
  <si>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</si>
  <si>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</si>
  <si>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</si>
  <si>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</si>
  <si>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</si>
  <si>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</si>
  <si>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</si>
  <si>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</si>
  <si>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</si>
  <si>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</si>
  <si>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</si>
  <si>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</si>
  <si>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</si>
  <si>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</si>
  <si>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</si>
  <si>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</si>
  <si>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</si>
  <si>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</si>
  <si>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</si>
  <si>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</si>
  <si>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</si>
  <si>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</si>
  <si>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</si>
  <si>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</si>
  <si>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</si>
  <si>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</si>
  <si>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</si>
  <si>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</si>
  <si>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</si>
  <si>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</si>
  <si>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</si>
  <si>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</si>
  <si>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</si>
  <si>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</si>
  <si>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</si>
  <si>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</si>
  <si>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</si>
  <si>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</si>
  <si>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</si>
  <si>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</si>
  <si>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</si>
  <si>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</si>
  <si>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</si>
  <si>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</si>
  <si>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</si>
  <si>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</si>
  <si>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</si>
  <si>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</si>
  <si>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</si>
  <si>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</si>
  <si>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</si>
  <si>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</si>
  <si>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</si>
  <si>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</si>
  <si>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</si>
  <si>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</si>
  <si>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</si>
  <si>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</si>
  <si>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</si>
  <si>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</si>
  <si>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</si>
  <si>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</si>
  <si>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</si>
  <si>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</si>
  <si>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</si>
  <si>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</si>
  <si>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</si>
  <si>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</si>
  <si>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</si>
  <si>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</si>
  <si>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</si>
  <si>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</si>
  <si>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</si>
  <si>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</si>
  <si>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</si>
  <si>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</si>
  <si>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</si>
  <si>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</si>
  <si>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</si>
  <si>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</si>
  <si>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</si>
  <si>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</si>
  <si>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</si>
  <si>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</si>
  <si>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</si>
  <si>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</si>
  <si>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</si>
  <si>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</si>
  <si>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</si>
  <si>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</si>
  <si>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</si>
  <si>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</si>
  <si>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</si>
  <si>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</si>
  <si>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</si>
  <si>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</si>
  <si>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</si>
  <si>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</si>
  <si>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</si>
  <si>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</si>
  <si>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</si>
  <si>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</si>
  <si>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</si>
  <si>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</si>
  <si>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</si>
  <si>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</si>
  <si>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</si>
  <si>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</si>
  <si>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</si>
  <si>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</si>
  <si>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</si>
  <si>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</si>
  <si>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</si>
  <si>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</si>
  <si>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</si>
  <si>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</si>
  <si>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</si>
  <si>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</si>
  <si>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</si>
  <si>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</si>
  <si>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</si>
  <si>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</si>
  <si>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</si>
  <si>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</si>
  <si>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</si>
  <si>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</si>
  <si>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</si>
  <si>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</si>
  <si>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</si>
  <si>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</si>
  <si>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</si>
  <si>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</si>
  <si>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</si>
  <si>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</si>
  <si>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</si>
  <si>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</si>
  <si>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</si>
  <si>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</si>
  <si>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</si>
  <si>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</si>
  <si>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</si>
  <si>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</si>
  <si>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</si>
  <si>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</si>
  <si>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</si>
  <si>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</si>
  <si>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</si>
  <si>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</si>
  <si>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</si>
  <si>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</si>
  <si>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</si>
  <si>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</si>
  <si>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</si>
  <si>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</si>
  <si>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</si>
  <si>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</si>
  <si>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</si>
  <si>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</si>
  <si>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</si>
  <si>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</si>
  <si>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</si>
  <si>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</si>
  <si>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</si>
  <si>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</si>
  <si>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</si>
  <si>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</si>
  <si>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</si>
  <si>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</si>
  <si>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</si>
  <si>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</si>
  <si>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</si>
  <si>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</si>
  <si>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</si>
  <si>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</si>
  <si>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</si>
  <si>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</si>
  <si>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</si>
  <si>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</si>
  <si>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</si>
  <si>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</si>
  <si>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</si>
  <si>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</si>
  <si>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</si>
  <si>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</si>
  <si>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</si>
  <si>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</si>
  <si>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</si>
  <si>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</si>
  <si>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</si>
  <si>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</si>
  <si>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</si>
  <si>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</si>
  <si>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</si>
  <si>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</si>
  <si>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</si>
  <si>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</si>
  <si>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</si>
  <si>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</si>
  <si>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</si>
  <si>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</si>
  <si>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</si>
  <si>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</si>
  <si>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</si>
  <si>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</si>
  <si>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</si>
  <si>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</si>
  <si>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</si>
  <si>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</si>
  <si>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</si>
  <si>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</si>
  <si>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</si>
  <si>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</si>
  <si>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</si>
  <si>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</si>
  <si>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</si>
  <si>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</si>
  <si>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</si>
  <si>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</si>
  <si>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</si>
  <si>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</si>
  <si>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</si>
  <si>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</si>
  <si>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</si>
  <si>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</si>
  <si>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</si>
  <si>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</si>
  <si>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</si>
  <si>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</si>
  <si>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</si>
  <si>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</si>
  <si>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</si>
  <si>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</si>
  <si>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</si>
  <si>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</si>
  <si>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</si>
  <si>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</si>
  <si>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</si>
  <si>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</si>
  <si>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</si>
  <si>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</si>
  <si>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</si>
  <si>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</si>
  <si>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</si>
  <si>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</si>
  <si>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</si>
  <si>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</si>
  <si>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</si>
  <si>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</si>
  <si>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</si>
  <si>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</si>
  <si>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</si>
  <si>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</si>
  <si>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</si>
  <si>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</si>
  <si>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</si>
  <si>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</si>
  <si>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</si>
  <si>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</si>
  <si>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</si>
  <si>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</si>
  <si>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</si>
  <si>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</si>
  <si>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</si>
  <si>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</si>
  <si>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</si>
  <si>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</si>
  <si>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</si>
  <si>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</si>
  <si>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</si>
  <si>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</si>
  <si>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</si>
  <si>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</si>
  <si>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</si>
  <si>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</si>
  <si>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</si>
  <si>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</si>
  <si>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</si>
  <si>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</si>
  <si>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</si>
  <si>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</si>
  <si>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</si>
  <si>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</si>
  <si>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</si>
  <si>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</si>
  <si>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</si>
  <si>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</si>
  <si>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</si>
  <si>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</si>
  <si>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</si>
  <si>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</si>
  <si>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</si>
  <si>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</si>
  <si>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</si>
  <si>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</si>
  <si>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</si>
  <si>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</si>
  <si>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</si>
  <si>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</si>
  <si>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</si>
  <si>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</si>
  <si>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</si>
  <si>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</si>
  <si>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</si>
  <si>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</si>
  <si>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</si>
  <si>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</si>
  <si>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</si>
  <si>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</si>
  <si>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</si>
  <si>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</si>
  <si>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</si>
  <si>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</si>
  <si>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</si>
  <si>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</si>
  <si>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</si>
  <si>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</si>
  <si>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</si>
  <si>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</si>
  <si>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</si>
  <si>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</si>
  <si>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</si>
  <si>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</si>
  <si>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</si>
  <si>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</si>
  <si>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</si>
  <si>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</si>
  <si>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</si>
  <si>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</si>
  <si>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</si>
  <si>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</si>
  <si>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</si>
  <si>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</si>
  <si>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</si>
  <si>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</si>
  <si>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</si>
  <si>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</si>
  <si>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</si>
  <si>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</si>
  <si>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</si>
  <si>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</si>
  <si>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</si>
  <si>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</si>
  <si>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</si>
  <si>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</si>
  <si>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</si>
  <si>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</si>
  <si>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</si>
  <si>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</si>
  <si>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</si>
  <si>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</si>
  <si>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</si>
  <si>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</si>
  <si>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</si>
  <si>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</si>
  <si>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</si>
  <si>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</si>
  <si>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</si>
  <si>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</si>
  <si>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</si>
  <si>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</si>
  <si>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</si>
  <si>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</si>
  <si>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</si>
  <si>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</si>
  <si>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</si>
  <si>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</si>
  <si>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</si>
  <si>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</si>
  <si>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</si>
  <si>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</si>
  <si>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</si>
  <si>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</si>
  <si>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</si>
  <si>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</si>
  <si>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</si>
  <si>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</si>
  <si>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</si>
  <si>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</si>
  <si>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</si>
  <si>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</si>
  <si>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</si>
  <si>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</si>
  <si>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</si>
  <si>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</si>
  <si>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</si>
  <si>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</si>
  <si>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</si>
  <si>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</si>
  <si>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</si>
  <si>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</si>
  <si>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</si>
  <si>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</si>
  <si>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</si>
  <si>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</si>
  <si>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</si>
  <si>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</si>
  <si>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</si>
  <si>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</si>
  <si>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</si>
  <si>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</si>
  <si>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</si>
  <si>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</si>
  <si>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</si>
  <si>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</si>
  <si>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</si>
  <si>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</si>
  <si>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</si>
  <si>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</si>
  <si>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</si>
  <si>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</si>
  <si>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</si>
  <si>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</si>
  <si>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</si>
  <si>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</si>
  <si>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</si>
  <si>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</si>
  <si>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</si>
  <si>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</si>
  <si>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</si>
  <si>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</si>
  <si>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</si>
  <si>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</si>
  <si>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</si>
  <si>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</si>
  <si>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</si>
  <si>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</si>
  <si>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</si>
  <si>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</si>
  <si>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</si>
  <si>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</si>
  <si>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</si>
  <si>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</si>
  <si>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</si>
  <si>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</si>
  <si>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</si>
  <si>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</si>
  <si>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</si>
  <si>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</si>
  <si>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</si>
  <si>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</si>
  <si>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</si>
  <si>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</si>
  <si>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</si>
  <si>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</si>
  <si>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</si>
  <si>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</si>
  <si>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</si>
  <si>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</si>
  <si>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</si>
  <si>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</si>
  <si>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</si>
  <si>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</si>
  <si>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</si>
  <si>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</si>
  <si>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</si>
  <si>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</si>
  <si>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</si>
  <si>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</si>
  <si>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</si>
  <si>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</si>
  <si>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</si>
  <si>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</si>
  <si>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</si>
  <si>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</si>
  <si>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</si>
  <si>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</si>
  <si>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</si>
  <si>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</si>
  <si>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</si>
  <si>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</si>
  <si>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</si>
  <si>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</si>
  <si>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</si>
  <si>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</si>
  <si>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</si>
  <si>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</si>
  <si>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</si>
  <si>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</si>
  <si>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</si>
  <si>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</si>
  <si>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</si>
  <si>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</si>
  <si>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</si>
  <si>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</si>
  <si>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</si>
  <si>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</si>
  <si>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</si>
  <si>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</si>
  <si>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</si>
  <si>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</si>
  <si>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</si>
  <si>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</si>
  <si>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</si>
  <si>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</si>
  <si>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</si>
  <si>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</si>
  <si>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</si>
  <si>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</si>
  <si>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</si>
  <si>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</si>
  <si>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</si>
  <si>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</si>
  <si>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</si>
  <si>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</si>
  <si>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</si>
  <si>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</si>
  <si>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</si>
  <si>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</si>
  <si>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</si>
  <si>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</si>
  <si>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</si>
  <si>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</si>
  <si>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</si>
  <si>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</si>
  <si>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</si>
  <si>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</si>
  <si>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</si>
  <si>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</si>
  <si>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</si>
  <si>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</si>
  <si>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</si>
  <si>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</si>
  <si>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</si>
  <si>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</si>
  <si>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</si>
  <si>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</si>
  <si>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</si>
  <si>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</si>
  <si>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</si>
  <si>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</si>
  <si>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</si>
  <si>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</si>
  <si>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</si>
  <si>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</si>
  <si>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</si>
  <si>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</si>
  <si>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</si>
  <si>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</si>
  <si>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</si>
  <si>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</si>
  <si>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</si>
  <si>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</si>
  <si>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</si>
  <si>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</si>
  <si>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</si>
  <si>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</si>
  <si>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</si>
  <si>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</si>
  <si>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</si>
  <si>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</si>
  <si>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</si>
  <si>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</si>
  <si>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</si>
  <si>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</si>
  <si>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</si>
  <si>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</si>
  <si>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</si>
  <si>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</si>
  <si>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</si>
  <si>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</si>
  <si>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</si>
  <si>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</si>
  <si>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</si>
  <si>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</si>
  <si>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</si>
  <si>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</si>
  <si>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</si>
  <si>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</si>
  <si>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</si>
  <si>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</si>
  <si>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</si>
  <si>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</si>
  <si>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</si>
  <si>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</si>
  <si>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</si>
  <si>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</si>
  <si>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</si>
  <si>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</si>
  <si>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</si>
  <si>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</si>
  <si>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</si>
  <si>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</si>
  <si>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</si>
  <si>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</si>
  <si>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</si>
  <si>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</si>
  <si>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</si>
  <si>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</si>
  <si>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</si>
  <si>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</si>
  <si>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</si>
  <si>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</si>
  <si>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</si>
  <si>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</si>
  <si>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</si>
  <si>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</si>
  <si>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</si>
  <si>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</si>
  <si>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</si>
  <si>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</si>
  <si>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</si>
  <si>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</si>
  <si>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</si>
  <si>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</si>
  <si>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</si>
  <si>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</si>
  <si>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</si>
  <si>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</si>
  <si>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</si>
  <si>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</si>
  <si>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</si>
  <si>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</si>
  <si>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</si>
  <si>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</si>
  <si>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</si>
  <si>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</si>
  <si>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</si>
  <si>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</si>
  <si>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</si>
  <si>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</si>
  <si>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</si>
  <si>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</si>
  <si>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</si>
  <si>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</si>
  <si>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</si>
  <si>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</si>
  <si>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</si>
  <si>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</si>
  <si>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</si>
  <si>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</si>
  <si>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</si>
  <si>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</si>
  <si>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</si>
  <si>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</si>
  <si>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</si>
  <si>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</si>
  <si>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</si>
  <si>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</si>
  <si>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</si>
  <si>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</si>
  <si>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</si>
  <si>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</si>
  <si>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</si>
  <si>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</si>
  <si>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</si>
  <si>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</si>
  <si>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</si>
  <si>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</si>
  <si>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</si>
  <si>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</si>
  <si>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</si>
  <si>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</si>
  <si>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</si>
  <si>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</si>
  <si>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</si>
  <si>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</si>
  <si>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</si>
  <si>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</si>
  <si>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</si>
  <si>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</si>
  <si>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</si>
  <si>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</si>
  <si>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</si>
  <si>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</si>
  <si>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</si>
  <si>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</si>
  <si>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</si>
  <si>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</si>
  <si>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</si>
  <si>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</si>
  <si>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</si>
  <si>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</si>
  <si>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</si>
  <si>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</si>
  <si>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</si>
  <si>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</si>
  <si>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</si>
  <si>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</si>
  <si>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</si>
  <si>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</si>
  <si>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</si>
  <si>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</si>
  <si>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</si>
  <si>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</si>
  <si>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</si>
  <si>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</si>
  <si>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</si>
  <si>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</si>
  <si>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</si>
  <si>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</si>
  <si>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</si>
  <si>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</si>
  <si>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</si>
  <si>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</si>
  <si>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</si>
  <si>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</si>
  <si>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</si>
  <si>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</si>
  <si>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</si>
  <si>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</si>
  <si>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</si>
  <si>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</si>
  <si>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</si>
  <si>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</si>
  <si>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</si>
  <si>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</si>
  <si>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</si>
  <si>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</si>
  <si>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</si>
  <si>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</si>
  <si>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</si>
  <si>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</si>
  <si>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</si>
  <si>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</si>
  <si>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</si>
  <si>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</si>
  <si>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</si>
  <si>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</si>
  <si>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</si>
  <si>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</si>
  <si>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</si>
  <si>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</si>
  <si>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</si>
  <si>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</si>
  <si>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</si>
  <si>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</si>
  <si>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</si>
  <si>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</si>
  <si>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</si>
  <si>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</si>
  <si>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</si>
  <si>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</si>
  <si>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</si>
  <si>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</si>
  <si>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</si>
  <si>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</si>
  <si>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</si>
  <si>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</si>
  <si>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</si>
  <si>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</si>
  <si>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</si>
  <si>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</si>
  <si>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</si>
  <si>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</si>
  <si>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</si>
  <si>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</si>
  <si>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</si>
  <si>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</si>
  <si>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</si>
  <si>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</si>
  <si>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</si>
  <si>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</si>
  <si>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</si>
  <si>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</si>
  <si>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</si>
  <si>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</si>
  <si>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</si>
  <si>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</si>
  <si>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</si>
  <si>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</si>
  <si>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</si>
  <si>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</si>
  <si>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</si>
  <si>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</si>
  <si>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</si>
  <si>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</si>
  <si>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</si>
  <si>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</si>
  <si>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</si>
  <si>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</si>
  <si>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</si>
  <si>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</si>
  <si>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</si>
  <si>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</si>
  <si>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</si>
  <si>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</si>
  <si>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</si>
  <si>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</si>
  <si>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</si>
  <si>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</si>
  <si>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</si>
  <si>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</si>
  <si>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</si>
  <si>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</si>
  <si>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</si>
  <si>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</si>
  <si>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</si>
  <si>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</si>
  <si>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</si>
  <si>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</si>
  <si>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</si>
  <si>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</si>
  <si>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</si>
  <si>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</si>
  <si>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</si>
  <si>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</si>
  <si>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</si>
  <si>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</si>
  <si>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</si>
  <si>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</si>
  <si>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</si>
  <si>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</si>
  <si>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</si>
  <si>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</si>
  <si>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</si>
  <si>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</si>
  <si>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</si>
  <si>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</si>
  <si>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</si>
  <si>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</si>
  <si>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</si>
  <si>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</si>
  <si>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</si>
  <si>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</si>
  <si>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</si>
  <si>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</si>
  <si>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</si>
  <si>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</si>
  <si>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</si>
  <si>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</si>
  <si>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</si>
  <si>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</si>
  <si>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</si>
  <si>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</si>
  <si>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</si>
  <si>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</si>
  <si>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</si>
  <si>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</si>
  <si>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</si>
  <si>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</si>
  <si>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</si>
  <si>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</si>
  <si>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</si>
  <si>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</si>
  <si>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</si>
  <si>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</si>
  <si>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</si>
  <si>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</si>
  <si>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</si>
  <si>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</si>
  <si>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</si>
  <si>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</si>
  <si>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</si>
  <si>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</si>
  <si>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</si>
  <si>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</si>
  <si>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</si>
  <si>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</si>
  <si>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</si>
  <si>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</si>
  <si>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</si>
  <si>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</si>
  <si>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</si>
  <si>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</si>
  <si>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</si>
  <si>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</si>
  <si>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</si>
  <si>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</si>
  <si>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</si>
  <si>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</si>
  <si>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</si>
  <si>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</si>
  <si>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</si>
  <si>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</si>
  <si>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</si>
  <si>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</si>
  <si>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</si>
  <si>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</si>
  <si>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</si>
  <si>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</si>
  <si>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</si>
  <si>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</si>
  <si>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</si>
  <si>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</si>
  <si>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</si>
  <si>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</si>
  <si>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</si>
  <si>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</si>
  <si>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</si>
  <si>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</si>
  <si>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</si>
  <si>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</si>
  <si>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</si>
  <si>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</si>
  <si>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</si>
  <si>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</si>
  <si>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</si>
  <si>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</si>
  <si>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</si>
  <si>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</si>
  <si>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</si>
  <si>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</si>
  <si>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</si>
  <si>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</si>
  <si>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</si>
  <si>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</si>
  <si>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</si>
  <si>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</si>
  <si>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</si>
  <si>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</si>
  <si>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</si>
  <si>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</si>
  <si>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</si>
  <si>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</si>
  <si>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</si>
  <si>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</si>
  <si>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</si>
  <si>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</si>
  <si>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</si>
  <si>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</si>
  <si>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</si>
  <si>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</si>
  <si>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</si>
  <si>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</si>
  <si>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</si>
  <si>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</si>
  <si>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</si>
  <si>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</si>
  <si>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</si>
  <si>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</si>
  <si>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</si>
  <si>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</si>
  <si>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</si>
  <si>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</si>
  <si>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</si>
  <si>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</si>
  <si>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</si>
  <si>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</si>
  <si>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</si>
  <si>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</si>
  <si>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</si>
  <si>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</si>
  <si>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</si>
  <si>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</si>
  <si>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</si>
  <si>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</si>
  <si>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</si>
  <si>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</si>
  <si>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</si>
  <si>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</si>
  <si>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</si>
  <si>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</si>
  <si>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</si>
  <si>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</si>
  <si>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</si>
  <si>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</si>
  <si>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</si>
  <si>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</si>
  <si>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</si>
  <si>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</si>
  <si>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</si>
  <si>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</si>
  <si>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</si>
  <si>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</si>
  <si>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</si>
  <si>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</si>
  <si>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</si>
  <si>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</si>
  <si>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</si>
  <si>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</si>
  <si>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</si>
  <si>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</si>
  <si>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</si>
  <si>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</si>
  <si>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</si>
  <si>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</si>
  <si>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</si>
  <si>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</si>
  <si>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</si>
  <si>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</si>
  <si>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</si>
  <si>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</si>
  <si>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</si>
  <si>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</si>
  <si>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</si>
  <si>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</si>
  <si>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</si>
  <si>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</si>
  <si>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</si>
  <si>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</si>
  <si>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</si>
  <si>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</si>
  <si>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</si>
  <si>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</si>
  <si>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</si>
  <si>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</si>
  <si>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</si>
  <si>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</si>
  <si>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</si>
  <si>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</si>
  <si>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</si>
  <si>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</si>
  <si>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</si>
  <si>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</si>
  <si>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</si>
  <si>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</si>
  <si>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</si>
  <si>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</si>
  <si>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</si>
  <si>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</si>
  <si>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</si>
  <si>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</si>
  <si>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</si>
  <si>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</si>
  <si>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</si>
  <si>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</si>
  <si>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</si>
  <si>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</si>
  <si>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</si>
  <si>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</si>
  <si>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</si>
  <si>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</si>
  <si>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</si>
  <si>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</si>
  <si>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</si>
  <si>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</si>
  <si>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</si>
  <si>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</si>
  <si>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</si>
  <si>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</si>
  <si>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</si>
  <si>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</si>
  <si>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</si>
  <si>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</si>
  <si>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</si>
  <si>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</si>
  <si>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</si>
  <si>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</si>
  <si>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</si>
  <si>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</si>
  <si>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</si>
  <si>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</si>
  <si>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</si>
  <si>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</si>
  <si>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</si>
  <si>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</si>
  <si>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</si>
  <si>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</si>
  <si>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</si>
  <si>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</si>
  <si>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</si>
  <si>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</si>
  <si>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</si>
  <si>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</si>
  <si>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</si>
  <si>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</si>
  <si>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</si>
  <si>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</si>
  <si>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</si>
  <si>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</si>
  <si>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</si>
  <si>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</si>
  <si>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</si>
  <si>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</si>
  <si>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</si>
  <si>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</si>
  <si>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</si>
  <si>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</si>
  <si>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</si>
  <si>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</si>
  <si>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</si>
  <si>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</si>
  <si>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</si>
  <si>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</si>
  <si>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</si>
  <si>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</si>
  <si>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</si>
  <si>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</si>
  <si>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</si>
  <si>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</si>
  <si>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</si>
  <si>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</si>
  <si>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</si>
  <si>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</si>
  <si>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</si>
  <si>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</si>
  <si>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</si>
  <si>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</si>
  <si>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</si>
  <si>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</si>
  <si>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</si>
  <si>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</si>
  <si>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</si>
  <si>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</si>
  <si>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</si>
  <si>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</si>
  <si>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</si>
  <si>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</si>
  <si>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</si>
  <si>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</si>
  <si>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</si>
  <si>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</si>
  <si>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</si>
  <si>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</si>
  <si>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</si>
  <si>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</si>
  <si>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</si>
  <si>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</si>
  <si>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</si>
  <si>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</si>
  <si>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</si>
  <si>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</si>
  <si>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</si>
  <si>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</si>
  <si>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</si>
  <si>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</si>
  <si>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</si>
  <si>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</si>
  <si>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</si>
  <si>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</si>
  <si>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</si>
  <si>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</si>
  <si>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</si>
  <si>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</si>
  <si>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</si>
  <si>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</si>
  <si>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</si>
  <si>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</si>
  <si>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</si>
  <si>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</si>
  <si>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</si>
  <si>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</si>
  <si>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</si>
  <si>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</si>
  <si>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</si>
  <si>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</si>
  <si>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</si>
  <si>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</si>
  <si>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</si>
  <si>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</si>
  <si>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</si>
  <si>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</si>
  <si>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</si>
  <si>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</si>
  <si>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</si>
  <si>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</si>
  <si>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</si>
  <si>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</si>
  <si>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</si>
  <si>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</si>
  <si>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</si>
  <si>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</si>
  <si>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</si>
  <si>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</si>
  <si>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</si>
  <si>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</si>
  <si>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</si>
  <si>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</si>
  <si>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</si>
  <si>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</si>
  <si>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</si>
  <si>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</si>
  <si>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</si>
  <si>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</si>
  <si>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</si>
  <si>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</si>
  <si>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</si>
  <si>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</si>
  <si>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</si>
  <si>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</si>
  <si>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</si>
  <si>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</si>
  <si>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</si>
  <si>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</si>
  <si>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</si>
  <si>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</si>
  <si>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</si>
  <si>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</si>
  <si>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</si>
  <si>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</si>
  <si>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</si>
  <si>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</si>
  <si>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</si>
  <si>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</si>
  <si>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</si>
  <si>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</si>
  <si>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</si>
  <si>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</si>
  <si>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</si>
  <si>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</si>
  <si>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</si>
  <si>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</si>
  <si>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</si>
  <si>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</si>
  <si>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</si>
  <si>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</si>
  <si>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</si>
  <si>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</si>
  <si>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</si>
  <si>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</si>
  <si>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</si>
  <si>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</si>
  <si>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</si>
  <si>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</si>
  <si>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</si>
  <si>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</si>
  <si>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</si>
  <si>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</si>
  <si>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</si>
  <si>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</si>
  <si>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</si>
  <si>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</si>
  <si>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</si>
  <si>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</si>
  <si>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</si>
  <si>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</si>
  <si>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</si>
  <si>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</si>
  <si>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</si>
  <si>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</si>
  <si>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</si>
  <si>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</si>
  <si>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</si>
  <si>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</si>
  <si>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</si>
  <si>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</si>
  <si>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</si>
  <si>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</si>
  <si>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</si>
  <si>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</si>
  <si>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</si>
  <si>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</si>
  <si>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</si>
  <si>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</si>
  <si>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</si>
  <si>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</si>
  <si>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</si>
  <si>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</si>
  <si>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</si>
  <si>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</si>
  <si>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</si>
  <si>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</si>
  <si>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</si>
  <si>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</si>
  <si>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</si>
  <si>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</si>
  <si>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</si>
  <si>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</si>
  <si>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</si>
  <si>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</si>
  <si>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</si>
  <si>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</si>
  <si>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</si>
  <si>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</si>
  <si>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</si>
  <si>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</si>
  <si>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</si>
  <si>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</si>
  <si>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</si>
  <si>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</si>
  <si>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</si>
  <si>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</si>
  <si>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</si>
  <si>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</si>
  <si>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</si>
  <si>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</si>
  <si>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</si>
  <si>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</si>
  <si>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</si>
  <si>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</si>
  <si>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</si>
  <si>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</si>
  <si>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</si>
  <si>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</si>
  <si>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</si>
  <si>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</si>
  <si>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</si>
  <si>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</si>
  <si>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</si>
  <si>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</si>
  <si>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</si>
  <si>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</si>
  <si>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</si>
  <si>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</si>
  <si>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</si>
  <si>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</si>
  <si>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</si>
  <si>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</si>
  <si>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</si>
  <si>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</si>
  <si>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</si>
  <si>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</si>
  <si>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</si>
  <si>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</si>
  <si>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</si>
  <si>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</si>
  <si>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</si>
  <si>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</si>
  <si>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</si>
  <si>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</si>
  <si>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</si>
  <si>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</si>
  <si>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</si>
  <si>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</si>
  <si>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</si>
  <si>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</si>
  <si>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</si>
  <si>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</si>
  <si>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</si>
  <si>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</si>
  <si>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</si>
  <si>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</si>
  <si>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</si>
  <si>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</si>
  <si>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</si>
  <si>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</si>
  <si>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</si>
  <si>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</si>
  <si>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</si>
  <si>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</si>
  <si>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</si>
  <si>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</si>
  <si>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</si>
  <si>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</si>
  <si>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</si>
  <si>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</si>
  <si>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</si>
  <si>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</si>
  <si>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</si>
  <si>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</si>
  <si>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</si>
  <si>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</si>
  <si>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</si>
  <si>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</si>
  <si>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</si>
  <si>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</si>
  <si>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</si>
  <si>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</si>
  <si>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</si>
  <si>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</si>
  <si>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</si>
  <si>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</si>
  <si>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</si>
  <si>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</si>
  <si>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</si>
  <si>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</si>
  <si>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</si>
  <si>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</si>
  <si>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</si>
  <si>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</si>
  <si>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</si>
  <si>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</si>
  <si>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</si>
  <si>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</si>
  <si>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</si>
  <si>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</si>
  <si>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</si>
  <si>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</si>
  <si>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</si>
  <si>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</si>
  <si>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</si>
  <si>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</si>
  <si>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</si>
  <si>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</si>
  <si>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</si>
  <si>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</si>
  <si>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</si>
  <si>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</si>
  <si>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</si>
  <si>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</si>
  <si>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</si>
  <si>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</si>
  <si>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</si>
  <si>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</si>
  <si>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</si>
  <si>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</si>
  <si>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</si>
  <si>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</si>
  <si>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</si>
  <si>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</si>
  <si>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</si>
  <si>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</si>
  <si>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</si>
  <si>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</si>
  <si>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</si>
  <si>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</si>
  <si>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</si>
  <si>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</si>
  <si>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</si>
  <si>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</si>
  <si>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</si>
  <si>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</si>
  <si>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</si>
  <si>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</si>
  <si>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</si>
  <si>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</si>
  <si>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</si>
  <si>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</si>
  <si>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</si>
  <si>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</si>
  <si>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</si>
  <si>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</si>
  <si>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</si>
  <si>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</si>
  <si>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</si>
  <si>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</si>
  <si>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</si>
  <si>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</si>
  <si>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</si>
  <si>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</si>
  <si>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</si>
  <si>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</si>
  <si>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</si>
  <si>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</si>
  <si>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</si>
  <si>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</si>
  <si>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</si>
  <si>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</si>
  <si>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</si>
  <si>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</si>
  <si>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</si>
  <si>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</si>
  <si>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</si>
  <si>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</si>
  <si>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</si>
  <si>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</si>
  <si>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</si>
  <si>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</si>
  <si>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</si>
  <si>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</si>
  <si>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</si>
  <si>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</si>
  <si>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</si>
  <si>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</si>
  <si>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</si>
  <si>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</si>
  <si>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</si>
  <si>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</si>
  <si>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</si>
  <si>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</si>
  <si>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</si>
  <si>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</si>
  <si>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</si>
  <si>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</si>
  <si>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</si>
  <si>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</si>
  <si>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</si>
  <si>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</si>
  <si>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</si>
  <si>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</si>
  <si>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</si>
  <si>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</si>
  <si>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</si>
  <si>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</si>
  <si>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</si>
  <si>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</si>
  <si>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</si>
  <si>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</si>
  <si>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</si>
  <si>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</si>
  <si>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</si>
  <si>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</si>
  <si>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</si>
  <si>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</si>
  <si>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</si>
  <si>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</si>
  <si>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</si>
  <si>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</si>
  <si>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</si>
  <si>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</si>
  <si>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</si>
  <si>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</si>
  <si>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</si>
  <si>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</si>
  <si>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</si>
  <si>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</si>
  <si>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</si>
  <si>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</si>
  <si>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</si>
  <si>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</si>
  <si>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</si>
  <si>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</si>
  <si>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</si>
  <si>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</si>
  <si>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</si>
  <si>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</si>
  <si>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</si>
  <si>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</si>
  <si>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</si>
  <si>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</si>
  <si>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</si>
  <si>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</si>
  <si>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</si>
  <si>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</si>
  <si>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</si>
  <si>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</si>
  <si>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</si>
  <si>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</si>
  <si>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</si>
  <si>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</si>
  <si>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</si>
  <si>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</si>
  <si>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</si>
  <si>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</si>
  <si>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</si>
  <si>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</si>
  <si>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</si>
  <si>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</si>
  <si>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</si>
  <si>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</si>
  <si>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</si>
  <si>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</si>
  <si>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</si>
  <si>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</si>
  <si>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</si>
  <si>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</si>
  <si>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</si>
  <si>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</si>
  <si>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</si>
  <si>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</si>
  <si>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</si>
  <si>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</si>
  <si>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</si>
  <si>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</si>
  <si>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</si>
  <si>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</si>
  <si>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</si>
  <si>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</si>
  <si>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</si>
  <si>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</si>
  <si>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</si>
  <si>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</si>
  <si>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</si>
  <si>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</si>
  <si>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</si>
  <si>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</si>
  <si>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</si>
  <si>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</si>
  <si>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</si>
  <si>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</si>
  <si>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</si>
  <si>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</si>
  <si>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</si>
  <si>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</si>
  <si>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</si>
  <si>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</si>
  <si>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</si>
  <si>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</si>
  <si>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</si>
  <si>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</si>
  <si>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</si>
  <si>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</si>
  <si>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</si>
  <si>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</si>
  <si>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</si>
  <si>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</si>
  <si>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</si>
  <si>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</si>
  <si>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</si>
  <si>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</si>
  <si>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</si>
  <si>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</si>
  <si>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</si>
  <si>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</si>
  <si>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</si>
  <si>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</si>
  <si>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</si>
  <si>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</si>
  <si>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</si>
  <si>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</si>
  <si>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</si>
  <si>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</si>
  <si>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</si>
  <si>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</si>
  <si>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</si>
  <si>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</si>
  <si>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</si>
  <si>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</si>
  <si>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</si>
  <si>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</si>
  <si>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</si>
  <si>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</si>
  <si>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</si>
  <si>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</si>
  <si>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</si>
  <si>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</si>
  <si>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</si>
  <si>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</si>
  <si>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</si>
  <si>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</si>
  <si>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</si>
  <si>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</si>
  <si>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</si>
  <si>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</si>
  <si>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</si>
  <si>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</si>
  <si>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</si>
  <si>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</si>
  <si>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</si>
  <si>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</si>
  <si>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</si>
  <si>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</si>
  <si>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</si>
  <si>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</si>
  <si>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</si>
  <si>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</si>
  <si>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</si>
  <si>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</si>
  <si>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</si>
  <si>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</si>
  <si>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</si>
  <si>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</si>
  <si>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</si>
  <si>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</si>
  <si>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</si>
  <si>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</si>
  <si>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</si>
  <si>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</si>
  <si>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</si>
  <si>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</si>
  <si>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</si>
  <si>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</si>
  <si>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</si>
  <si>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</si>
  <si>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</si>
  <si>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</si>
  <si>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</si>
  <si>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</si>
  <si>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</si>
  <si>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</si>
  <si>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</si>
  <si>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</si>
  <si>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</si>
  <si>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</si>
  <si>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</si>
  <si>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</si>
  <si>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</si>
  <si>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</si>
  <si>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</si>
  <si>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</si>
  <si>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</si>
  <si>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</si>
  <si>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</si>
  <si>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</si>
  <si>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</si>
  <si>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</si>
  <si>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</si>
  <si>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</si>
  <si>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</si>
  <si>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</si>
  <si>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</si>
  <si>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</si>
  <si>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</si>
  <si>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</si>
  <si>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</si>
  <si>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</si>
  <si>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</si>
  <si>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</si>
  <si>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</si>
  <si>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</si>
  <si>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</si>
  <si>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</si>
  <si>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</si>
  <si>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</si>
  <si>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</si>
  <si>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</si>
  <si>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</si>
  <si>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</si>
  <si>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</si>
  <si>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</si>
  <si>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</si>
  <si>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</si>
  <si>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</si>
  <si>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</si>
  <si>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</si>
  <si>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</si>
  <si>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</si>
  <si>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</si>
  <si>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</si>
  <si>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</si>
  <si>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</si>
  <si>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</si>
  <si>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</si>
  <si>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</si>
  <si>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</si>
  <si>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</si>
  <si>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</si>
  <si>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</si>
  <si>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</si>
  <si>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</si>
  <si>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</si>
  <si>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</si>
  <si>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</si>
  <si>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</si>
  <si>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</si>
  <si>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</si>
  <si>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</si>
  <si>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</si>
  <si>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</si>
  <si>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</si>
  <si>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</si>
  <si>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</si>
  <si>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</si>
  <si>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</si>
  <si>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</si>
  <si>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</si>
  <si>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</si>
  <si>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</si>
  <si>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</si>
  <si>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</si>
  <si>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</si>
  <si>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</si>
  <si>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</si>
  <si>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</si>
  <si>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</si>
  <si>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</si>
  <si>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</si>
  <si>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</si>
  <si>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</si>
  <si>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</si>
  <si>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</si>
  <si>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</si>
  <si>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</si>
  <si>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</si>
  <si>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</si>
  <si>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</si>
  <si>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</si>
  <si>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</si>
  <si>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</si>
  <si>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</si>
  <si>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</si>
  <si>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</si>
  <si>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</si>
  <si>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</si>
  <si>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</si>
  <si>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</si>
  <si>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</si>
  <si>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</si>
  <si>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</si>
  <si>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</si>
  <si>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</si>
  <si>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</si>
  <si>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</si>
  <si>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</si>
  <si>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</si>
  <si>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</si>
  <si>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</si>
  <si>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</si>
  <si>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</si>
  <si>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</si>
  <si>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</si>
  <si>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</si>
  <si>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</si>
  <si>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</si>
  <si>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</si>
  <si>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</si>
  <si>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</si>
  <si>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</si>
  <si>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</si>
  <si>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</si>
  <si>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</si>
  <si>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</si>
  <si>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</si>
  <si>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</si>
  <si>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</si>
  <si>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</si>
  <si>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</si>
  <si>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</si>
  <si>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</si>
  <si>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</si>
  <si>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</si>
  <si>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</si>
  <si>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</si>
  <si>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</si>
  <si>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</si>
  <si>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</si>
  <si>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</si>
  <si>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</si>
  <si>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</si>
  <si>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</si>
  <si>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</si>
  <si>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</si>
  <si>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</si>
  <si>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</si>
  <si>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</si>
  <si>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</si>
  <si>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</si>
  <si>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</si>
  <si>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</si>
  <si>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</si>
  <si>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</si>
  <si>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</si>
  <si>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</si>
  <si>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</si>
  <si>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</si>
  <si>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</si>
  <si>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</si>
  <si>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</si>
  <si>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</si>
  <si>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</si>
  <si>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</si>
  <si>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</si>
  <si>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</si>
  <si>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</si>
  <si>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</si>
  <si>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</si>
  <si>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</si>
  <si>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</si>
  <si>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</si>
  <si>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</si>
  <si>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</si>
  <si>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</si>
  <si>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</si>
  <si>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</si>
  <si>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</si>
  <si>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</si>
  <si>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</si>
  <si>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</si>
  <si>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</si>
  <si>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</si>
  <si>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</si>
  <si>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</si>
  <si>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</si>
  <si>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</si>
  <si>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</si>
  <si>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</si>
  <si>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</si>
  <si>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</si>
  <si>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</si>
  <si>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</si>
  <si>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</si>
  <si>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</si>
  <si>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</si>
  <si>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</si>
  <si>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</si>
  <si>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</si>
  <si>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</si>
  <si>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</si>
  <si>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</si>
  <si>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</si>
  <si>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</si>
  <si>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</si>
  <si>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</si>
  <si>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</si>
  <si>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</si>
  <si>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</si>
  <si>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</si>
  <si>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</si>
  <si>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</si>
  <si>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</si>
  <si>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</si>
  <si>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</si>
  <si>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</si>
  <si>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</si>
  <si>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</si>
  <si>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</si>
  <si>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</si>
  <si>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</si>
  <si>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</si>
  <si>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</si>
  <si>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</si>
  <si>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</si>
  <si>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</si>
  <si>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</si>
  <si>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</si>
  <si>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</si>
  <si>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</si>
  <si>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</si>
  <si>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</si>
  <si>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</si>
  <si>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</si>
  <si>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</si>
  <si>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</si>
  <si>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</si>
  <si>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</si>
  <si>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</si>
  <si>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</si>
  <si>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</si>
  <si>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</si>
  <si>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</si>
  <si>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</si>
  <si>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</si>
  <si>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</si>
  <si>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</si>
  <si>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</si>
  <si>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</si>
  <si>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</si>
  <si>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</si>
  <si>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</si>
  <si>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</si>
  <si>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</si>
  <si>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</si>
  <si>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</si>
  <si>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</si>
  <si>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</si>
  <si>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</si>
  <si>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</si>
  <si>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</si>
  <si>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</si>
  <si>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</si>
  <si>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</si>
  <si>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</si>
  <si>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</si>
  <si>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</si>
  <si>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</si>
  <si>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</si>
  <si>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</si>
  <si>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</si>
  <si>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</si>
  <si>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</si>
  <si>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</si>
  <si>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</si>
  <si>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</si>
  <si>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</si>
  <si>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</si>
  <si>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</si>
  <si>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</si>
  <si>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</si>
  <si>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</si>
  <si>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</si>
  <si>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</si>
  <si>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</si>
  <si>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</si>
  <si>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</si>
  <si>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</si>
  <si>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</si>
  <si>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</si>
  <si>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</si>
  <si>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</si>
  <si>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</si>
  <si>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</si>
  <si>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</si>
  <si>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</si>
  <si>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</si>
  <si>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</si>
  <si>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</si>
  <si>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</si>
  <si>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</si>
  <si>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</si>
  <si>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</si>
  <si>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</si>
  <si>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</si>
  <si>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</si>
  <si>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</si>
  <si>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</si>
  <si>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</si>
  <si>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</si>
  <si>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</si>
  <si>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</si>
  <si>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</si>
  <si>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</si>
  <si>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</si>
  <si>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</si>
  <si>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</si>
  <si>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</si>
  <si>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</si>
  <si>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</si>
  <si>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</si>
  <si>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</si>
  <si>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</si>
  <si>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</si>
  <si>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</si>
  <si>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</si>
  <si>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</si>
  <si>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</si>
  <si>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</si>
  <si>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</si>
  <si>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</si>
  <si>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</si>
  <si>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</si>
  <si>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</si>
  <si>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</si>
  <si>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</si>
  <si>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</si>
  <si>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</si>
  <si>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</si>
  <si>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</si>
  <si>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</si>
  <si>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</si>
  <si>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</si>
  <si>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</si>
  <si>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</si>
  <si>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</si>
  <si>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</si>
  <si>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</si>
  <si>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</si>
  <si>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</si>
  <si>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</si>
  <si>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</si>
  <si>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</si>
  <si>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</si>
  <si>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</si>
  <si>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</si>
  <si>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</si>
  <si>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</si>
  <si>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</si>
  <si>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</si>
  <si>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</si>
  <si>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</si>
  <si>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</si>
  <si>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</si>
  <si>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</si>
  <si>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</si>
  <si>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</si>
  <si>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</si>
  <si>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</si>
  <si>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</si>
  <si>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</si>
  <si>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</si>
  <si>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</si>
  <si>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</si>
  <si>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</si>
  <si>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</si>
  <si>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</si>
  <si>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</si>
  <si>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</si>
  <si>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</si>
  <si>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</si>
  <si>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</si>
  <si>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</si>
  <si>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</si>
  <si>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</si>
  <si>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</si>
  <si>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</si>
  <si>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</si>
  <si>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</si>
  <si>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</si>
  <si>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</si>
  <si>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</si>
  <si>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</si>
  <si>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</si>
  <si>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</si>
  <si>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</si>
  <si>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</si>
  <si>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</si>
  <si>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</si>
  <si>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</si>
  <si>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</si>
  <si>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</si>
  <si>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</si>
  <si>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</si>
  <si>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</si>
  <si>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</si>
  <si>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</si>
  <si>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</si>
  <si>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</si>
  <si>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</si>
  <si>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</si>
  <si>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</si>
  <si>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</si>
  <si>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</si>
  <si>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</si>
  <si>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</si>
  <si>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</si>
  <si>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</si>
  <si>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</si>
  <si>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</si>
  <si>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</si>
  <si>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</si>
  <si>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</si>
  <si>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</si>
  <si>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</si>
  <si>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</si>
  <si>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</si>
  <si>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</si>
  <si>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</si>
  <si>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</si>
  <si>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</si>
  <si>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</si>
  <si>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</si>
  <si>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</si>
  <si>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</si>
  <si>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</si>
  <si>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</si>
  <si>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</si>
  <si>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</si>
  <si>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</si>
  <si>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</si>
  <si>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</si>
  <si>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</si>
  <si>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</si>
  <si>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</si>
  <si>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</si>
  <si>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</si>
  <si>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</si>
  <si>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</si>
  <si>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</si>
  <si>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</si>
  <si>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</si>
  <si>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</si>
  <si>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</si>
  <si>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</si>
  <si>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</si>
  <si>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</si>
  <si>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</si>
  <si>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</si>
  <si>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</si>
  <si>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</si>
  <si>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</si>
  <si>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</si>
  <si>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</si>
  <si>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</si>
  <si>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</si>
  <si>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</si>
  <si>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</si>
  <si>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</si>
  <si>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</si>
  <si>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</si>
  <si>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</si>
  <si>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</si>
  <si>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</si>
  <si>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</si>
  <si>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</si>
  <si>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</si>
  <si>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</si>
  <si>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</si>
  <si>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</si>
  <si>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</si>
  <si>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</si>
  <si>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</si>
  <si>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</si>
  <si>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</si>
  <si>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</si>
  <si>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</si>
  <si>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</si>
  <si>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</si>
  <si>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</si>
  <si>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</si>
  <si>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</si>
  <si>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</si>
  <si>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</si>
  <si>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</si>
  <si>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</si>
  <si>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</si>
  <si>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</si>
  <si>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</si>
  <si>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</si>
  <si>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</si>
  <si>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</si>
  <si>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</si>
  <si>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</si>
  <si>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</si>
  <si>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</si>
  <si>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</si>
  <si>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</si>
  <si>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</si>
  <si>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</si>
  <si>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</si>
  <si>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</si>
  <si>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</si>
  <si>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</si>
  <si>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</si>
  <si>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</si>
  <si>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</si>
  <si>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</si>
  <si>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</si>
  <si>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</si>
  <si>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</si>
  <si>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</si>
  <si>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</si>
  <si>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</si>
  <si>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</si>
  <si>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</si>
  <si>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</si>
  <si>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</si>
  <si>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</si>
  <si>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</si>
  <si>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</si>
  <si>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</si>
  <si>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</si>
  <si>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</si>
  <si>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</si>
  <si>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</si>
  <si>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</si>
  <si>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</si>
  <si>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</si>
  <si>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</si>
  <si>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</si>
  <si>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</si>
  <si>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</si>
  <si>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</si>
  <si>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</si>
  <si>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</si>
  <si>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</si>
  <si>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</si>
  <si>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</si>
  <si>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</si>
  <si>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</si>
  <si>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</si>
  <si>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</si>
  <si>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</si>
  <si>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</si>
  <si>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</si>
  <si>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</si>
  <si>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</si>
  <si>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</si>
  <si>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</si>
  <si>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</si>
  <si>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</si>
  <si>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</si>
  <si>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</si>
  <si>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</si>
  <si>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</si>
  <si>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</si>
  <si>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</si>
  <si>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</si>
  <si>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</si>
  <si>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</si>
  <si>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</si>
  <si>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</si>
  <si>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</si>
  <si>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</si>
  <si>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</si>
  <si>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</si>
  <si>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</si>
  <si>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</si>
  <si>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</si>
  <si>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</si>
  <si>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</si>
  <si>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</si>
  <si>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</si>
  <si>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</si>
  <si>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</si>
  <si>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</si>
  <si>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</si>
  <si>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</si>
  <si>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</si>
  <si>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</si>
  <si>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</si>
  <si>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</si>
  <si>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</si>
  <si>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</si>
  <si>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</si>
  <si>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</si>
  <si>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</si>
  <si>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</si>
  <si>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</si>
  <si>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</si>
  <si>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</si>
  <si>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</si>
  <si>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</si>
  <si>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</si>
  <si>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</si>
  <si>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</si>
  <si>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</si>
  <si>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</si>
  <si>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</si>
  <si>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</si>
  <si>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</si>
  <si>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</si>
  <si>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</si>
  <si>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</si>
  <si>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</si>
  <si>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</si>
  <si>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</si>
  <si>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</si>
  <si>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</si>
  <si>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</si>
  <si>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</si>
  <si>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</si>
  <si>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</si>
  <si>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</si>
  <si>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</si>
  <si>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</si>
  <si>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</si>
  <si>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</si>
  <si>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</si>
  <si>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</si>
  <si>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</si>
  <si>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</si>
  <si>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</si>
  <si>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</si>
  <si>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</si>
  <si>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</si>
  <si>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</si>
  <si>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</si>
  <si>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</si>
  <si>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</si>
  <si>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</si>
  <si>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</si>
  <si>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</si>
  <si>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</si>
  <si>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</si>
  <si>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</si>
  <si>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</si>
  <si>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</si>
  <si>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</si>
  <si>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</si>
  <si>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</si>
  <si>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</si>
  <si>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</si>
  <si>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</si>
  <si>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</si>
  <si>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</si>
  <si>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</si>
  <si>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</si>
  <si>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</si>
  <si>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</si>
  <si>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</si>
  <si>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</si>
  <si>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</si>
  <si>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</si>
  <si>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</si>
  <si>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</si>
  <si>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</si>
  <si>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</si>
  <si>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</si>
  <si>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</si>
  <si>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</si>
  <si>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</si>
  <si>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</si>
  <si>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</si>
  <si>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</si>
  <si>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</si>
  <si>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</si>
  <si>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</si>
  <si>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</si>
  <si>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</si>
  <si>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</si>
  <si>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</si>
  <si>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</si>
  <si>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</si>
  <si>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</si>
  <si>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</si>
  <si>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</si>
  <si>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</si>
  <si>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</si>
  <si>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</si>
  <si>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</si>
  <si>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</si>
  <si>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</si>
  <si>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</si>
  <si>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</si>
  <si>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</si>
  <si>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</si>
  <si>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</si>
  <si>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</si>
  <si>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</si>
  <si>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</si>
  <si>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</si>
  <si>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</si>
  <si>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</si>
  <si>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</si>
  <si>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</si>
  <si>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</si>
  <si>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</si>
  <si>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</si>
  <si>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</si>
  <si>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</si>
  <si>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</si>
  <si>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</si>
  <si>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</si>
  <si>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</si>
  <si>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</si>
  <si>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</si>
  <si>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</si>
  <si>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</si>
  <si>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</si>
  <si>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</si>
  <si>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</si>
  <si>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</si>
  <si>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</si>
  <si>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</si>
  <si>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</si>
  <si>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</si>
  <si>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</si>
  <si>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</si>
  <si>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</si>
  <si>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</si>
  <si>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</si>
  <si>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</si>
  <si>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</si>
  <si>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</si>
  <si>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</si>
  <si>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</si>
  <si>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</si>
  <si>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</si>
  <si>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</si>
  <si>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</si>
  <si>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</si>
  <si>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</si>
  <si>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</si>
  <si>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</si>
  <si>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</si>
  <si>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</si>
  <si>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</si>
  <si>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</si>
  <si>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</si>
  <si>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</si>
  <si>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</si>
  <si>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</si>
  <si>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</si>
  <si>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</si>
  <si>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</si>
  <si>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</si>
  <si>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</si>
  <si>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</si>
  <si>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</si>
  <si>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</si>
  <si>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</si>
  <si>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</si>
  <si>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</si>
  <si>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</si>
  <si>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</si>
  <si>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</si>
  <si>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</si>
  <si>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</si>
  <si>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</si>
  <si>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</si>
  <si>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</si>
  <si>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</si>
  <si>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</si>
  <si>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</si>
  <si>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</si>
  <si>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</si>
  <si>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</si>
  <si>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</si>
  <si>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</si>
  <si>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</si>
  <si>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</si>
  <si>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</si>
  <si>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</si>
  <si>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</si>
  <si>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</si>
  <si>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</si>
  <si>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</si>
  <si>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</si>
  <si>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</si>
  <si>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</si>
  <si>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</si>
  <si>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</si>
  <si>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</si>
  <si>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</si>
  <si>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</si>
  <si>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</si>
  <si>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</si>
  <si>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</si>
  <si>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</si>
  <si>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</si>
  <si>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</si>
  <si>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</si>
  <si>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</si>
  <si>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</si>
  <si>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</si>
  <si>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</si>
  <si>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</si>
  <si>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</si>
  <si>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</si>
  <si>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</si>
  <si>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</si>
  <si>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</si>
  <si>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</si>
  <si>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</si>
  <si>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</si>
  <si>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</si>
  <si>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</si>
  <si>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</si>
  <si>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</si>
  <si>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</si>
  <si>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</si>
  <si>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</si>
  <si>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</si>
  <si>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</si>
  <si>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</si>
  <si>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</si>
  <si>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</si>
  <si>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</si>
  <si>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</si>
  <si>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</si>
  <si>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</si>
  <si>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</si>
  <si>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</si>
  <si>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</si>
  <si>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</si>
  <si>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</si>
  <si>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</si>
  <si>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</si>
  <si>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</si>
  <si>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</si>
  <si>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</si>
  <si>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</si>
  <si>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</si>
  <si>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</si>
  <si>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</si>
  <si>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</si>
  <si>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</si>
  <si>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</si>
  <si>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</si>
  <si>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</si>
  <si>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</si>
  <si>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</si>
  <si>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</si>
  <si>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</si>
  <si>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</si>
  <si>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</si>
  <si>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</si>
  <si>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</si>
  <si>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</si>
  <si>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</si>
  <si>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</si>
  <si>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</si>
  <si>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</si>
  <si>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</si>
  <si>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</si>
  <si>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</si>
  <si>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</si>
  <si>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</si>
  <si>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</si>
  <si>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</si>
  <si>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</si>
  <si>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</si>
  <si>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</si>
  <si>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</si>
  <si>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</si>
  <si>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</si>
  <si>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</si>
  <si>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</si>
  <si>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</si>
  <si>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</si>
  <si>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</si>
  <si>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</si>
  <si>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</si>
  <si>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</si>
  <si>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</si>
  <si>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</si>
  <si>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</si>
  <si>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</si>
  <si>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</si>
  <si>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</si>
  <si>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</si>
  <si>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</si>
  <si>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</si>
  <si>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</si>
  <si>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</si>
  <si>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</si>
  <si>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</si>
  <si>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</si>
  <si>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</si>
  <si>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</si>
  <si>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</si>
  <si>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</si>
  <si>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</si>
  <si>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</si>
  <si>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</si>
  <si>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</si>
  <si>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</si>
  <si>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</si>
  <si>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</si>
  <si>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</si>
  <si>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</si>
  <si>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</si>
  <si>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</si>
  <si>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</si>
  <si>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</si>
  <si>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</si>
  <si>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</si>
  <si>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</si>
  <si>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</si>
  <si>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</si>
  <si>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</si>
  <si>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</si>
  <si>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</si>
  <si>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</si>
  <si>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</si>
  <si>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</si>
  <si>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</si>
  <si>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</si>
  <si>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</si>
  <si>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</si>
  <si>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</si>
  <si>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</si>
  <si>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</si>
  <si>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</si>
  <si>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</si>
  <si>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</si>
  <si>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</si>
  <si>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</si>
  <si>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</si>
  <si>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</si>
  <si>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</si>
  <si>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</si>
  <si>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</si>
  <si>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</si>
  <si>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</si>
  <si>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</si>
  <si>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</si>
  <si>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</si>
  <si>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</si>
  <si>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</si>
  <si>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</si>
  <si>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</si>
  <si>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</si>
  <si>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</si>
  <si>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</si>
  <si>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</si>
  <si>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</si>
  <si>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</si>
  <si>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</si>
  <si>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</si>
  <si>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</si>
  <si>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</si>
  <si>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</si>
  <si>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</si>
  <si>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</si>
  <si>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</si>
  <si>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</si>
  <si>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</si>
  <si>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</si>
  <si>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</si>
  <si>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</si>
  <si>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</si>
  <si>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</si>
  <si>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</si>
  <si>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</si>
  <si>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</si>
  <si>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</si>
  <si>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</si>
  <si>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</si>
  <si>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</si>
  <si>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</si>
  <si>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</si>
  <si>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</si>
  <si>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</si>
  <si>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</si>
  <si>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</si>
  <si>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</si>
  <si>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</si>
  <si>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</si>
  <si>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</si>
  <si>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</si>
  <si>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</si>
  <si>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</si>
  <si>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</si>
  <si>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</si>
  <si>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</si>
  <si>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</si>
  <si>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</si>
  <si>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</si>
  <si>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</si>
  <si>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</si>
  <si>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</si>
  <si>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</si>
  <si>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</si>
  <si>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</si>
  <si>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</si>
  <si>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</si>
  <si>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</si>
  <si>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</si>
  <si>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</si>
  <si>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</si>
  <si>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</si>
  <si>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</si>
  <si>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</si>
  <si>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</si>
  <si>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</si>
  <si>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</si>
  <si>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</si>
  <si>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</si>
  <si>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</si>
  <si>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</si>
  <si>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</si>
  <si>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</si>
  <si>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</si>
  <si>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</si>
  <si>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</si>
  <si>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</si>
  <si>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</si>
  <si>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</si>
  <si>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</si>
  <si>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</si>
  <si>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</si>
  <si>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</si>
  <si>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</si>
  <si>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</si>
  <si>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</si>
  <si>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</si>
  <si>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</si>
  <si>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</si>
  <si>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</si>
  <si>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</si>
  <si>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</si>
  <si>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</si>
  <si>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</si>
  <si>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</si>
  <si>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</si>
  <si>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</si>
  <si>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</si>
  <si>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</si>
  <si>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</si>
  <si>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</si>
  <si>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</si>
  <si>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</si>
  <si>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</si>
  <si>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</si>
  <si>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</si>
  <si>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</si>
  <si>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</si>
  <si>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</si>
  <si>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</si>
  <si>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</si>
  <si>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</si>
  <si>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</si>
  <si>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</si>
  <si>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</si>
  <si>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</si>
  <si>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</si>
  <si>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</si>
  <si>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</si>
  <si>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</si>
  <si>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</si>
  <si>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</si>
  <si>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</si>
  <si>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</si>
  <si>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</si>
  <si>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</si>
  <si>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</si>
  <si>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</si>
  <si>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</si>
  <si>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</si>
  <si>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</si>
  <si>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</si>
  <si>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</si>
  <si>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</si>
  <si>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</si>
  <si>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</si>
  <si>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</si>
  <si>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</si>
  <si>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</si>
  <si>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</si>
  <si>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</si>
  <si>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</si>
  <si>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</si>
  <si>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</si>
  <si>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</si>
  <si>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</si>
  <si>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</si>
  <si>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</si>
  <si>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</si>
  <si>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</si>
  <si>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</si>
  <si>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</si>
  <si>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</si>
  <si>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</si>
  <si>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</si>
  <si>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</si>
  <si>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</si>
  <si>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</si>
  <si>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</si>
  <si>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</si>
  <si>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</si>
  <si>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</si>
  <si>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</si>
  <si>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</si>
  <si>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</si>
  <si>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</si>
  <si>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</si>
  <si>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</si>
  <si>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</si>
  <si>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</si>
  <si>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</si>
  <si>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</si>
  <si>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</si>
  <si>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</si>
  <si>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</si>
  <si>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</si>
  <si>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</si>
  <si>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</si>
  <si>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</si>
  <si>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</si>
  <si>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</si>
  <si>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</si>
  <si>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</si>
  <si>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</si>
  <si>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</si>
  <si>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</si>
  <si>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</si>
  <si>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</si>
  <si>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</si>
  <si>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</si>
  <si>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</si>
  <si>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</si>
  <si>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</si>
  <si>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</si>
  <si>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</si>
  <si>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</si>
  <si>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</si>
  <si>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</si>
  <si>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</si>
  <si>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</si>
  <si>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</si>
  <si>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</si>
  <si>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</si>
  <si>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</si>
  <si>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</si>
  <si>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</si>
  <si>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</si>
  <si>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</si>
  <si>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</si>
  <si>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</si>
  <si>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</si>
  <si>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</si>
  <si>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</si>
  <si>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</si>
  <si>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</si>
  <si>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</si>
  <si>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</si>
  <si>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</si>
  <si>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</si>
  <si>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</si>
  <si>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</si>
  <si>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</si>
  <si>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</si>
  <si>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</si>
  <si>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</si>
  <si>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</si>
  <si>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</si>
  <si>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</si>
  <si>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</si>
  <si>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</si>
  <si>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</si>
  <si>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</si>
  <si>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</si>
  <si>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</si>
  <si>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</si>
  <si>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</si>
  <si>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</si>
  <si>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</si>
  <si>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</si>
  <si>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</si>
  <si>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</si>
  <si>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</si>
  <si>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</si>
  <si>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</si>
  <si>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</si>
  <si>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</si>
  <si>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</si>
  <si>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</si>
  <si>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</si>
  <si>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</si>
  <si>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</si>
  <si>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</si>
  <si>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</si>
  <si>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</si>
  <si>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</si>
  <si>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</si>
  <si>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</si>
  <si>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</si>
  <si>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</si>
  <si>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</si>
  <si>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</si>
  <si>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</si>
  <si>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</si>
  <si>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</si>
  <si>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</si>
  <si>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</si>
  <si>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</si>
  <si>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</si>
  <si>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</si>
  <si>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</si>
  <si>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</si>
  <si>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</si>
  <si>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</si>
  <si>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</si>
  <si>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</si>
  <si>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</si>
  <si>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</si>
  <si>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</si>
  <si>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</si>
  <si>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</si>
  <si>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</si>
  <si>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</si>
  <si>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</si>
  <si>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</si>
  <si>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</si>
  <si>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</si>
  <si>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</si>
  <si>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</si>
  <si>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</si>
  <si>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</si>
  <si>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</si>
  <si>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</si>
  <si>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</si>
  <si>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</si>
  <si>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</si>
  <si>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</si>
  <si>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</si>
  <si>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</si>
  <si>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</si>
  <si>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</si>
  <si>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</si>
  <si>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</si>
  <si>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</si>
  <si>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</si>
  <si>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</si>
  <si>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</si>
  <si>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</si>
  <si>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</si>
  <si>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</si>
  <si>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</si>
  <si>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</si>
  <si>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</si>
  <si>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</si>
  <si>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</si>
  <si>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</si>
  <si>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</si>
  <si>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</si>
  <si>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</si>
  <si>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</si>
  <si>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</si>
  <si>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</si>
  <si>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</si>
  <si>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</si>
  <si>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</si>
  <si>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</si>
  <si>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</si>
  <si>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</si>
  <si>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</si>
  <si>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</si>
  <si>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</si>
  <si>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</si>
  <si>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</si>
  <si>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</si>
  <si>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</si>
  <si>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</si>
  <si>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</si>
  <si>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</si>
  <si>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</si>
  <si>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</si>
  <si>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</si>
  <si>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</si>
  <si>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</si>
  <si>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</si>
  <si>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</si>
  <si>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</si>
  <si>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</si>
  <si>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</si>
  <si>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</si>
  <si>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</si>
  <si>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</si>
  <si>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</si>
  <si>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</si>
  <si>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</si>
  <si>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</si>
  <si>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</si>
  <si>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</si>
  <si>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</si>
  <si>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</si>
  <si>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</si>
  <si>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</si>
  <si>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</si>
  <si>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</si>
  <si>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</si>
  <si>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</si>
  <si>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</si>
  <si>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</si>
  <si>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</si>
  <si>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</si>
  <si>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</si>
  <si>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</si>
  <si>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</si>
  <si>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</si>
  <si>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</si>
  <si>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</si>
  <si>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</si>
  <si>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</si>
  <si>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</si>
  <si>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</si>
  <si>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</si>
  <si>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</si>
  <si>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</si>
  <si>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</si>
  <si>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</si>
  <si>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</si>
  <si>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</si>
  <si>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</si>
  <si>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</si>
  <si>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</si>
  <si>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</si>
  <si>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</si>
  <si>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</si>
  <si>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</si>
  <si>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</si>
  <si>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</si>
  <si>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</si>
  <si>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</si>
  <si>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</si>
  <si>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</si>
  <si>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</si>
  <si>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</si>
  <si>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</si>
  <si>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</si>
  <si>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</si>
  <si>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</si>
  <si>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</si>
  <si>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</si>
  <si>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</si>
  <si>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</si>
  <si>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</si>
  <si>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</si>
  <si>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</si>
  <si>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</si>
  <si>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</si>
  <si>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</si>
  <si>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</si>
  <si>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</si>
  <si>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</si>
  <si>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</si>
  <si>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</si>
  <si>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</si>
  <si>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</si>
  <si>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</si>
  <si>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</si>
  <si>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</si>
  <si>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</si>
  <si>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</si>
  <si>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</si>
  <si>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</si>
  <si>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</si>
  <si>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</si>
  <si>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</si>
  <si>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</si>
  <si>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</si>
  <si>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</si>
  <si>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</si>
  <si>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</si>
  <si>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</si>
  <si>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</si>
  <si>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</si>
  <si>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</si>
  <si>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</si>
  <si>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</si>
  <si>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</si>
  <si>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</si>
  <si>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</si>
  <si>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</si>
  <si>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</si>
  <si>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</si>
  <si>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</si>
  <si>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</si>
  <si>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</si>
  <si>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</si>
  <si>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</si>
  <si>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</si>
  <si>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</si>
  <si>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</si>
  <si>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</si>
  <si>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</si>
  <si>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</si>
  <si>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</si>
  <si>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</si>
  <si>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</si>
  <si>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</si>
  <si>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</si>
  <si>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</si>
  <si>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</si>
  <si>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</si>
  <si>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</si>
  <si>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</si>
  <si>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</si>
  <si>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</si>
  <si>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</si>
  <si>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</si>
  <si>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</si>
  <si>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</si>
  <si>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</si>
  <si>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</si>
  <si>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</si>
  <si>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</si>
  <si>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</si>
  <si>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</si>
  <si>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</si>
  <si>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</si>
  <si>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</si>
  <si>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</si>
  <si>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</si>
  <si>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</si>
  <si>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</si>
  <si>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</si>
  <si>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</si>
  <si>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</si>
  <si>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</si>
  <si>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</si>
  <si>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</si>
  <si>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</si>
  <si>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</si>
  <si>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</si>
  <si>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</si>
  <si>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</si>
  <si>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</si>
  <si>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</si>
  <si>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</si>
  <si>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</si>
  <si>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</si>
  <si>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</si>
  <si>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</si>
  <si>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</si>
  <si>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</si>
  <si>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</si>
  <si>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</si>
  <si>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</si>
  <si>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</si>
  <si>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</si>
  <si>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</si>
  <si>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</si>
  <si>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</si>
  <si>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</si>
  <si>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</si>
  <si>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</si>
  <si>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</si>
  <si>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</si>
  <si>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</si>
  <si>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</si>
  <si>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</si>
  <si>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</si>
  <si>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</si>
  <si>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</si>
  <si>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</si>
  <si>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</si>
  <si>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</si>
  <si>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</si>
  <si>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</si>
  <si>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</si>
  <si>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</si>
  <si>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</si>
  <si>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</si>
  <si>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</si>
  <si>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</si>
  <si>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</si>
  <si>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</si>
  <si>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</si>
  <si>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</si>
  <si>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</si>
  <si>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</si>
  <si>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</si>
  <si>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</si>
  <si>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</si>
  <si>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</si>
  <si>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</si>
  <si>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</si>
  <si>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</si>
  <si>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</si>
  <si>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</si>
  <si>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</si>
  <si>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</si>
  <si>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</si>
  <si>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</si>
  <si>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</si>
  <si>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</si>
  <si>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</si>
  <si>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</si>
  <si>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</si>
  <si>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</si>
  <si>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</si>
  <si>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</si>
  <si>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</si>
  <si>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</si>
  <si>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</si>
  <si>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</si>
  <si>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</si>
  <si>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</si>
  <si>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</si>
  <si>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</si>
  <si>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</si>
  <si>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</si>
  <si>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</si>
  <si>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</si>
  <si>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</si>
  <si>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</si>
  <si>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</si>
  <si>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</si>
  <si>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</si>
  <si>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</si>
  <si>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</si>
  <si>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</si>
  <si>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</si>
  <si>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</si>
  <si>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</si>
  <si>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</si>
  <si>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</si>
  <si>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</si>
  <si>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</si>
  <si>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</si>
  <si>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</si>
  <si>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</si>
  <si>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</si>
  <si>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</si>
  <si>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</si>
  <si>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</si>
  <si>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</si>
  <si>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</si>
  <si>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</si>
  <si>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</si>
  <si>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</si>
  <si>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</si>
  <si>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</si>
  <si>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</si>
  <si>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</si>
  <si>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</si>
  <si>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</si>
  <si>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</si>
  <si>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</si>
  <si>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</si>
  <si>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</si>
  <si>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</si>
  <si>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</si>
  <si>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</si>
  <si>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</si>
  <si>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</si>
  <si>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</si>
  <si>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</si>
  <si>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</si>
  <si>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</si>
  <si>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</si>
  <si>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</si>
  <si>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</si>
  <si>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</si>
  <si>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</si>
  <si>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</si>
  <si>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</si>
  <si>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</si>
  <si>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</si>
  <si>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</si>
  <si>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</si>
  <si>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</si>
  <si>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</si>
  <si>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</si>
  <si>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</si>
  <si>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</si>
  <si>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</si>
  <si>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</si>
  <si>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</si>
  <si>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</si>
  <si>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</si>
  <si>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</si>
  <si>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</si>
  <si>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</si>
  <si>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</si>
  <si>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</si>
  <si>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</si>
  <si>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</si>
  <si>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</si>
  <si>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</si>
  <si>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</si>
  <si>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</si>
  <si>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</si>
  <si>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</si>
  <si>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</si>
  <si>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</si>
  <si>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</si>
  <si>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</si>
  <si>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</si>
  <si>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</si>
  <si>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</si>
  <si>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</si>
  <si>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</si>
  <si>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</si>
  <si>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</si>
  <si>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</si>
  <si>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</si>
  <si>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</si>
  <si>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</si>
  <si>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</si>
  <si>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</si>
  <si>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</si>
  <si>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</si>
  <si>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</si>
  <si>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</si>
  <si>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</si>
  <si>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</si>
  <si>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</si>
  <si>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</si>
  <si>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</si>
  <si>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</si>
  <si>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</si>
  <si>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</si>
  <si>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</si>
  <si>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</si>
  <si>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</si>
  <si>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</si>
  <si>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</si>
  <si>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</si>
  <si>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</si>
  <si>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</si>
  <si>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</si>
  <si>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</si>
  <si>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</si>
  <si>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</si>
  <si>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</si>
  <si>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</si>
  <si>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</si>
  <si>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</si>
  <si>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</si>
  <si>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</si>
  <si>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</si>
  <si>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</si>
  <si>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</si>
  <si>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</si>
  <si>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</si>
  <si>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</si>
  <si>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</si>
  <si>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</si>
  <si>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</si>
  <si>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</si>
  <si>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</si>
  <si>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</si>
  <si>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</si>
  <si>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</si>
  <si>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</si>
  <si>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</si>
  <si>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</si>
  <si>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</si>
  <si>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</si>
  <si>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</si>
  <si>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</si>
  <si>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</si>
  <si>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</si>
  <si>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</si>
  <si>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</si>
  <si>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</si>
  <si>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</si>
  <si>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</si>
  <si>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</si>
  <si>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</si>
  <si>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</si>
  <si>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</si>
  <si>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</si>
  <si>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</si>
  <si>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</si>
  <si>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</si>
  <si>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</si>
  <si>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</si>
  <si>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</si>
  <si>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</si>
  <si>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</si>
  <si>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</si>
  <si>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</si>
  <si>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</si>
  <si>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</si>
  <si>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</si>
  <si>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</si>
  <si>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</si>
  <si>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</si>
  <si>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</si>
  <si>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</si>
  <si>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</si>
  <si>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</si>
  <si>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</si>
  <si>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</si>
  <si>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</si>
  <si>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</si>
  <si>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</si>
  <si>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</si>
  <si>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</si>
  <si>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</si>
  <si>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</si>
  <si>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</si>
  <si>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</si>
  <si>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</si>
  <si>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</si>
  <si>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</si>
  <si>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</si>
  <si>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</si>
  <si>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</si>
  <si>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</si>
  <si>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</si>
  <si>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</si>
  <si>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</si>
  <si>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</si>
  <si>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</si>
  <si>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</si>
  <si>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</si>
  <si>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</si>
  <si>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</si>
  <si>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</si>
  <si>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</si>
  <si>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</si>
  <si>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</si>
  <si>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</si>
  <si>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</si>
  <si>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</si>
  <si>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</si>
  <si>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</si>
  <si>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</si>
  <si>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</si>
  <si>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</si>
  <si>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</si>
  <si>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</si>
  <si>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</si>
  <si>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</si>
  <si>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</si>
  <si>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</si>
  <si>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</si>
  <si>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</si>
  <si>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</si>
  <si>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</si>
  <si>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</si>
  <si>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</si>
  <si>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</si>
  <si>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</si>
  <si>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</si>
  <si>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</si>
  <si>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</si>
  <si>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</si>
  <si>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</si>
  <si>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</si>
  <si>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</si>
  <si>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</si>
  <si>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</si>
  <si>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</si>
  <si>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</si>
  <si>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</si>
  <si>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</si>
  <si>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</si>
  <si>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</si>
  <si>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</si>
  <si>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</si>
  <si>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</si>
  <si>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</si>
  <si>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</si>
  <si>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</si>
  <si>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</si>
  <si>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</si>
  <si>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</si>
  <si>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</si>
  <si>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</si>
  <si>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</si>
  <si>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</si>
  <si>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</si>
  <si>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</si>
  <si>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</si>
  <si>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</si>
  <si>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</si>
  <si>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</si>
  <si>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</si>
  <si>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</si>
  <si>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</si>
  <si>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</si>
  <si>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</si>
  <si>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</si>
  <si>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</si>
  <si>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</si>
  <si>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</si>
  <si>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</si>
  <si>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</si>
  <si>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</si>
  <si>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</si>
  <si>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</si>
  <si>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</si>
  <si>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</si>
  <si>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</si>
  <si>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</si>
  <si>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</si>
  <si>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</si>
  <si>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</si>
  <si>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</si>
  <si>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</si>
  <si>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</si>
  <si>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</si>
  <si>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</si>
  <si>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</si>
  <si>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</si>
  <si>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</si>
  <si>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</si>
  <si>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</si>
  <si>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</si>
  <si>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</si>
  <si>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</si>
  <si>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</si>
  <si>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</si>
  <si>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</si>
  <si>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</si>
  <si>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</si>
  <si>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</si>
  <si>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</si>
  <si>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</si>
  <si>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</si>
  <si>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</si>
  <si>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</si>
  <si>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</si>
  <si>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</si>
  <si>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</si>
  <si>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</si>
  <si>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</si>
  <si>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</si>
  <si>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</si>
  <si>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</si>
  <si>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</si>
  <si>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</si>
  <si>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</si>
  <si>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</si>
  <si>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</si>
  <si>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</si>
  <si>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</si>
  <si>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</si>
  <si>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</si>
  <si>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</si>
  <si>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</si>
  <si>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</si>
  <si>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</si>
  <si>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</si>
  <si>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</si>
  <si>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</si>
  <si>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</si>
  <si>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</si>
  <si>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</si>
  <si>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</si>
  <si>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</si>
  <si>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</si>
  <si>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</si>
  <si>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</si>
  <si>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</si>
  <si>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</si>
  <si>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</si>
  <si>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</si>
  <si>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</si>
  <si>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</si>
  <si>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</si>
  <si>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</si>
  <si>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</si>
  <si>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</si>
  <si>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</si>
  <si>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</si>
  <si>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</si>
  <si>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</si>
  <si>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</si>
  <si>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</si>
  <si>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</si>
  <si>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</si>
  <si>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</si>
  <si>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</si>
  <si>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</si>
  <si>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</si>
  <si>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</si>
  <si>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</si>
  <si>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</si>
  <si>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</si>
  <si>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</si>
  <si>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</si>
  <si>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</si>
  <si>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</si>
  <si>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</si>
  <si>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</si>
  <si>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</si>
  <si>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</si>
  <si>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</si>
  <si>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</si>
  <si>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</si>
  <si>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</si>
  <si>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</si>
  <si>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</si>
  <si>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</si>
  <si>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</si>
  <si>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</si>
  <si>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</si>
  <si>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</si>
  <si>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</si>
  <si>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</si>
  <si>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</si>
  <si>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</si>
  <si>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</si>
  <si>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</si>
  <si>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</si>
  <si>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</si>
  <si>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</si>
  <si>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</si>
  <si>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</si>
  <si>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</si>
  <si>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</si>
  <si>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</si>
  <si>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</si>
  <si>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</si>
  <si>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</si>
  <si>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</si>
  <si>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</si>
  <si>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</si>
  <si>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</si>
  <si>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</si>
  <si>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</si>
  <si>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</si>
  <si>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</si>
  <si>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</si>
  <si>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</si>
  <si>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</si>
  <si>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</si>
  <si>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</si>
  <si>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</si>
  <si>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</si>
  <si>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</si>
  <si>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</si>
  <si>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</si>
  <si>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</si>
  <si>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</si>
  <si>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</si>
  <si>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</si>
  <si>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</si>
  <si>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</si>
  <si>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</si>
  <si>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</si>
  <si>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</si>
  <si>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</si>
  <si>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</si>
  <si>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</si>
  <si>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</si>
  <si>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</si>
  <si>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</si>
  <si>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</si>
  <si>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</si>
  <si>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</si>
  <si>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</si>
  <si>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</si>
  <si>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</si>
  <si>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</si>
  <si>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</si>
  <si>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</si>
  <si>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</si>
  <si>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</si>
  <si>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</si>
  <si>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</si>
  <si>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</si>
  <si>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</si>
  <si>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</si>
  <si>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</si>
  <si>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</si>
  <si>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</si>
  <si>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</si>
  <si>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</si>
  <si>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</si>
  <si>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</si>
  <si>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</si>
  <si>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</si>
  <si>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</si>
  <si>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</si>
  <si>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</si>
  <si>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</si>
  <si>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</si>
  <si>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</si>
  <si>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</si>
  <si>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</si>
  <si>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</si>
  <si>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</si>
  <si>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</si>
  <si>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</si>
  <si>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</si>
  <si>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</si>
  <si>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</si>
  <si>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</si>
  <si>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</si>
  <si>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</si>
  <si>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</si>
  <si>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</si>
  <si>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</si>
  <si>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</si>
  <si>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</si>
  <si>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</si>
  <si>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</si>
  <si>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</si>
  <si>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</si>
  <si>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</si>
  <si>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</si>
  <si>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</si>
  <si>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</si>
  <si>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</si>
  <si>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</si>
  <si>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</si>
  <si>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</si>
  <si>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</si>
  <si>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</si>
  <si>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</si>
  <si>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</si>
  <si>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</si>
  <si>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</si>
  <si>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</si>
  <si>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</si>
  <si>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</si>
  <si>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</si>
  <si>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</si>
  <si>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</si>
  <si>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</si>
  <si>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</si>
  <si>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</si>
  <si>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</si>
  <si>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</si>
  <si>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</si>
  <si>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</si>
  <si>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</si>
  <si>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</si>
  <si>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</si>
  <si>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</si>
  <si>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</si>
  <si>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</si>
  <si>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</si>
  <si>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</si>
  <si>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</si>
  <si>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</si>
  <si>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</si>
  <si>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</si>
  <si>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</si>
  <si>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</si>
  <si>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</si>
  <si>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</si>
  <si>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</si>
  <si>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</si>
  <si>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</si>
  <si>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</si>
  <si>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</si>
  <si>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</si>
  <si>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</si>
  <si>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</si>
  <si>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</si>
  <si>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</si>
  <si>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</si>
  <si>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</si>
  <si>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</si>
  <si>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</si>
  <si>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</si>
  <si>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</si>
  <si>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</si>
  <si>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</si>
  <si>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</si>
  <si>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</si>
  <si>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</si>
  <si>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</si>
  <si>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</si>
  <si>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</si>
  <si>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</si>
  <si>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</si>
  <si>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</si>
  <si>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</si>
  <si>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</si>
  <si>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</si>
  <si>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</si>
  <si>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</si>
  <si>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</si>
  <si>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</si>
  <si>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</si>
  <si>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</si>
  <si>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</si>
  <si>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</si>
  <si>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</si>
  <si>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</si>
  <si>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</si>
  <si>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</si>
  <si>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</si>
  <si>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</si>
  <si>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</si>
  <si>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</si>
  <si>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</si>
  <si>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</si>
  <si>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</si>
  <si>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</si>
  <si>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</si>
  <si>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</si>
  <si>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</si>
  <si>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</si>
  <si>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</si>
  <si>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</si>
  <si>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</si>
  <si>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</si>
  <si>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</si>
  <si>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</si>
  <si>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</si>
  <si>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</si>
  <si>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</si>
  <si>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</si>
  <si>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</si>
  <si>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</si>
  <si>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</si>
  <si>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</si>
  <si>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</si>
  <si>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</si>
  <si>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</si>
  <si>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</si>
  <si>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</si>
  <si>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</si>
  <si>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</si>
  <si>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</si>
  <si>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</si>
  <si>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</si>
  <si>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</si>
  <si>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</si>
  <si>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</si>
  <si>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</si>
  <si>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</si>
  <si>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</si>
  <si>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</si>
  <si>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</si>
  <si>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</si>
  <si>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</si>
  <si>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</si>
  <si>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</si>
  <si>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</si>
  <si>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</si>
  <si>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</si>
  <si>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</si>
  <si>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</si>
  <si>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</si>
  <si>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</si>
  <si>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</si>
  <si>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</si>
  <si>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</si>
  <si>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</si>
  <si>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</si>
  <si>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</si>
  <si>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</si>
  <si>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</si>
  <si>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</si>
  <si>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</si>
  <si>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</si>
  <si>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</si>
  <si>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</si>
  <si>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</si>
  <si>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</si>
  <si>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</si>
  <si>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</si>
  <si>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</si>
  <si>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</si>
  <si>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</si>
  <si>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</si>
  <si>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</si>
  <si>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</si>
  <si>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</si>
  <si>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</si>
  <si>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</si>
  <si>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</si>
  <si>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</si>
  <si>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</si>
  <si>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</si>
  <si>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</si>
  <si>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</si>
  <si>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</si>
  <si>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</si>
  <si>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</si>
  <si>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</si>
  <si>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</si>
  <si>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</si>
  <si>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</si>
  <si>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</si>
  <si>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</si>
  <si>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</si>
  <si>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</si>
  <si>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</si>
  <si>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</si>
  <si>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</si>
  <si>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</si>
  <si>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</si>
  <si>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</si>
  <si>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</si>
  <si>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</si>
  <si>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</si>
  <si>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</si>
  <si>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</si>
  <si>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</si>
  <si>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</si>
  <si>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</si>
  <si>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</si>
  <si>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</si>
  <si>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</si>
  <si>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</si>
  <si>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</si>
  <si>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</si>
  <si>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</si>
  <si>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</si>
  <si>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</si>
  <si>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</si>
  <si>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</si>
  <si>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</si>
  <si>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</si>
  <si>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</si>
  <si>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</si>
  <si>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</si>
  <si>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</si>
  <si>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</si>
  <si>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</si>
  <si>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</si>
  <si>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</si>
  <si>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</si>
  <si>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</si>
  <si>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</si>
  <si>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</si>
  <si>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</si>
  <si>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</si>
  <si>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</si>
  <si>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</si>
  <si>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</si>
  <si>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</si>
  <si>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</si>
  <si>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</si>
  <si>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</si>
  <si>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</si>
  <si>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</si>
  <si>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</si>
  <si>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</si>
  <si>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</si>
  <si>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</si>
  <si>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</si>
  <si>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</si>
  <si>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</si>
  <si>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</si>
  <si>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</si>
  <si>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</si>
  <si>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</si>
  <si>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</si>
  <si>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</si>
  <si>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</si>
  <si>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</si>
  <si>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</si>
  <si>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</si>
  <si>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</si>
  <si>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</si>
  <si>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</si>
  <si>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</si>
  <si>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</si>
  <si>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</si>
  <si>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</si>
  <si>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</si>
  <si>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</si>
  <si>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</si>
  <si>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</si>
  <si>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</si>
  <si>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</si>
  <si>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</si>
  <si>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</si>
  <si>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</si>
  <si>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</si>
  <si>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</si>
  <si>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</si>
  <si>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</si>
  <si>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</si>
  <si>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</si>
  <si>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</si>
  <si>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</si>
  <si>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</si>
  <si>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</si>
  <si>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</si>
  <si>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</si>
  <si>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</si>
  <si>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</si>
  <si>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</si>
  <si>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</si>
  <si>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</si>
  <si>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</si>
  <si>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</si>
  <si>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</si>
  <si>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</si>
  <si>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</si>
  <si>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</si>
  <si>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</si>
  <si>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</si>
  <si>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</si>
  <si>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</si>
  <si>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</si>
  <si>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</si>
  <si>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</si>
  <si>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</si>
  <si>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</si>
  <si>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</si>
  <si>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</si>
  <si>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</si>
  <si>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</si>
  <si>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</si>
  <si>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</si>
  <si>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</si>
  <si>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</si>
  <si>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</si>
  <si>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</si>
  <si>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</si>
  <si>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</si>
  <si>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</si>
  <si>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</si>
  <si>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</si>
  <si>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</si>
  <si>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</si>
  <si>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</si>
  <si>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</si>
  <si>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</si>
  <si>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</si>
  <si>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</si>
  <si>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</si>
  <si>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</si>
  <si>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</si>
  <si>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</si>
  <si>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</si>
  <si>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</si>
  <si>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</si>
  <si>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</si>
  <si>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</si>
  <si>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</si>
  <si>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</si>
  <si>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</si>
  <si>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</si>
  <si>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</si>
  <si>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</si>
  <si>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</si>
  <si>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</si>
  <si>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</si>
  <si>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</si>
  <si>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</si>
  <si>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</si>
  <si>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</si>
  <si>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</si>
  <si>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</si>
  <si>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</si>
  <si>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</si>
  <si>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</si>
  <si>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</si>
  <si>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</si>
  <si>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</si>
  <si>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</si>
  <si>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</si>
  <si>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</si>
  <si>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</si>
  <si>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</si>
  <si>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</si>
  <si>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</si>
  <si>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</si>
  <si>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</si>
  <si>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</si>
  <si>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</si>
  <si>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</si>
  <si>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</si>
  <si>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</si>
  <si>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</si>
  <si>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</si>
  <si>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</si>
  <si>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</si>
  <si>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</si>
  <si>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</si>
  <si>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</si>
  <si>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</si>
  <si>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</si>
  <si>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</si>
  <si>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</si>
  <si>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</si>
  <si>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</si>
  <si>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</si>
  <si>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</si>
  <si>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</si>
  <si>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</si>
  <si>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</si>
  <si>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</si>
  <si>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</si>
  <si>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</si>
  <si>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</si>
  <si>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</si>
  <si>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</si>
  <si>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</si>
  <si>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</si>
  <si>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</si>
  <si>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</si>
  <si>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</si>
  <si>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</si>
  <si>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</si>
  <si>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</si>
  <si>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</si>
  <si>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</si>
  <si>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</si>
  <si>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</si>
  <si>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</si>
  <si>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</si>
  <si>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</si>
  <si>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</si>
  <si>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</si>
  <si>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</si>
  <si>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</si>
  <si>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</si>
  <si>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</si>
  <si>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</si>
  <si>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</si>
  <si>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</si>
  <si>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</si>
  <si>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</si>
  <si>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</si>
  <si>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</si>
  <si>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</si>
  <si>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</si>
  <si>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</si>
  <si>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</si>
  <si>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</si>
  <si>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</si>
  <si>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</si>
  <si>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</si>
  <si>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</si>
  <si>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</si>
  <si>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</si>
  <si>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</si>
  <si>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</si>
  <si>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</si>
  <si>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</si>
  <si>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</si>
  <si>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</si>
  <si>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</si>
  <si>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</si>
  <si>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</si>
  <si>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</si>
  <si>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</si>
  <si>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</si>
  <si>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</si>
  <si>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</si>
  <si>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</si>
  <si>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</si>
  <si>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</si>
  <si>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</si>
  <si>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</si>
  <si>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</si>
  <si>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</si>
  <si>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</si>
  <si>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</si>
  <si>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</si>
  <si>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</si>
  <si>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</si>
  <si>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</si>
  <si>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</si>
  <si>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</si>
  <si>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</si>
  <si>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</si>
  <si>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</si>
  <si>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</si>
  <si>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</si>
  <si>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</si>
  <si>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</si>
  <si>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</si>
  <si>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</si>
  <si>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</si>
  <si>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</si>
  <si>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</si>
  <si>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</si>
  <si>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</si>
  <si>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</si>
  <si>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</si>
  <si>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</si>
  <si>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</si>
  <si>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</si>
  <si>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</si>
  <si>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</si>
  <si>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</si>
  <si>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</si>
  <si>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</si>
  <si>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</si>
  <si>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</si>
  <si>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</si>
  <si>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</si>
  <si>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</si>
  <si>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</si>
  <si>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</si>
  <si>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</si>
  <si>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</si>
  <si>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</si>
  <si>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</si>
  <si>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</si>
  <si>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</si>
  <si>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</si>
  <si>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</si>
  <si>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</si>
  <si>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</si>
  <si>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</si>
  <si>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</si>
  <si>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</si>
  <si>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</si>
  <si>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</si>
  <si>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</si>
  <si>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</si>
  <si>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</si>
  <si>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</si>
  <si>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</si>
  <si>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</si>
  <si>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</si>
  <si>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</si>
  <si>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</si>
  <si>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</si>
  <si>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</si>
  <si>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</si>
  <si>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</si>
  <si>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</si>
  <si>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</si>
  <si>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</si>
  <si>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</si>
  <si>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</si>
  <si>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</si>
  <si>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</si>
  <si>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</si>
  <si>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</si>
  <si>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</si>
  <si>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</si>
  <si>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</si>
  <si>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</si>
  <si>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</si>
  <si>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</si>
  <si>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</si>
  <si>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</si>
  <si>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</si>
  <si>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</si>
  <si>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</si>
  <si>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</si>
  <si>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</si>
  <si>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</si>
  <si>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</si>
  <si>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</si>
  <si>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</si>
  <si>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</si>
  <si>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</si>
  <si>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</si>
  <si>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</si>
  <si>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</si>
  <si>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</si>
  <si>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</si>
  <si>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</si>
  <si>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</si>
  <si>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</si>
  <si>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</si>
  <si>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</si>
  <si>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</si>
  <si>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</si>
  <si>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</si>
  <si>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</si>
  <si>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</si>
  <si>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</si>
  <si>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</si>
  <si>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</si>
  <si>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</si>
  <si>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</si>
  <si>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</si>
  <si>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</si>
  <si>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</si>
  <si>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</si>
  <si>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</si>
  <si>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</si>
  <si>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</si>
  <si>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</si>
  <si>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</si>
  <si>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</si>
  <si>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</si>
  <si>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</si>
  <si>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</si>
  <si>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</si>
  <si>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</si>
  <si>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</si>
  <si>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</si>
  <si>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</si>
  <si>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</si>
  <si>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</si>
  <si>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</si>
  <si>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</si>
  <si>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</si>
  <si>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</si>
  <si>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</si>
  <si>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</si>
  <si>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</si>
  <si>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</si>
  <si>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</si>
  <si>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</si>
  <si>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</si>
  <si>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</si>
  <si>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</si>
  <si>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</si>
  <si>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</si>
  <si>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</si>
  <si>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</si>
  <si>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</si>
  <si>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</si>
  <si>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</si>
  <si>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</si>
  <si>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</si>
  <si>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</si>
  <si>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</si>
  <si>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</si>
  <si>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</si>
  <si>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</si>
  <si>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</si>
  <si>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</si>
  <si>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</si>
  <si>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</si>
  <si>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</si>
  <si>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</si>
  <si>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</si>
  <si>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</si>
  <si>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</si>
  <si>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</si>
  <si>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</si>
  <si>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</si>
  <si>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</si>
  <si>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</si>
  <si>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</si>
  <si>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</si>
  <si>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</si>
  <si>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</si>
  <si>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</si>
  <si>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</si>
  <si>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</si>
  <si>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</si>
  <si>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</si>
  <si>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</si>
  <si>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</si>
  <si>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</si>
  <si>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</si>
  <si>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</si>
  <si>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</si>
  <si>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</si>
  <si>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</si>
  <si>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</si>
  <si>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</si>
  <si>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</si>
  <si>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</si>
  <si>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</si>
  <si>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</si>
  <si>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</si>
  <si>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</si>
  <si>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</si>
  <si>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</si>
  <si>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</si>
  <si>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</si>
  <si>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</si>
  <si>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</si>
  <si>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</si>
  <si>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</si>
  <si>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</si>
  <si>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</si>
  <si>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</si>
  <si>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</si>
  <si>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</si>
  <si>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</si>
  <si>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</si>
  <si>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</si>
  <si>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</si>
  <si>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</si>
  <si>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</si>
  <si>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</si>
  <si>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</si>
  <si>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</si>
  <si>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</si>
  <si>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</si>
  <si>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</si>
  <si>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</si>
  <si>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</si>
  <si>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</si>
  <si>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</si>
  <si>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</si>
  <si>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</si>
  <si>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</si>
  <si>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</si>
  <si>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</si>
  <si>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</si>
  <si>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</si>
  <si>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</si>
  <si>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</si>
  <si>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</si>
  <si>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</si>
  <si>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</si>
  <si>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</si>
  <si>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</si>
  <si>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</si>
  <si>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</si>
  <si>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</si>
  <si>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</si>
  <si>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</si>
  <si>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</si>
  <si>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</si>
  <si>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</si>
  <si>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</si>
  <si>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</si>
  <si>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</si>
  <si>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</si>
  <si>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</si>
  <si>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</si>
  <si>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</si>
  <si>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</si>
  <si>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</si>
  <si>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</si>
  <si>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</si>
  <si>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</si>
  <si>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</si>
  <si>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</si>
  <si>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</si>
  <si>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</si>
  <si>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</si>
  <si>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</si>
  <si>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</si>
  <si>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</si>
  <si>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</si>
  <si>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</si>
  <si>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</si>
  <si>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</si>
  <si>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</si>
  <si>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</si>
  <si>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</si>
  <si>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</si>
  <si>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</si>
  <si>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</si>
  <si>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</si>
  <si>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</si>
  <si>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</si>
  <si>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</si>
  <si>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</si>
  <si>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</si>
  <si>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</si>
  <si>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</si>
  <si>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</si>
  <si>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</si>
  <si>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</si>
  <si>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</si>
  <si>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</si>
  <si>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</si>
  <si>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</si>
  <si>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</si>
  <si>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</si>
  <si>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</si>
  <si>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</si>
  <si>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</si>
  <si>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</si>
  <si>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</si>
  <si>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</si>
  <si>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</si>
  <si>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</si>
  <si>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</si>
  <si>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</si>
  <si>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</si>
  <si>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</si>
  <si>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</si>
  <si>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</si>
  <si>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</si>
  <si>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</si>
  <si>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</si>
  <si>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</si>
  <si>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</si>
  <si>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</si>
  <si>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</si>
  <si>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</si>
  <si>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</si>
  <si>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</si>
  <si>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</si>
  <si>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</si>
  <si>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</si>
  <si>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</si>
  <si>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</si>
  <si>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</si>
  <si>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</si>
  <si>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</si>
  <si>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</si>
  <si>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</si>
  <si>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</si>
  <si>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</si>
  <si>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</si>
  <si>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</si>
  <si>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</si>
  <si>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</si>
  <si>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</si>
  <si>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</si>
  <si>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</si>
  <si>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</si>
  <si>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</si>
  <si>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</si>
  <si>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</si>
  <si>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</si>
  <si>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</si>
  <si>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</si>
  <si>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</si>
  <si>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</si>
  <si>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</si>
  <si>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</si>
  <si>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</si>
  <si>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</si>
  <si>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</si>
  <si>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</si>
  <si>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</si>
  <si>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</si>
  <si>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</si>
  <si>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</si>
  <si>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</si>
  <si>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</si>
  <si>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</si>
  <si>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</si>
  <si>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</si>
  <si>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</si>
  <si>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</si>
  <si>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</si>
  <si>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</si>
  <si>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</si>
  <si>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</si>
  <si>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</si>
  <si>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</si>
  <si>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</si>
  <si>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</si>
  <si>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</si>
  <si>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</si>
  <si>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</si>
  <si>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</si>
  <si>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</si>
  <si>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</si>
  <si>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</si>
  <si>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</si>
  <si>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</si>
  <si>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</si>
  <si>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</si>
  <si>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</si>
  <si>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</si>
  <si>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</si>
  <si>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</si>
  <si>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</si>
  <si>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</si>
  <si>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</si>
  <si>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</si>
  <si>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</si>
  <si>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</si>
  <si>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</si>
  <si>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</si>
  <si>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</si>
  <si>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</si>
  <si>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</si>
  <si>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</si>
  <si>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</si>
  <si>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</si>
  <si>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</si>
  <si>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</si>
  <si>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</si>
  <si>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</si>
  <si>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</si>
  <si>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</si>
  <si>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</si>
  <si>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</si>
  <si>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</si>
  <si>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</si>
  <si>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</si>
  <si>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</si>
  <si>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</si>
  <si>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</si>
  <si>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</si>
  <si>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</si>
  <si>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</si>
  <si>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</si>
  <si>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</si>
  <si>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</si>
  <si>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</si>
  <si>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</si>
  <si>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</si>
  <si>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</si>
  <si>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</si>
  <si>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</si>
  <si>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</si>
  <si>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</si>
  <si>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</si>
  <si>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</si>
  <si>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</si>
  <si>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</si>
  <si>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</si>
  <si>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</si>
  <si>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</si>
  <si>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</si>
  <si>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</si>
  <si>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</si>
  <si>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</si>
  <si>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</si>
  <si>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</si>
  <si>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</si>
  <si>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</si>
  <si>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</si>
  <si>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</si>
  <si>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</si>
  <si>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</si>
  <si>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</si>
  <si>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</si>
  <si>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</si>
  <si>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</si>
  <si>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</si>
  <si>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</si>
  <si>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</si>
  <si>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</si>
  <si>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</si>
  <si>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</si>
  <si>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</si>
  <si>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</si>
  <si>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</si>
  <si>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</si>
  <si>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</si>
  <si>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</si>
  <si>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</si>
  <si>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</si>
  <si>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</si>
  <si>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</si>
  <si>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</si>
  <si>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</si>
  <si>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</si>
  <si>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</si>
  <si>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</si>
  <si>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</si>
  <si>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</si>
  <si>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</si>
  <si>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</si>
  <si>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</si>
  <si>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</si>
  <si>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</si>
  <si>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</si>
  <si>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</si>
  <si>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</si>
  <si>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</si>
  <si>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</si>
  <si>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</si>
  <si>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</si>
  <si>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</si>
  <si>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</si>
  <si>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</si>
  <si>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</si>
  <si>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</si>
  <si>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</si>
  <si>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</si>
  <si>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</si>
  <si>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</si>
  <si>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</si>
  <si>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</si>
  <si>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</si>
  <si>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</si>
  <si>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</si>
  <si>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</si>
  <si>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</si>
  <si>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</si>
  <si>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</si>
  <si>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</si>
  <si>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</si>
  <si>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</si>
  <si>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</si>
  <si>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</si>
  <si>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</si>
  <si>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</si>
  <si>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</si>
  <si>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</si>
  <si>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</si>
  <si>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</si>
  <si>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</si>
  <si>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</si>
  <si>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</si>
  <si>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</si>
  <si>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</si>
  <si>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</si>
  <si>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</si>
  <si>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</si>
  <si>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</si>
  <si>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</si>
  <si>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</si>
  <si>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</si>
  <si>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</si>
  <si>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</si>
  <si>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</si>
  <si>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</si>
  <si>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</si>
  <si>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</si>
  <si>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</si>
  <si>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</si>
  <si>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</si>
  <si>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</si>
  <si>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</si>
  <si>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</si>
  <si>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</si>
  <si>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</si>
  <si>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</si>
  <si>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</si>
  <si>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</si>
  <si>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</si>
  <si>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</si>
  <si>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</si>
  <si>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</si>
  <si>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</si>
  <si>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</si>
  <si>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</si>
  <si>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</si>
  <si>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</si>
  <si>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</si>
  <si>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</si>
  <si>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</si>
  <si>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</si>
  <si>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</si>
  <si>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</si>
  <si>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</si>
  <si>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</si>
  <si>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</si>
  <si>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</si>
  <si>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</si>
  <si>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</si>
  <si>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</si>
  <si>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</si>
  <si>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</si>
  <si>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</si>
  <si>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</si>
  <si>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</si>
  <si>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</si>
  <si>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</si>
  <si>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</si>
  <si>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</si>
  <si>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</si>
  <si>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</si>
  <si>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</si>
  <si>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</si>
  <si>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</si>
  <si>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</si>
  <si>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</si>
  <si>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</si>
  <si>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</si>
  <si>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</si>
  <si>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</si>
  <si>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</si>
  <si>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</si>
  <si>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</si>
  <si>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</si>
  <si>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</si>
  <si>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</si>
  <si>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</si>
  <si>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</si>
  <si>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</si>
  <si>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</si>
  <si>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</si>
  <si>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</si>
  <si>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</si>
  <si>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</si>
  <si>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</si>
  <si>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</si>
  <si>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</si>
  <si>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</si>
  <si>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</si>
  <si>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</si>
  <si>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</si>
  <si>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</si>
  <si>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</si>
  <si>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</si>
  <si>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</si>
  <si>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</si>
  <si>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</si>
  <si>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</si>
  <si>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</si>
  <si>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</si>
  <si>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</si>
  <si>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</si>
  <si>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</si>
  <si>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</si>
  <si>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</si>
  <si>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</si>
  <si>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</si>
  <si>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</si>
  <si>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</si>
  <si>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</si>
  <si>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</si>
  <si>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</si>
  <si>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</si>
  <si>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</si>
  <si>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</si>
  <si>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</si>
  <si>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</si>
  <si>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</si>
  <si>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</si>
  <si>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</si>
  <si>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</si>
  <si>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</si>
  <si>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</si>
  <si>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</si>
  <si>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</si>
  <si>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</si>
  <si>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</si>
  <si>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</si>
  <si>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</si>
  <si>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</si>
  <si>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</si>
  <si>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</si>
  <si>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</si>
  <si>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</si>
  <si>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</si>
  <si>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</si>
  <si>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</si>
  <si>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</si>
  <si>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</si>
  <si>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</si>
  <si>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</si>
  <si>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</si>
  <si>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</si>
  <si>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</si>
  <si>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</si>
  <si>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</si>
  <si>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</si>
  <si>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</si>
  <si>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</si>
  <si>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</si>
  <si>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</si>
  <si>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</si>
  <si>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</si>
  <si>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</si>
  <si>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</si>
  <si>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</si>
  <si>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</si>
  <si>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</si>
  <si>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</si>
  <si>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</si>
  <si>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</si>
  <si>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</si>
  <si>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</si>
  <si>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</si>
  <si>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</si>
  <si>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</si>
  <si>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</si>
  <si>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</si>
  <si>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</si>
  <si>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</si>
  <si>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</si>
  <si>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</si>
  <si>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</si>
  <si>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</si>
  <si>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</si>
  <si>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</si>
  <si>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</si>
  <si>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</si>
  <si>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</si>
  <si>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</si>
  <si>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</si>
  <si>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</si>
  <si>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</si>
  <si>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</si>
  <si>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</si>
  <si>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</si>
  <si>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</si>
  <si>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</si>
  <si>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</si>
  <si>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</si>
  <si>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</si>
  <si>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</si>
  <si>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</si>
  <si>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</si>
  <si>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</si>
  <si>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</si>
  <si>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</si>
  <si>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</si>
  <si>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</si>
  <si>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</si>
  <si>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</si>
  <si>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</si>
  <si>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</si>
  <si>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</si>
  <si>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</si>
  <si>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</si>
  <si>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</si>
  <si>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</si>
  <si>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</si>
  <si>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</si>
  <si>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</si>
  <si>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</si>
  <si>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</si>
  <si>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</si>
  <si>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</si>
  <si>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</si>
  <si>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</si>
  <si>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</si>
  <si>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</si>
  <si>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</si>
  <si>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</si>
  <si>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</si>
  <si>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</si>
  <si>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</si>
  <si>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</si>
  <si>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</si>
  <si>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</si>
  <si>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</si>
  <si>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</si>
  <si>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</si>
  <si>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</si>
  <si>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</si>
  <si>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</si>
  <si>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</si>
  <si>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</si>
  <si>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</si>
  <si>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</si>
  <si>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</si>
  <si>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</si>
  <si>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</si>
  <si>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</si>
  <si>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</si>
  <si>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</si>
  <si>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</si>
  <si>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</si>
  <si>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</si>
  <si>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</si>
  <si>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</si>
  <si>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</si>
  <si>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</si>
  <si>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</si>
  <si>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</si>
  <si>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</si>
  <si>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</si>
  <si>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</si>
  <si>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</si>
  <si>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</si>
  <si>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</si>
  <si>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</si>
  <si>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</si>
  <si>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</si>
  <si>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</si>
  <si>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</si>
  <si>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</si>
  <si>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</si>
  <si>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</si>
  <si>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</si>
  <si>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</si>
  <si>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</si>
  <si>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</si>
  <si>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</si>
  <si>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</si>
  <si>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</si>
  <si>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</si>
  <si>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</si>
  <si>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</si>
  <si>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</si>
  <si>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</si>
  <si>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</si>
  <si>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</si>
  <si>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</si>
  <si>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</si>
  <si>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</si>
  <si>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</si>
  <si>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</si>
  <si>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</si>
  <si>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</si>
  <si>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</si>
  <si>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</si>
  <si>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</si>
  <si>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</si>
  <si>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</si>
  <si>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</si>
  <si>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</si>
  <si>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</si>
  <si>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</si>
  <si>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</si>
  <si>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</si>
  <si>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</si>
  <si>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</si>
  <si>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</si>
  <si>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</si>
  <si>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</si>
  <si>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</si>
  <si>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</si>
  <si>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</si>
  <si>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</si>
  <si>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</si>
  <si>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</si>
  <si>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</si>
  <si>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</si>
  <si>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</si>
  <si>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</si>
  <si>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</si>
  <si>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</si>
  <si>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</si>
  <si>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</si>
  <si>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</si>
  <si>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</si>
  <si>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</si>
  <si>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</si>
  <si>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</si>
  <si>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</si>
  <si>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</si>
  <si>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</si>
  <si>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</si>
  <si>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</si>
  <si>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</si>
  <si>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</si>
  <si>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</si>
  <si>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</si>
  <si>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</si>
  <si>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</si>
  <si>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</si>
  <si>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</si>
  <si>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</si>
  <si>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</si>
  <si>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</si>
  <si>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</si>
  <si>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</si>
  <si>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</si>
  <si>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</si>
  <si>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</si>
  <si>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</si>
  <si>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</si>
  <si>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</si>
  <si>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</si>
  <si>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</si>
  <si>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</si>
  <si>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</si>
  <si>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</si>
  <si>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</si>
  <si>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</si>
  <si>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</si>
  <si>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</si>
  <si>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</si>
  <si>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</si>
  <si>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</si>
  <si>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</si>
  <si>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</si>
  <si>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</si>
  <si>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</si>
  <si>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</si>
  <si>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</si>
  <si>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</si>
  <si>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</si>
  <si>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</si>
  <si>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</si>
  <si>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</si>
  <si>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</si>
  <si>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</si>
  <si>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</si>
  <si>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</si>
  <si>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</si>
  <si>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</si>
  <si>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</si>
  <si>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</si>
  <si>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</si>
  <si>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</si>
  <si>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</si>
  <si>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</si>
  <si>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</si>
  <si>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</si>
  <si>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</si>
  <si>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</si>
  <si>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</si>
  <si>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</si>
  <si>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</si>
  <si>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</si>
  <si>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</si>
  <si>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</si>
  <si>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</si>
  <si>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</si>
  <si>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</si>
  <si>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</si>
  <si>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</si>
  <si>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</si>
  <si>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</si>
  <si>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</si>
  <si>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</si>
  <si>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</si>
  <si>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</si>
  <si>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</si>
  <si>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</si>
  <si>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</si>
  <si>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</si>
  <si>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</si>
  <si>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</si>
  <si>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</si>
  <si>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</si>
  <si>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</si>
  <si>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</si>
  <si>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</si>
  <si>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</si>
  <si>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</si>
  <si>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</si>
  <si>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</si>
  <si>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</si>
  <si>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</si>
  <si>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</si>
  <si>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</si>
  <si>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</si>
  <si>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</si>
  <si>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</si>
  <si>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</si>
  <si>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</si>
  <si>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</si>
  <si>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</si>
  <si>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</si>
  <si>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</si>
  <si>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</si>
  <si>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</si>
  <si>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</si>
  <si>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</si>
  <si>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</si>
  <si>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</si>
  <si>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</si>
  <si>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</si>
  <si>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</si>
  <si>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</si>
  <si>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</si>
  <si>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</si>
  <si>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</si>
  <si>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</si>
  <si>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</si>
  <si>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</si>
  <si>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</si>
  <si>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</si>
  <si>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</si>
  <si>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</si>
  <si>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</si>
  <si>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</si>
  <si>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</si>
  <si>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</si>
  <si>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</si>
  <si>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</si>
  <si>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</si>
  <si>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</si>
  <si>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</si>
  <si>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</si>
  <si>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</si>
  <si>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</si>
  <si>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</si>
  <si>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</si>
  <si>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</si>
  <si>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</si>
  <si>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</si>
  <si>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</si>
  <si>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</si>
  <si>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</si>
  <si>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</si>
  <si>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</si>
  <si>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</si>
  <si>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</si>
  <si>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</si>
  <si>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</si>
  <si>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</si>
  <si>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</si>
  <si>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</si>
  <si>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</si>
  <si>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</si>
  <si>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</si>
  <si>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</si>
  <si>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</si>
  <si>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</si>
  <si>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</si>
  <si>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</si>
  <si>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</si>
  <si>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</si>
  <si>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</si>
  <si>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</si>
  <si>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</si>
  <si>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</si>
  <si>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</si>
  <si>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</si>
  <si>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</si>
  <si>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</si>
  <si>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</si>
  <si>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</si>
  <si>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</si>
  <si>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</si>
  <si>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</si>
  <si>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</si>
  <si>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</si>
  <si>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</si>
  <si>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</si>
  <si>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</si>
  <si>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</si>
  <si>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</si>
  <si>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</si>
  <si>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</si>
  <si>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</si>
  <si>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</si>
  <si>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</si>
  <si>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</si>
  <si>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</si>
  <si>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</si>
  <si>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</si>
  <si>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</si>
  <si>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</si>
  <si>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</si>
  <si>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</si>
  <si>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</si>
  <si>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</si>
  <si>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</si>
  <si>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</si>
  <si>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</si>
  <si>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</si>
  <si>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</si>
  <si>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</si>
  <si>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</si>
  <si>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</si>
  <si>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</si>
  <si>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</si>
  <si>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</si>
  <si>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</si>
  <si>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</si>
  <si>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</si>
  <si>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</si>
  <si>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</si>
  <si>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</si>
  <si>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</si>
  <si>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</si>
  <si>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</si>
  <si>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</si>
  <si>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</si>
  <si>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</si>
  <si>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</si>
  <si>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</si>
  <si>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</si>
  <si>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</si>
  <si>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</si>
  <si>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</si>
  <si>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</si>
  <si>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</si>
  <si>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</si>
  <si>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</si>
  <si>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</si>
  <si>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</si>
  <si>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</si>
  <si>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</si>
  <si>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</si>
  <si>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</si>
  <si>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</si>
  <si>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</si>
  <si>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</si>
  <si>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</si>
  <si>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</si>
  <si>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</si>
  <si>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</si>
  <si>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</si>
  <si>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</si>
  <si>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</si>
  <si>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</si>
  <si>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</si>
  <si>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</si>
  <si>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</si>
  <si>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</si>
  <si>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</si>
  <si>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</si>
  <si>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</si>
  <si>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</si>
  <si>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</si>
  <si>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</si>
  <si>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</si>
  <si>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</si>
  <si>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</si>
  <si>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</si>
  <si>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</si>
  <si>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</si>
  <si>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</si>
  <si>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</si>
  <si>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</si>
  <si>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</si>
  <si>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</si>
  <si>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</si>
  <si>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</si>
  <si>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</si>
  <si>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</si>
  <si>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</si>
  <si>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</si>
  <si>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</si>
  <si>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</si>
  <si>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</si>
  <si>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</si>
  <si>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</si>
  <si>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</si>
  <si>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</si>
  <si>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</si>
  <si>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</si>
  <si>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</si>
  <si>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</si>
  <si>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</si>
  <si>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</si>
  <si>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</si>
  <si>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</si>
  <si>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</si>
  <si>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</si>
  <si>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</si>
  <si>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</si>
  <si>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</si>
  <si>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</si>
  <si>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</si>
  <si>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</si>
  <si>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</si>
  <si>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</si>
  <si>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</si>
  <si>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</si>
  <si>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</si>
  <si>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</si>
  <si>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</si>
  <si>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</si>
  <si>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</si>
  <si>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</si>
  <si>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</si>
  <si>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</si>
  <si>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</si>
  <si>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</si>
  <si>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</si>
  <si>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</si>
  <si>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</si>
  <si>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</si>
  <si>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</si>
  <si>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</si>
  <si>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</si>
  <si>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</si>
  <si>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</si>
  <si>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</si>
  <si>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</si>
  <si>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</si>
  <si>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</si>
  <si>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</si>
  <si>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</si>
  <si>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</si>
  <si>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</si>
  <si>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</si>
  <si>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</si>
  <si>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</si>
  <si>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</si>
  <si>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</si>
  <si>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</si>
  <si>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</si>
  <si>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</si>
  <si>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</si>
  <si>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</si>
  <si>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</si>
  <si>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</si>
  <si>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</si>
  <si>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</si>
  <si>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</si>
  <si>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</si>
  <si>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</si>
  <si>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</si>
  <si>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</si>
  <si>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</si>
  <si>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</si>
  <si>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</si>
  <si>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</si>
  <si>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</si>
  <si>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</si>
  <si>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</si>
  <si>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</si>
  <si>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</si>
  <si>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</si>
  <si>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</si>
  <si>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</si>
  <si>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</si>
  <si>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</si>
  <si>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</si>
  <si>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</si>
  <si>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</si>
  <si>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</si>
  <si>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</si>
  <si>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</si>
  <si>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</si>
  <si>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</si>
  <si>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</si>
  <si>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</si>
  <si>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</si>
  <si>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</si>
  <si>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</si>
  <si>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</si>
  <si>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</si>
  <si>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</si>
  <si>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</si>
  <si>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</si>
  <si>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</si>
  <si>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</si>
  <si>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</si>
  <si>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</si>
  <si>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</si>
  <si>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</si>
  <si>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</si>
  <si>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</si>
  <si>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</si>
  <si>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</si>
  <si>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</si>
  <si>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</si>
  <si>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</si>
  <si>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</si>
  <si>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</si>
  <si>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</si>
  <si>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</si>
  <si>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</si>
  <si>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</si>
  <si>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</si>
  <si>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</si>
  <si>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</si>
  <si>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</si>
  <si>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</si>
  <si>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</si>
  <si>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</si>
  <si>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</si>
  <si>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</si>
  <si>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</si>
  <si>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</si>
  <si>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</si>
  <si>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</si>
  <si>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</si>
  <si>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</si>
  <si>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</si>
  <si>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</si>
  <si>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</si>
  <si>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</si>
  <si>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</si>
  <si>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</si>
  <si>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</si>
  <si>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</si>
  <si>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</si>
  <si>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</si>
  <si>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</si>
  <si>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</si>
  <si>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</si>
  <si>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</si>
  <si>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</si>
  <si>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</si>
  <si>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</si>
  <si>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</si>
  <si>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</si>
  <si>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</si>
  <si>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</si>
  <si>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</si>
  <si>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</si>
  <si>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</si>
  <si>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</si>
  <si>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</si>
  <si>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</si>
  <si>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</si>
  <si>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</si>
  <si>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</si>
  <si>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</si>
  <si>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</si>
  <si>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</si>
  <si>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</si>
  <si>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</si>
  <si>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</si>
  <si>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</si>
  <si>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</si>
  <si>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</si>
  <si>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</si>
  <si>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</si>
  <si>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</si>
  <si>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</si>
  <si>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</si>
  <si>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</si>
  <si>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</si>
  <si>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</si>
  <si>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</si>
  <si>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</si>
  <si>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</si>
  <si>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</si>
  <si>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</si>
  <si>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</si>
  <si>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</si>
  <si>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</si>
  <si>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</si>
  <si>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</si>
  <si>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</si>
  <si>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</si>
  <si>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</si>
  <si>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</si>
  <si>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</si>
  <si>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</si>
  <si>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</si>
  <si>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</si>
  <si>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</si>
  <si>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</si>
  <si>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</si>
  <si>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</si>
  <si>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</si>
  <si>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</si>
  <si>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</si>
  <si>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</si>
  <si>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</si>
  <si>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</si>
  <si>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</si>
  <si>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</si>
  <si>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</si>
  <si>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</si>
  <si>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</si>
  <si>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</si>
  <si>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</si>
  <si>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</si>
  <si>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</si>
  <si>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</si>
  <si>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</si>
  <si>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</si>
  <si>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</si>
  <si>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</si>
  <si>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</si>
  <si>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</si>
  <si>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</si>
  <si>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</si>
  <si>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</si>
  <si>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</si>
  <si>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</si>
  <si>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</si>
  <si>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</si>
  <si>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</si>
  <si>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</si>
  <si>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</si>
  <si>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</si>
  <si>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</si>
  <si>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</si>
  <si>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</si>
  <si>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</si>
  <si>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</si>
  <si>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</si>
  <si>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</si>
  <si>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</si>
  <si>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</si>
  <si>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</si>
  <si>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</si>
  <si>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</si>
  <si>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</si>
  <si>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</si>
  <si>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</si>
  <si>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</si>
  <si>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</si>
  <si>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</si>
  <si>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</si>
  <si>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</si>
  <si>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</si>
  <si>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</si>
  <si>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</si>
  <si>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</si>
  <si>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</si>
  <si>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</si>
  <si>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</si>
  <si>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</si>
  <si>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</si>
  <si>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</si>
  <si>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</si>
  <si>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</si>
  <si>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</si>
  <si>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</si>
  <si>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</si>
  <si>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</si>
  <si>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</si>
  <si>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</si>
  <si>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</si>
  <si>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</si>
  <si>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</si>
  <si>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</si>
  <si>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</si>
  <si>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</si>
  <si>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</si>
  <si>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</si>
  <si>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</si>
  <si>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</si>
  <si>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</si>
  <si>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</si>
  <si>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</si>
  <si>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</si>
  <si>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</si>
  <si>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</si>
  <si>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</si>
  <si>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</si>
  <si>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</si>
  <si>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</si>
  <si>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</si>
  <si>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</si>
  <si>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</si>
  <si>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</si>
  <si>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</si>
  <si>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</si>
  <si>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</si>
  <si>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</si>
  <si>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</si>
  <si>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</si>
  <si>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</si>
  <si>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</si>
  <si>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</si>
  <si>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</si>
  <si>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</si>
  <si>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</si>
  <si>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</si>
  <si>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</si>
  <si>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</si>
  <si>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</si>
  <si>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</si>
  <si>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</si>
  <si>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</si>
  <si>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</si>
  <si>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</si>
  <si>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</si>
  <si>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</si>
  <si>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</si>
  <si>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</si>
  <si>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</si>
  <si>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</si>
  <si>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</si>
  <si>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</si>
  <si>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</si>
  <si>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</si>
  <si>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</si>
  <si>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</si>
  <si>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</si>
  <si>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</si>
  <si>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</si>
  <si>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</si>
  <si>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</si>
  <si>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</si>
  <si>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</si>
  <si>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</si>
  <si>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</si>
  <si>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</si>
  <si>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</si>
  <si>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</si>
  <si>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</si>
  <si>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</si>
  <si>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</si>
  <si>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</si>
  <si>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</si>
  <si>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</si>
  <si>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</si>
  <si>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</si>
  <si>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</si>
  <si>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</si>
  <si>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</si>
  <si>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</si>
  <si>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</si>
  <si>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</si>
  <si>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</si>
  <si>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</si>
  <si>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</si>
  <si>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</si>
  <si>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</si>
  <si>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</si>
  <si>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</si>
  <si>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</si>
  <si>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</si>
  <si>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</si>
  <si>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</si>
  <si>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</si>
  <si>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</si>
  <si>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</si>
  <si>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</si>
  <si>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</si>
  <si>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</si>
  <si>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</si>
  <si>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</si>
  <si>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</si>
  <si>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</si>
  <si>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</si>
  <si>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</si>
  <si>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</si>
  <si>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</si>
  <si>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</si>
  <si>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</si>
  <si>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</si>
  <si>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</si>
  <si>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</si>
  <si>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</si>
  <si>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</si>
  <si>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</si>
  <si>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</si>
  <si>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</si>
  <si>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</si>
  <si>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</si>
  <si>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</si>
  <si>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</si>
  <si>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</si>
  <si>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</si>
  <si>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</si>
  <si>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</si>
  <si>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</si>
  <si>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</si>
  <si>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</si>
  <si>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</si>
  <si>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</si>
  <si>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</si>
  <si>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</si>
  <si>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</si>
  <si>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</si>
  <si>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</si>
  <si>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</si>
  <si>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</si>
  <si>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</si>
  <si>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</si>
  <si>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</si>
  <si>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</si>
  <si>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</si>
  <si>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</si>
  <si>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</si>
  <si>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</si>
  <si>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</si>
  <si>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</si>
  <si>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</si>
  <si>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</si>
  <si>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</si>
  <si>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</si>
  <si>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</si>
  <si>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</si>
  <si>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</si>
  <si>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</si>
  <si>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</si>
  <si>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</si>
  <si>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</si>
  <si>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</si>
  <si>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</si>
  <si>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</si>
  <si>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</si>
  <si>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</si>
  <si>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</si>
  <si>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</si>
  <si>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</si>
  <si>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</si>
  <si>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</si>
  <si>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</si>
  <si>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</si>
  <si>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</si>
  <si>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</si>
  <si>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</si>
  <si>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</si>
  <si>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</si>
  <si>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</si>
  <si>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</si>
  <si>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</si>
  <si>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</si>
  <si>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</si>
  <si>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</si>
  <si>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</si>
  <si>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</si>
  <si>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</si>
  <si>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</si>
  <si>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</si>
  <si>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</si>
  <si>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</si>
  <si>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</si>
  <si>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</si>
  <si>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</si>
  <si>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</si>
  <si>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</si>
  <si>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</si>
  <si>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</si>
  <si>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</si>
  <si>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</si>
  <si>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</si>
  <si>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</si>
  <si>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</si>
  <si>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</si>
  <si>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</si>
  <si>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</si>
  <si>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</si>
  <si>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</si>
  <si>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</si>
  <si>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</si>
  <si>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</si>
  <si>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</si>
  <si>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</si>
  <si>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</si>
  <si>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</si>
  <si>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</si>
  <si>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</si>
  <si>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</si>
  <si>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</si>
  <si>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</si>
  <si>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</si>
  <si>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</si>
  <si>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</si>
  <si>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</si>
  <si>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</si>
  <si>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</si>
  <si>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</si>
  <si>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</si>
  <si>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</si>
  <si>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</si>
  <si>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</si>
  <si>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</si>
  <si>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</si>
  <si>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</si>
  <si>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</si>
  <si>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</si>
  <si>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</si>
  <si>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</si>
  <si>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</si>
  <si>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</si>
  <si>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</si>
  <si>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</si>
  <si>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</si>
  <si>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</si>
  <si>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</si>
  <si>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</si>
  <si>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</si>
  <si>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</si>
  <si>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</si>
  <si>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</si>
  <si>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</si>
  <si>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</si>
  <si>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</si>
  <si>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</si>
  <si>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</si>
  <si>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</si>
  <si>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</si>
  <si>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</si>
  <si>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</si>
  <si>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</si>
  <si>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</si>
  <si>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</si>
  <si>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</si>
  <si>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</si>
  <si>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</si>
  <si>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</si>
  <si>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</si>
  <si>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</si>
  <si>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</si>
  <si>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</si>
  <si>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</si>
  <si>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</si>
  <si>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</si>
  <si>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</si>
  <si>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</si>
  <si>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</si>
  <si>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</si>
  <si>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</si>
  <si>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</si>
  <si>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</si>
  <si>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</si>
  <si>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</si>
  <si>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</si>
  <si>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</si>
  <si>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</si>
  <si>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</si>
  <si>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</si>
  <si>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</si>
  <si>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</si>
  <si>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</si>
  <si>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</si>
  <si>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</si>
  <si>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</si>
  <si>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</si>
  <si>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</si>
  <si>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</si>
  <si>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</si>
  <si>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</si>
  <si>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</si>
  <si>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</si>
  <si>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</si>
  <si>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</si>
  <si>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</si>
  <si>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</si>
  <si>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</si>
  <si>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</si>
  <si>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</si>
  <si>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</si>
  <si>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</si>
  <si>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</si>
  <si>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</si>
  <si>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</si>
  <si>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</si>
  <si>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</si>
  <si>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</si>
  <si>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</si>
  <si>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</si>
  <si>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</si>
  <si>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</si>
  <si>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</si>
  <si>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</si>
  <si>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</si>
  <si>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</si>
  <si>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</si>
  <si>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</si>
  <si>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</si>
  <si>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</si>
  <si>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</si>
  <si>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</si>
  <si>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</si>
  <si>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</si>
  <si>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</si>
  <si>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</si>
  <si>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</si>
  <si>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</si>
  <si>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</si>
  <si>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</si>
  <si>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</si>
  <si>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</si>
  <si>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</si>
  <si>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</si>
  <si>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</si>
  <si>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</si>
  <si>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</si>
  <si>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</si>
  <si>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</si>
  <si>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</si>
  <si>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</si>
  <si>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</si>
  <si>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</si>
  <si>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</si>
  <si>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</si>
  <si>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</si>
  <si>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</si>
  <si>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</si>
  <si>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</si>
  <si>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</si>
  <si>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</si>
  <si>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</si>
  <si>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</si>
  <si>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</si>
  <si>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</si>
  <si>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</si>
  <si>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</si>
  <si>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</si>
  <si>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</si>
  <si>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</si>
  <si>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</si>
  <si>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</si>
  <si>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</si>
  <si>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</si>
  <si>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</si>
  <si>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</si>
  <si>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</si>
  <si>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</si>
  <si>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</si>
  <si>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</si>
  <si>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</si>
  <si>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</si>
  <si>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</si>
  <si>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</si>
  <si>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</si>
  <si>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</si>
  <si>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</si>
  <si>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</si>
  <si>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</si>
  <si>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</si>
  <si>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</si>
  <si>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</si>
  <si>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</si>
  <si>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</si>
  <si>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</si>
  <si>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</si>
  <si>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</si>
  <si>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</si>
  <si>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</si>
  <si>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</si>
  <si>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</si>
  <si>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</si>
  <si>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</si>
  <si>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</si>
  <si>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</si>
  <si>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</si>
  <si>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</si>
  <si>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</si>
  <si>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</si>
  <si>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</si>
  <si>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</si>
  <si>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</si>
  <si>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</si>
  <si>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</si>
  <si>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</si>
  <si>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</si>
  <si>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</si>
  <si>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</si>
  <si>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</si>
  <si>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</si>
  <si>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</si>
  <si>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</si>
  <si>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</si>
  <si>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</si>
  <si>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</si>
  <si>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</si>
  <si>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</si>
  <si>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</si>
  <si>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</si>
  <si>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</si>
  <si>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</si>
  <si>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</si>
  <si>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</si>
  <si>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</si>
  <si>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</si>
  <si>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</si>
  <si>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</si>
  <si>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</si>
  <si>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</si>
  <si>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</si>
  <si>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</si>
  <si>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</si>
  <si>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</si>
  <si>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</si>
  <si>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</si>
  <si>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</si>
  <si>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</si>
  <si>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</si>
  <si>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</si>
  <si>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</si>
  <si>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</si>
  <si>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</si>
  <si>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</si>
  <si>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</si>
  <si>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</si>
  <si>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</si>
  <si>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</si>
  <si>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</si>
  <si>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</si>
  <si>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</si>
  <si>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</si>
  <si>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</si>
  <si>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</si>
  <si>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</si>
  <si>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</si>
  <si>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</si>
  <si>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</si>
  <si>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</si>
  <si>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</si>
  <si>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</si>
  <si>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</si>
  <si>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</si>
  <si>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</si>
  <si>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</si>
  <si>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</si>
  <si>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</si>
  <si>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</si>
  <si>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</si>
  <si>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</si>
  <si>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</si>
  <si>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</si>
  <si>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</si>
  <si>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</si>
  <si>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</si>
  <si>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</si>
  <si>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</si>
  <si>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</si>
  <si>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</si>
  <si>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</si>
  <si>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</si>
  <si>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</si>
  <si>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</si>
  <si>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</si>
  <si>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</si>
  <si>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</si>
  <si>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</si>
  <si>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</si>
  <si>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</si>
  <si>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</si>
  <si>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</si>
  <si>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</si>
  <si>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</si>
  <si>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</si>
  <si>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</si>
  <si>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</si>
  <si>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</si>
  <si>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</si>
  <si>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</si>
  <si>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</si>
  <si>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</si>
  <si>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</si>
  <si>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</si>
  <si>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</si>
  <si>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</si>
  <si>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</si>
  <si>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</si>
  <si>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</si>
  <si>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</si>
  <si>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</si>
  <si>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</si>
  <si>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</si>
  <si>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</si>
  <si>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</si>
  <si>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</si>
  <si>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</si>
  <si>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</si>
  <si>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</si>
  <si>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</si>
  <si>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</si>
  <si>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</si>
  <si>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</si>
  <si>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</si>
  <si>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</si>
  <si>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</si>
  <si>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</si>
  <si>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</si>
  <si>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</si>
  <si>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</si>
  <si>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</si>
  <si>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</si>
  <si>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</si>
  <si>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</si>
  <si>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</si>
  <si>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</si>
  <si>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</si>
  <si>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</si>
  <si>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</si>
  <si>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</si>
  <si>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</si>
  <si>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</si>
  <si>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</si>
  <si>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</si>
  <si>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</si>
  <si>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</si>
  <si>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</si>
  <si>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</si>
  <si>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</si>
  <si>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</si>
  <si>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</si>
  <si>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</si>
  <si>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</si>
  <si>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</si>
  <si>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</si>
  <si>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</si>
  <si>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</si>
  <si>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</si>
  <si>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</si>
  <si>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</si>
  <si>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</si>
  <si>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</si>
  <si>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</si>
  <si>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</si>
  <si>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</si>
  <si>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</si>
  <si>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</si>
  <si>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</si>
  <si>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</si>
  <si>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</si>
  <si>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</si>
  <si>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</si>
  <si>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</si>
  <si>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</si>
  <si>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</si>
  <si>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</si>
  <si>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</si>
  <si>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</si>
  <si>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</si>
  <si>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</si>
  <si>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</si>
  <si>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</si>
  <si>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</si>
  <si>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</si>
  <si>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</si>
  <si>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</si>
  <si>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</si>
  <si>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</si>
  <si>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</si>
  <si>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</si>
  <si>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</si>
  <si>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</si>
  <si>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</si>
  <si>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</si>
  <si>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</si>
  <si>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</si>
  <si>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</si>
  <si>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</si>
  <si>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</si>
  <si>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</si>
  <si>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</si>
  <si>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</si>
  <si>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</si>
  <si>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</si>
  <si>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</si>
  <si>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</si>
  <si>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</si>
  <si>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</si>
  <si>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</si>
  <si>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</si>
  <si>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</si>
  <si>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</si>
  <si>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</si>
  <si>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</si>
  <si>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</si>
  <si>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</si>
  <si>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</si>
  <si>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</si>
  <si>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</si>
  <si>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</si>
  <si>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</si>
  <si>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</si>
  <si>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</si>
  <si>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</si>
  <si>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</si>
  <si>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</si>
  <si>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</si>
  <si>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</si>
  <si>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</si>
  <si>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</si>
  <si>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</si>
  <si>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</si>
  <si>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</si>
  <si>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</si>
  <si>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</si>
  <si>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</si>
  <si>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</si>
  <si>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</si>
  <si>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</si>
  <si>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</si>
  <si>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</si>
  <si>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</si>
  <si>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</si>
  <si>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</si>
  <si>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</si>
  <si>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</si>
  <si>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</si>
  <si>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</si>
  <si>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</si>
  <si>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</si>
  <si>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</si>
  <si>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</si>
  <si>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</si>
  <si>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</si>
  <si>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</si>
  <si>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</si>
  <si>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</si>
  <si>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</si>
  <si>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</si>
  <si>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</si>
  <si>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</si>
  <si>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</si>
  <si>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</si>
  <si>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</si>
  <si>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</si>
  <si>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</si>
  <si>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</si>
  <si>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</si>
  <si>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</si>
  <si>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</si>
  <si>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</si>
  <si>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</si>
  <si>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</si>
  <si>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</si>
  <si>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</si>
  <si>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</si>
  <si>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</si>
  <si>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</si>
  <si>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</si>
  <si>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</si>
  <si>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</si>
  <si>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</si>
  <si>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</si>
  <si>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</si>
  <si>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</si>
  <si>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</si>
  <si>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</si>
  <si>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</si>
  <si>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</si>
  <si>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</si>
  <si>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</si>
  <si>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</si>
  <si>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</si>
  <si>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</si>
  <si>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</si>
  <si>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</si>
  <si>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</si>
  <si>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</si>
  <si>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</si>
  <si>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</si>
  <si>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</si>
  <si>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</si>
  <si>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</si>
  <si>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</si>
  <si>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</si>
  <si>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</si>
  <si>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</si>
  <si>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</si>
  <si>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</si>
  <si>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</si>
  <si>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</si>
  <si>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</si>
  <si>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</si>
  <si>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</si>
  <si>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</si>
  <si>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</si>
  <si>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</si>
  <si>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</si>
  <si>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</si>
  <si>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</si>
  <si>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</si>
  <si>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</si>
  <si>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</si>
  <si>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</si>
  <si>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</si>
  <si>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</si>
  <si>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</si>
  <si>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</si>
  <si>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</si>
  <si>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</si>
  <si>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</si>
  <si>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</si>
  <si>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</si>
  <si>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</si>
  <si>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</si>
  <si>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</si>
  <si>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</si>
  <si>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</si>
  <si>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</si>
  <si>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</si>
  <si>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</si>
  <si>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</si>
  <si>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</si>
  <si>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</si>
  <si>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</si>
  <si>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</si>
  <si>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</si>
  <si>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</si>
  <si>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</si>
  <si>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</si>
  <si>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</si>
  <si>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</si>
  <si>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</si>
  <si>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</si>
  <si>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</si>
  <si>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</si>
  <si>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</si>
  <si>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</si>
  <si>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</si>
  <si>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</si>
  <si>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</si>
  <si>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</si>
  <si>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</si>
  <si>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</si>
  <si>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</si>
  <si>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</si>
  <si>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</si>
  <si>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</si>
  <si>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</si>
  <si>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</si>
  <si>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</si>
  <si>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</si>
  <si>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</si>
  <si>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</si>
  <si>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</si>
  <si>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</si>
  <si>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</si>
  <si>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</si>
  <si>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</si>
  <si>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</si>
  <si>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</si>
  <si>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</si>
  <si>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</si>
  <si>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</si>
  <si>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</si>
  <si>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</si>
  <si>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</si>
  <si>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</si>
  <si>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</si>
  <si>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</si>
  <si>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</si>
  <si>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</si>
  <si>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</si>
  <si>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</si>
  <si>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</si>
  <si>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</si>
  <si>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</si>
  <si>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</si>
  <si>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</si>
  <si>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</si>
  <si>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</si>
  <si>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</si>
  <si>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</si>
  <si>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</si>
  <si>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</si>
  <si>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</si>
  <si>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</si>
  <si>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</si>
  <si>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</si>
  <si>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</si>
  <si>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</si>
  <si>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</si>
  <si>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</si>
  <si>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</si>
  <si>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</si>
  <si>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</si>
  <si>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</si>
  <si>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</si>
  <si>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</si>
  <si>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</si>
  <si>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</si>
  <si>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</si>
  <si>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</si>
  <si>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</si>
  <si>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</si>
  <si>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</si>
  <si>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</si>
  <si>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</si>
  <si>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</si>
  <si>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</si>
  <si>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</si>
  <si>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</si>
  <si>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</si>
  <si>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</si>
  <si>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</si>
  <si>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</si>
  <si>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</si>
  <si>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</si>
  <si>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</si>
  <si>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</si>
  <si>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</si>
  <si>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</si>
  <si>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</si>
  <si>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</si>
  <si>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</si>
  <si>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</si>
  <si>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</si>
  <si>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</si>
  <si>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</si>
  <si>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</si>
  <si>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</si>
  <si>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</si>
  <si>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</si>
  <si>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</si>
  <si>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</si>
  <si>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</si>
  <si>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</si>
  <si>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</si>
  <si>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</si>
  <si>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</si>
  <si>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</si>
  <si>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</si>
  <si>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</si>
  <si>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</si>
  <si>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</si>
  <si>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</si>
  <si>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</si>
  <si>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</si>
  <si>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</si>
  <si>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</si>
  <si>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</si>
  <si>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</si>
  <si>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</si>
  <si>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</si>
  <si>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</si>
  <si>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</si>
  <si>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</si>
  <si>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</si>
  <si>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</si>
  <si>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</si>
  <si>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</si>
  <si>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</si>
  <si>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</si>
  <si>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</si>
  <si>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</si>
  <si>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</si>
  <si>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</si>
  <si>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</si>
  <si>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</si>
  <si>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</si>
  <si>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</si>
  <si>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</si>
  <si>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</si>
  <si>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</si>
  <si>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</si>
  <si>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</si>
  <si>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</si>
  <si>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</si>
  <si>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</si>
  <si>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</si>
  <si>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</si>
  <si>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</si>
  <si>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</si>
  <si>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</si>
  <si>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</si>
  <si>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</si>
  <si>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</si>
  <si>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</si>
  <si>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</si>
  <si>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</si>
  <si>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</si>
  <si>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</si>
  <si>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</si>
  <si>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</si>
  <si>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</si>
  <si>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</si>
  <si>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</si>
  <si>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</si>
  <si>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</si>
  <si>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</si>
  <si>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</si>
  <si>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</si>
  <si>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</si>
  <si>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</si>
  <si>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</si>
  <si>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</si>
  <si>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</si>
  <si>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</si>
  <si>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</si>
  <si>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</si>
  <si>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</si>
  <si>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</si>
  <si>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</si>
  <si>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</si>
  <si>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</si>
  <si>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</si>
  <si>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</si>
  <si>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</si>
  <si>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</si>
  <si>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</si>
  <si>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</si>
  <si>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</si>
  <si>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</si>
  <si>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</si>
  <si>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</si>
  <si>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</si>
  <si>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</si>
  <si>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</si>
  <si>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</si>
  <si>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</si>
  <si>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</si>
  <si>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</si>
  <si>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</si>
  <si>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</si>
  <si>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</si>
  <si>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</si>
  <si>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</si>
  <si>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</si>
  <si>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</si>
  <si>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</si>
  <si>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</si>
  <si>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</si>
  <si>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</si>
  <si>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</si>
  <si>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</si>
  <si>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</si>
  <si>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</si>
  <si>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</si>
  <si>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</si>
  <si>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</si>
  <si>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</si>
  <si>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</si>
  <si>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</si>
  <si>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</si>
  <si>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</si>
  <si>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</si>
  <si>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</si>
  <si>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</si>
  <si>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</si>
  <si>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</si>
  <si>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</si>
  <si>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</si>
  <si>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</si>
  <si>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</si>
  <si>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</si>
  <si>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</si>
  <si>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</si>
  <si>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</si>
  <si>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</si>
  <si>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</si>
  <si>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</si>
  <si>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</si>
  <si>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</si>
  <si>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</si>
  <si>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</si>
  <si>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</si>
  <si>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</si>
  <si>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</si>
  <si>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</si>
  <si>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</si>
  <si>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</si>
  <si>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</si>
  <si>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</si>
  <si>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</si>
  <si>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</si>
  <si>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</si>
  <si>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</si>
  <si>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</si>
  <si>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</si>
  <si>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</si>
  <si>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</si>
  <si>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</si>
  <si>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</si>
  <si>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</si>
  <si>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</si>
  <si>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</si>
  <si>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</si>
  <si>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</si>
  <si>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</si>
  <si>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</si>
  <si>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</si>
  <si>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</si>
  <si>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</si>
  <si>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</si>
  <si>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</si>
  <si>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</si>
  <si>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</si>
  <si>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</si>
  <si>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</si>
  <si>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</si>
  <si>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</si>
  <si>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</si>
  <si>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</si>
  <si>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</si>
  <si>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</si>
  <si>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</si>
  <si>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</si>
  <si>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</si>
  <si>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</si>
  <si>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</si>
  <si>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</si>
  <si>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</si>
  <si>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</si>
  <si>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</si>
  <si>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</si>
  <si>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</si>
  <si>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</si>
  <si>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</si>
  <si>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</si>
  <si>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</si>
  <si>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</si>
  <si>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</si>
  <si>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</si>
  <si>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</si>
  <si>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</si>
  <si>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</si>
  <si>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</si>
  <si>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</si>
  <si>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</si>
  <si>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</si>
  <si>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</si>
  <si>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</si>
  <si>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</si>
  <si>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</si>
  <si>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</si>
  <si>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</si>
  <si>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</si>
  <si>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</si>
  <si>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</si>
  <si>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</si>
  <si>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</si>
  <si>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</si>
  <si>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</si>
  <si>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</si>
  <si>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</si>
  <si>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</si>
  <si>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</si>
  <si>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</si>
  <si>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</si>
  <si>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</si>
  <si>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</si>
  <si>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</si>
  <si>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</si>
  <si>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</si>
  <si>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</si>
  <si>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</si>
  <si>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</si>
  <si>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</si>
  <si>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</si>
  <si>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</si>
  <si>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</si>
  <si>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</si>
  <si>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</si>
  <si>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</si>
  <si>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</si>
  <si>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</si>
  <si>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</si>
  <si>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</si>
  <si>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</si>
  <si>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</si>
  <si>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</si>
  <si>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</si>
  <si>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</si>
  <si>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</si>
  <si>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</si>
  <si>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</si>
  <si>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</si>
  <si>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</si>
  <si>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</si>
  <si>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</si>
  <si>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</si>
  <si>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</si>
  <si>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</si>
  <si>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</si>
  <si>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</si>
  <si>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</si>
  <si>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</si>
  <si>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</si>
  <si>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</si>
  <si>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</si>
  <si>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</si>
  <si>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</si>
  <si>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</si>
  <si>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</si>
  <si>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</si>
  <si>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</si>
  <si>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</si>
  <si>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</si>
  <si>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</si>
  <si>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</si>
  <si>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</si>
  <si>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</si>
  <si>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</si>
  <si>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</si>
  <si>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</si>
  <si>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</si>
  <si>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</si>
  <si>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</si>
  <si>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</si>
  <si>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</si>
  <si>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</si>
  <si>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</si>
  <si>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</si>
  <si>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</si>
  <si>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</si>
  <si>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</si>
  <si>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</si>
  <si>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</si>
  <si>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</si>
  <si>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</si>
  <si>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</si>
  <si>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</si>
  <si>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</si>
  <si>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</si>
  <si>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</si>
  <si>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</si>
  <si>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</si>
  <si>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</si>
  <si>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</si>
  <si>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</si>
  <si>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</si>
  <si>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</si>
  <si>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</si>
  <si>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</si>
  <si>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</si>
  <si>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</si>
  <si>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</si>
  <si>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</si>
  <si>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</si>
  <si>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</si>
  <si>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</si>
  <si>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</si>
  <si>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</si>
  <si>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</si>
  <si>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</si>
  <si>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</si>
  <si>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</si>
  <si>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</si>
  <si>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</si>
  <si>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</si>
  <si>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</si>
  <si>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</si>
  <si>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</si>
  <si>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</si>
  <si>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</si>
  <si>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</si>
  <si>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</si>
  <si>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</si>
  <si>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</si>
  <si>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</si>
  <si>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</si>
  <si>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</si>
  <si>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</si>
  <si>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</si>
  <si>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</si>
  <si>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</si>
  <si>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</si>
  <si>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</si>
  <si>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</si>
  <si>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</si>
  <si>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</si>
  <si>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</si>
  <si>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</si>
  <si>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</si>
  <si>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</si>
  <si>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</si>
  <si>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</si>
  <si>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</si>
  <si>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</si>
  <si>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</si>
  <si>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</si>
  <si>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</si>
  <si>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</si>
  <si>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</si>
  <si>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</si>
  <si>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</si>
  <si>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</si>
  <si>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</si>
  <si>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</si>
  <si>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</si>
  <si>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</si>
  <si>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</si>
  <si>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</si>
  <si>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</si>
  <si>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</si>
  <si>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</si>
  <si>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</si>
  <si>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</si>
  <si>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</si>
  <si>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</si>
  <si>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</si>
  <si>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</si>
  <si>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</si>
  <si>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</si>
  <si>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</si>
  <si>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</si>
  <si>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</si>
  <si>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</si>
  <si>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</si>
  <si>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</si>
  <si>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</si>
  <si>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</si>
  <si>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</si>
  <si>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</si>
  <si>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</si>
  <si>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</si>
  <si>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</si>
  <si>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</si>
  <si>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</si>
  <si>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</si>
  <si>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</si>
  <si>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</si>
  <si>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</si>
  <si>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</si>
  <si>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</si>
  <si>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</si>
  <si>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</si>
  <si>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</si>
  <si>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</si>
  <si>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</si>
  <si>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</si>
  <si>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</si>
  <si>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</si>
  <si>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</si>
  <si>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</si>
  <si>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</si>
  <si>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</si>
  <si>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</si>
  <si>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</si>
  <si>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</si>
  <si>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</si>
  <si>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</si>
  <si>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</si>
  <si>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</si>
  <si>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</si>
  <si>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</si>
  <si>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</si>
  <si>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</si>
  <si>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</si>
  <si>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</si>
  <si>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</si>
  <si>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</si>
  <si>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</si>
  <si>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</si>
  <si>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</si>
  <si>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</si>
  <si>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</si>
  <si>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</si>
  <si>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</si>
  <si>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</si>
  <si>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</si>
  <si>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</si>
  <si>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</si>
  <si>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</si>
  <si>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</si>
  <si>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</si>
  <si>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</si>
  <si>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</si>
  <si>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</si>
  <si>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</si>
  <si>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</si>
  <si>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</si>
  <si>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</si>
  <si>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</si>
  <si>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</si>
  <si>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</si>
  <si>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</si>
  <si>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</si>
  <si>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</si>
  <si>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</si>
  <si>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</si>
  <si>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</si>
  <si>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</si>
  <si>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</si>
  <si>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</si>
  <si>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</si>
  <si>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</si>
  <si>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</si>
  <si>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</si>
  <si>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</si>
  <si>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</si>
  <si>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</si>
  <si>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</si>
  <si>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</si>
  <si>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</si>
  <si>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</si>
  <si>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</si>
  <si>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</si>
  <si>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</si>
  <si>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</si>
  <si>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</si>
  <si>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</si>
  <si>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</si>
  <si>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</si>
  <si>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</si>
  <si>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</si>
  <si>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</si>
  <si>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</si>
  <si>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</si>
  <si>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</si>
  <si>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</si>
  <si>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</si>
  <si>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</si>
  <si>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</si>
  <si>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</si>
  <si>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</si>
  <si>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</si>
  <si>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</si>
  <si>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</si>
  <si>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</si>
  <si>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</si>
  <si>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</si>
  <si>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</si>
  <si>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</si>
  <si>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</si>
  <si>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</si>
  <si>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</si>
  <si>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</si>
  <si>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</si>
  <si>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</si>
  <si>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</si>
  <si>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</si>
  <si>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</si>
  <si>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</si>
  <si>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</si>
  <si>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</si>
  <si>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</si>
  <si>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</si>
  <si>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</si>
  <si>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</si>
  <si>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</si>
  <si>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</si>
  <si>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</si>
  <si>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</si>
  <si>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</si>
  <si>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</si>
  <si>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</si>
  <si>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</si>
  <si>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</si>
  <si>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</si>
  <si>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</si>
  <si>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</si>
  <si>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</si>
  <si>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</si>
  <si>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</si>
  <si>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</si>
  <si>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</si>
  <si>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</si>
  <si>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</si>
  <si>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</si>
  <si>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</si>
  <si>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</si>
  <si>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</si>
  <si>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</si>
  <si>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</si>
  <si>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</si>
  <si>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</si>
  <si>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</si>
  <si>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</si>
  <si>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</si>
  <si>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</si>
  <si>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</si>
  <si>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</si>
  <si>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</si>
  <si>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</si>
  <si>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</si>
  <si>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</si>
  <si>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</si>
  <si>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</si>
  <si>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</si>
  <si>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</si>
  <si>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</si>
  <si>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</si>
  <si>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</si>
  <si>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</si>
  <si>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</si>
  <si>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</si>
  <si>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</si>
  <si>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</si>
  <si>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</si>
  <si>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</si>
  <si>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</si>
  <si>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</si>
  <si>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</si>
  <si>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</si>
  <si>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</si>
  <si>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</si>
  <si>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</si>
  <si>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</si>
  <si>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</si>
  <si>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</si>
  <si>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</si>
  <si>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</si>
  <si>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</si>
  <si>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</si>
  <si>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</si>
  <si>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</si>
  <si>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</si>
  <si>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</si>
  <si>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</si>
  <si>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</si>
  <si>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</si>
  <si>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</si>
  <si>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</si>
  <si>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</si>
  <si>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</si>
  <si>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</si>
  <si>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</si>
  <si>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</si>
  <si>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</si>
  <si>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</si>
  <si>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</si>
  <si>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</si>
  <si>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</si>
  <si>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</si>
  <si>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</si>
  <si>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</si>
  <si>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</si>
  <si>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</si>
  <si>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</si>
  <si>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</si>
  <si>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</si>
  <si>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</si>
  <si>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</si>
  <si>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</si>
  <si>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</si>
  <si>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</si>
  <si>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</si>
  <si>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</si>
  <si>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</si>
  <si>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</si>
  <si>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</si>
  <si>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</si>
  <si>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</si>
  <si>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</si>
  <si>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</si>
  <si>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</si>
  <si>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</si>
  <si>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</si>
  <si>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</si>
  <si>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</si>
  <si>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</si>
  <si>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</si>
  <si>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</si>
  <si>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</si>
  <si>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</si>
  <si>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</si>
  <si>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</si>
  <si>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</si>
  <si>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</si>
  <si>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</si>
  <si>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</si>
  <si>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</si>
  <si>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</si>
  <si>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</si>
  <si>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</si>
  <si>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</si>
  <si>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</si>
  <si>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</si>
  <si>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</si>
  <si>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</si>
  <si>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</si>
  <si>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</si>
  <si>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</si>
  <si>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</si>
  <si>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</si>
  <si>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</si>
  <si>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</si>
  <si>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</si>
  <si>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</si>
  <si>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</si>
  <si>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</si>
  <si>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</si>
  <si>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</si>
  <si>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</si>
  <si>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</si>
  <si>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</si>
  <si>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</si>
  <si>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</si>
  <si>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</si>
  <si>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</si>
  <si>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</si>
  <si>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</si>
  <si>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</si>
  <si>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</si>
  <si>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</si>
  <si>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</si>
  <si>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</si>
  <si>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</si>
  <si>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</si>
  <si>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</si>
  <si>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</si>
  <si>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</si>
  <si>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</si>
  <si>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</si>
  <si>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</si>
  <si>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</si>
  <si>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</si>
  <si>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</si>
  <si>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</si>
  <si>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</si>
  <si>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</si>
  <si>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</si>
  <si>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</si>
  <si>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</si>
  <si>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</si>
  <si>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</si>
  <si>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</si>
  <si>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</si>
  <si>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</si>
  <si>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</si>
  <si>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</si>
  <si>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</si>
  <si>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</si>
  <si>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</si>
  <si>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</si>
  <si>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</si>
  <si>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</si>
  <si>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</si>
  <si>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</si>
  <si>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</si>
  <si>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</si>
  <si>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</si>
  <si>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</si>
  <si>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</si>
  <si>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</si>
  <si>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</si>
  <si>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</si>
  <si>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</si>
  <si>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</si>
  <si>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</si>
  <si>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</si>
  <si>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</si>
  <si>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</si>
  <si>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</si>
  <si>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</si>
  <si>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</si>
  <si>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</si>
  <si>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</si>
  <si>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</si>
  <si>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</si>
  <si>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</si>
  <si>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</si>
  <si>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</si>
  <si>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</si>
  <si>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</si>
  <si>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</si>
  <si>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</si>
  <si>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</si>
  <si>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</si>
  <si>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</si>
  <si>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</si>
  <si>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</si>
  <si>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</si>
  <si>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</si>
  <si>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</si>
  <si>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</si>
  <si>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</si>
  <si>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</si>
  <si>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</si>
  <si>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</si>
  <si>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</si>
  <si>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</si>
  <si>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</si>
  <si>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</si>
  <si>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</si>
  <si>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</si>
  <si>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</si>
  <si>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</si>
  <si>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</si>
  <si>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</si>
  <si>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</si>
  <si>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</si>
  <si>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</si>
  <si>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</si>
  <si>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</si>
  <si>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</si>
  <si>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</si>
  <si>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</si>
  <si>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</si>
  <si>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</si>
  <si>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</si>
  <si>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</si>
  <si>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</si>
  <si>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</si>
  <si>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</si>
  <si>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</si>
  <si>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</si>
  <si>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</si>
  <si>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</si>
  <si>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</si>
  <si>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</si>
  <si>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</si>
  <si>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</si>
  <si>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</si>
  <si>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</si>
  <si>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</si>
  <si>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</si>
  <si>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</si>
  <si>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</si>
  <si>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</si>
  <si>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</si>
  <si>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</si>
  <si>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</si>
  <si>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</si>
  <si>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</si>
  <si>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</si>
  <si>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</si>
  <si>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</si>
  <si>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</si>
  <si>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</si>
  <si>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</si>
  <si>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</si>
  <si>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</si>
  <si>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</si>
  <si>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</si>
  <si>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</si>
  <si>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</si>
  <si>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</si>
  <si>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</si>
  <si>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</si>
  <si>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</si>
  <si>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</si>
  <si>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</si>
  <si>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</si>
  <si>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</si>
  <si>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</si>
  <si>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</si>
  <si>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</si>
  <si>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</si>
  <si>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</si>
  <si>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</si>
  <si>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</si>
  <si>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</si>
  <si>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</si>
  <si>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</si>
  <si>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</si>
  <si>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</si>
  <si>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</si>
  <si>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</si>
  <si>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</si>
  <si>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</si>
  <si>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</si>
  <si>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</si>
  <si>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</si>
  <si>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</si>
  <si>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</si>
  <si>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</si>
  <si>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</si>
  <si>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</si>
  <si>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</si>
  <si>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</si>
  <si>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</si>
  <si>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</si>
  <si>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</si>
  <si>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</si>
  <si>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</si>
  <si>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</si>
  <si>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</si>
  <si>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</si>
  <si>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</si>
  <si>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</si>
  <si>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</si>
  <si>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</si>
  <si>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</si>
  <si>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</si>
  <si>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</si>
  <si>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</si>
  <si>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</si>
  <si>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</si>
  <si>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</si>
  <si>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</si>
  <si>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</si>
  <si>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</si>
  <si>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</si>
  <si>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</si>
  <si>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</si>
  <si>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</si>
  <si>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</si>
  <si>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</si>
  <si>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</si>
  <si>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</si>
  <si>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</si>
  <si>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</si>
  <si>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</si>
  <si>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</si>
  <si>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</si>
  <si>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</si>
  <si>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</si>
  <si>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</si>
  <si>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</si>
  <si>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</si>
  <si>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</si>
  <si>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</si>
  <si>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</si>
  <si>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</si>
  <si>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</si>
  <si>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</si>
  <si>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</si>
  <si>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</si>
  <si>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</si>
  <si>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</si>
  <si>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</si>
  <si>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</si>
  <si>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</si>
  <si>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</si>
  <si>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</si>
  <si>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</si>
  <si>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</si>
  <si>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</si>
  <si>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</si>
  <si>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</si>
  <si>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</si>
  <si>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</si>
  <si>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</si>
  <si>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</si>
  <si>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</si>
  <si>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</si>
  <si>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</si>
  <si>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</si>
  <si>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</si>
  <si>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</si>
  <si>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</si>
  <si>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</si>
  <si>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</si>
  <si>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</si>
  <si>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</si>
  <si>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</si>
  <si>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</si>
  <si>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</si>
  <si>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</si>
  <si>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</si>
  <si>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</si>
  <si>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</si>
  <si>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</si>
  <si>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</si>
  <si>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</si>
  <si>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</si>
  <si>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</si>
  <si>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</si>
  <si>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</si>
  <si>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</si>
  <si>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</si>
  <si>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</si>
  <si>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</si>
  <si>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</si>
  <si>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</si>
  <si>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</si>
  <si>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</si>
  <si>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</si>
  <si>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</si>
  <si>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</si>
  <si>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</si>
  <si>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</si>
  <si>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</si>
  <si>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</si>
  <si>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</si>
  <si>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</si>
  <si>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</si>
  <si>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</si>
  <si>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</si>
  <si>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</si>
  <si>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</si>
  <si>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</si>
  <si>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</si>
  <si>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</si>
  <si>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</si>
  <si>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</si>
  <si>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</si>
  <si>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</si>
  <si>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</si>
  <si>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</si>
  <si>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</si>
  <si>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</si>
  <si>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</si>
  <si>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</si>
  <si>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</si>
  <si>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</si>
  <si>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</si>
  <si>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</si>
  <si>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</si>
  <si>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</si>
  <si>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</si>
  <si>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</si>
  <si>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</si>
  <si>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</si>
  <si>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</si>
  <si>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</si>
  <si>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</si>
  <si>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</si>
  <si>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</si>
  <si>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</si>
  <si>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</si>
  <si>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</si>
  <si>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</si>
  <si>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</si>
  <si>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</si>
  <si>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</si>
  <si>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</si>
  <si>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</si>
  <si>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</si>
  <si>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</si>
  <si>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</si>
  <si>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</si>
  <si>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</si>
  <si>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</si>
  <si>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</si>
  <si>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</si>
  <si>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</si>
  <si>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</si>
  <si>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</si>
  <si>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</si>
  <si>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</si>
  <si>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</si>
  <si>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</si>
  <si>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</si>
  <si>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</si>
  <si>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</si>
  <si>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</si>
  <si>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</si>
  <si>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</si>
  <si>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</si>
  <si>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</si>
  <si>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</si>
  <si>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</si>
  <si>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</si>
  <si>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</si>
  <si>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</si>
  <si>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</si>
  <si>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</si>
  <si>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</si>
  <si>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</si>
  <si>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</si>
  <si>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</si>
  <si>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</si>
  <si>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</si>
  <si>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</si>
  <si>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</si>
  <si>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</si>
  <si>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</si>
  <si>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</si>
  <si>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</si>
  <si>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</si>
  <si>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</si>
  <si>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</si>
  <si>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</si>
  <si>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</si>
  <si>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</si>
  <si>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</si>
  <si>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</si>
  <si>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</si>
  <si>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</si>
  <si>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</si>
  <si>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</si>
  <si>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</si>
  <si>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</si>
  <si>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</si>
  <si>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</si>
  <si>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</si>
  <si>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</si>
  <si>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</si>
  <si>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</si>
  <si>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</si>
  <si>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</si>
  <si>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</si>
  <si>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</si>
  <si>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</si>
  <si>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</si>
  <si>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</si>
  <si>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</si>
  <si>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</si>
  <si>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</si>
  <si>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</si>
  <si>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</si>
  <si>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</si>
  <si>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</si>
  <si>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</si>
  <si>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</si>
  <si>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</si>
  <si>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</si>
  <si>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</si>
  <si>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</si>
  <si>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</si>
  <si>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</si>
  <si>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</si>
  <si>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</si>
  <si>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</si>
  <si>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</si>
  <si>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</si>
  <si>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</si>
  <si>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</si>
  <si>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</si>
  <si>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</si>
  <si>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</si>
  <si>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</si>
  <si>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</si>
  <si>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</si>
  <si>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</si>
  <si>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</si>
  <si>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</si>
  <si>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</si>
  <si>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</si>
  <si>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</si>
  <si>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</si>
  <si>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</si>
  <si>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</si>
  <si>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</si>
  <si>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</si>
  <si>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</si>
  <si>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</si>
  <si>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</si>
  <si>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</si>
  <si>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</si>
  <si>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</si>
  <si>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</si>
  <si>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</si>
  <si>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</si>
  <si>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</si>
  <si>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</si>
  <si>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</si>
  <si>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</si>
  <si>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</si>
  <si>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</si>
  <si>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</si>
  <si>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</si>
  <si>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</si>
  <si>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</si>
  <si>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</si>
  <si>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</si>
  <si>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</si>
  <si>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</si>
  <si>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</si>
  <si>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</si>
  <si>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</si>
  <si>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</si>
  <si>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</si>
  <si>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</si>
  <si>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</si>
  <si>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</si>
  <si>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</si>
  <si>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</si>
  <si>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</si>
  <si>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</si>
  <si>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</si>
  <si>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</si>
  <si>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</si>
  <si>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</si>
  <si>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</si>
  <si>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</si>
  <si>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</si>
  <si>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</si>
  <si>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</si>
  <si>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</si>
  <si>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</si>
  <si>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</si>
  <si>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</si>
  <si>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</si>
  <si>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</si>
  <si>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</si>
  <si>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</si>
  <si>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</si>
  <si>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</si>
  <si>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</si>
  <si>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</si>
  <si>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</si>
  <si>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</si>
  <si>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</si>
  <si>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</si>
  <si>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</si>
  <si>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</si>
  <si>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</si>
  <si>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</si>
  <si>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</si>
  <si>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</si>
  <si>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</si>
  <si>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</si>
  <si>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</si>
  <si>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</si>
  <si>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</si>
  <si>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</si>
  <si>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</si>
  <si>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</si>
  <si>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</si>
  <si>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</si>
  <si>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</si>
  <si>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</si>
  <si>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</si>
  <si>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</si>
  <si>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</si>
  <si>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</si>
  <si>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</si>
  <si>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</si>
  <si>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</si>
  <si>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</si>
  <si>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</si>
  <si>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</si>
  <si>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</si>
  <si>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</si>
  <si>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</si>
  <si>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</si>
  <si>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</si>
  <si>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</si>
  <si>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</si>
  <si>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</si>
  <si>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</si>
  <si>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</si>
  <si>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</si>
  <si>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</si>
  <si>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</si>
  <si>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</si>
  <si>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</si>
  <si>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</si>
  <si>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</si>
  <si>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</si>
  <si>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</si>
  <si>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</si>
  <si>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</si>
  <si>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</si>
  <si>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</si>
  <si>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</si>
  <si>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</si>
  <si>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</si>
  <si>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</si>
  <si>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</si>
  <si>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</si>
  <si>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</si>
  <si>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</si>
  <si>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</si>
  <si>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</si>
  <si>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</si>
  <si>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</si>
  <si>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</si>
  <si>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</si>
  <si>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</si>
  <si>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</si>
  <si>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</si>
  <si>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</si>
  <si>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</si>
  <si>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</si>
  <si>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</si>
  <si>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</si>
  <si>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</si>
  <si>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</si>
  <si>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</si>
  <si>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</si>
  <si>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</si>
  <si>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</si>
  <si>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</si>
  <si>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</si>
  <si>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</si>
  <si>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</si>
  <si>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</si>
  <si>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</si>
  <si>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</si>
  <si>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</si>
  <si>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</si>
  <si>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</si>
  <si>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</si>
  <si>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</si>
  <si>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</si>
  <si>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</si>
  <si>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</si>
  <si>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</si>
  <si>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</si>
  <si>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</si>
  <si>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</si>
  <si>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</si>
  <si>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</si>
  <si>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</si>
  <si>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</si>
  <si>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</si>
  <si>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</si>
  <si>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</si>
  <si>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</si>
  <si>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</si>
  <si>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</si>
  <si>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</si>
  <si>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</si>
  <si>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</si>
  <si>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</si>
  <si>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</si>
  <si>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</si>
  <si>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</si>
  <si>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</si>
  <si>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</si>
  <si>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</si>
  <si>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</si>
  <si>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</si>
  <si>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</si>
  <si>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</si>
  <si>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</si>
  <si>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</si>
  <si>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</si>
  <si>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</si>
  <si>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</si>
  <si>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</si>
  <si>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</si>
  <si>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</si>
  <si>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</si>
  <si>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</si>
  <si>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</si>
  <si>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</si>
  <si>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</si>
  <si>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</si>
  <si>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</si>
  <si>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</si>
  <si>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</si>
  <si>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</si>
  <si>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</si>
  <si>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</si>
  <si>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</si>
  <si>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</si>
  <si>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</si>
  <si>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</si>
  <si>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</si>
  <si>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</si>
  <si>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</si>
  <si>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</si>
  <si>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</si>
  <si>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</si>
  <si>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</si>
  <si>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</si>
  <si>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</si>
  <si>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</si>
  <si>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</si>
  <si>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</si>
  <si>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</si>
  <si>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</si>
  <si>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</si>
  <si>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</si>
  <si>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</si>
  <si>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</si>
  <si>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</si>
  <si>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</si>
  <si>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</si>
  <si>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</si>
  <si>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</si>
  <si>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</si>
  <si>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</si>
  <si>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</si>
  <si>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</si>
  <si>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</si>
  <si>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</si>
  <si>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</si>
  <si>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</si>
  <si>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</si>
  <si>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</si>
  <si>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</si>
  <si>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</si>
  <si>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</si>
  <si>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</si>
  <si>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</si>
  <si>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</si>
  <si>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</si>
  <si>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</si>
  <si>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</si>
  <si>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</si>
  <si>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</si>
  <si>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</si>
  <si>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</si>
  <si>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</si>
  <si>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</si>
  <si>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</si>
  <si>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</si>
  <si>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</si>
  <si>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</si>
  <si>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</si>
  <si>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</si>
  <si>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</si>
  <si>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</si>
  <si>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</si>
  <si>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</si>
  <si>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</si>
  <si>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</si>
  <si>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</si>
  <si>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</si>
  <si>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</si>
  <si>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</si>
  <si>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</si>
  <si>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</si>
  <si>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</si>
  <si>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</si>
  <si>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</si>
  <si>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</si>
  <si>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</si>
  <si>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</si>
  <si>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</si>
  <si>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</si>
  <si>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</si>
  <si>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</si>
  <si>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</si>
  <si>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</si>
  <si>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</si>
  <si>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</si>
  <si>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</si>
  <si>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</si>
  <si>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</si>
  <si>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</si>
  <si>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</si>
  <si>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</si>
  <si>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</si>
  <si>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</si>
  <si>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</si>
  <si>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</si>
  <si>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</si>
  <si>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</si>
  <si>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</si>
  <si>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</si>
  <si>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</si>
  <si>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</si>
  <si>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</si>
  <si>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</si>
  <si>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</si>
  <si>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</si>
  <si>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</si>
  <si>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</si>
  <si>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</si>
  <si>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</si>
  <si>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</si>
  <si>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</si>
  <si>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</si>
  <si>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</si>
  <si>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</si>
  <si>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</si>
  <si>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</si>
  <si>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</si>
  <si>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</si>
  <si>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</si>
  <si>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</si>
  <si>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</si>
  <si>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</si>
  <si>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</si>
  <si>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</si>
  <si>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</si>
  <si>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</si>
  <si>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</si>
  <si>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</si>
  <si>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</si>
  <si>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</si>
  <si>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</si>
  <si>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</si>
  <si>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</si>
  <si>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</si>
  <si>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</si>
  <si>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</si>
  <si>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</si>
  <si>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</si>
  <si>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</si>
  <si>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</si>
  <si>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</si>
  <si>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</si>
  <si>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</si>
  <si>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</si>
  <si>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</si>
  <si>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</si>
  <si>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</si>
  <si>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</si>
  <si>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</si>
  <si>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</si>
  <si>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</si>
  <si>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</si>
  <si>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</si>
  <si>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</si>
  <si>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</si>
  <si>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</si>
  <si>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</si>
  <si>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</si>
  <si>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</si>
  <si>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</si>
  <si>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</si>
  <si>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</si>
  <si>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</si>
  <si>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</si>
  <si>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</si>
  <si>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</si>
  <si>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</si>
  <si>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</si>
  <si>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</si>
  <si>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</si>
  <si>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</si>
  <si>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</si>
  <si>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</si>
  <si>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</si>
  <si>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</si>
  <si>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</si>
  <si>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</si>
  <si>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</si>
  <si>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</si>
  <si>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</si>
  <si>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</si>
  <si>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</si>
  <si>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</si>
  <si>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</si>
  <si>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</si>
  <si>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</si>
  <si>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</si>
  <si>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</si>
  <si>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</si>
  <si>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</si>
  <si>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</si>
  <si>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</si>
  <si>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</si>
  <si>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</si>
  <si>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</si>
  <si>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</si>
  <si>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</si>
  <si>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</si>
  <si>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</si>
  <si>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</si>
  <si>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</si>
  <si>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</si>
  <si>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</si>
  <si>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</si>
  <si>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</si>
  <si>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</si>
  <si>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</si>
  <si>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</si>
  <si>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</si>
  <si>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</si>
  <si>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</si>
  <si>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</si>
  <si>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</si>
  <si>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</si>
  <si>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</si>
  <si>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</si>
  <si>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</si>
  <si>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</si>
  <si>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</si>
  <si>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</si>
  <si>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</si>
  <si>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</si>
  <si>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</si>
  <si>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</si>
  <si>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</si>
  <si>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</si>
  <si>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</si>
  <si>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</si>
  <si>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</si>
  <si>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</si>
  <si>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</si>
  <si>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</si>
  <si>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</si>
  <si>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</si>
  <si>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</si>
  <si>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</si>
  <si>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</si>
  <si>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</si>
  <si>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</si>
  <si>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</si>
  <si>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</si>
  <si>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</si>
  <si>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</si>
  <si>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</si>
  <si>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</si>
  <si>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</si>
  <si>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</si>
  <si>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</si>
  <si>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</si>
  <si>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</si>
  <si>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</si>
  <si>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</si>
  <si>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</si>
  <si>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</si>
  <si>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</si>
  <si>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</si>
  <si>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</si>
  <si>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</si>
  <si>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</si>
  <si>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</si>
  <si>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</si>
  <si>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</si>
  <si>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</si>
  <si>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</si>
  <si>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</si>
  <si>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</si>
  <si>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</si>
  <si>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</si>
  <si>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</si>
  <si>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</si>
  <si>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</si>
  <si>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</si>
  <si>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</si>
  <si>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</si>
  <si>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</si>
  <si>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</si>
  <si>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</si>
  <si>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</si>
  <si>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</si>
  <si>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</si>
  <si>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</si>
  <si>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</si>
  <si>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</si>
  <si>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</si>
  <si>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</si>
  <si>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</si>
  <si>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</si>
  <si>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</si>
  <si>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</si>
  <si>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</si>
  <si>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</si>
  <si>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</si>
  <si>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</si>
  <si>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</si>
  <si>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</si>
  <si>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</si>
  <si>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</si>
  <si>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</si>
  <si>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</si>
  <si>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</si>
  <si>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</si>
  <si>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</si>
  <si>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</si>
  <si>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</si>
  <si>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</si>
  <si>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</si>
  <si>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</si>
  <si>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</si>
  <si>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</si>
  <si>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</si>
  <si>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</si>
  <si>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</si>
  <si>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</si>
  <si>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</si>
  <si>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</si>
  <si>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</si>
  <si>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</si>
  <si>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</si>
  <si>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</si>
  <si>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</si>
  <si>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</si>
  <si>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</si>
  <si>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</si>
  <si>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</si>
  <si>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</si>
  <si>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</si>
  <si>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</si>
  <si>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</si>
  <si>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</si>
  <si>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</si>
  <si>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</si>
  <si>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</si>
  <si>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</si>
  <si>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</si>
  <si>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</si>
  <si>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</si>
  <si>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</si>
  <si>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</si>
  <si>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</si>
  <si>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</si>
  <si>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</si>
  <si>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</si>
  <si>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</si>
  <si>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</si>
  <si>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</si>
  <si>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</si>
  <si>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</si>
  <si>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</si>
  <si>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</si>
  <si>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</si>
  <si>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</si>
  <si>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</si>
  <si>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</si>
  <si>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</si>
  <si>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</si>
  <si>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</si>
  <si>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</si>
  <si>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</si>
  <si>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</si>
  <si>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</si>
  <si>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</si>
  <si>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</si>
  <si>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</si>
  <si>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</si>
  <si>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</si>
  <si>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</si>
  <si>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</si>
  <si>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</si>
  <si>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</si>
  <si>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</si>
  <si>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</si>
  <si>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</si>
  <si>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</si>
  <si>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</si>
  <si>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</si>
  <si>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</si>
  <si>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</si>
  <si>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</si>
  <si>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</si>
  <si>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</si>
  <si>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</si>
  <si>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</si>
  <si>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</si>
  <si>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</si>
  <si>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</si>
  <si>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</si>
  <si>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</si>
  <si>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</si>
  <si>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</si>
  <si>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</si>
  <si>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</si>
  <si>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</si>
  <si>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</si>
  <si>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</si>
  <si>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</si>
  <si>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</si>
  <si>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</si>
  <si>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</si>
  <si>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</si>
  <si>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</si>
  <si>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</si>
  <si>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</si>
  <si>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</si>
  <si>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</si>
  <si>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</si>
  <si>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</si>
  <si>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</si>
  <si>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</si>
  <si>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</si>
  <si>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</si>
  <si>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</si>
  <si>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</si>
  <si>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</si>
  <si>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</si>
  <si>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</si>
  <si>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</si>
  <si>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</si>
  <si>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</si>
  <si>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</si>
  <si>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</si>
  <si>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</si>
  <si>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</si>
  <si>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</si>
  <si>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</si>
  <si>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</si>
  <si>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</si>
  <si>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</si>
  <si>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</si>
  <si>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</si>
  <si>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</si>
  <si>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</si>
  <si>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</si>
  <si>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</si>
  <si>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</si>
  <si>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</si>
  <si>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</si>
  <si>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</si>
  <si>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</si>
  <si>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</si>
  <si>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</si>
  <si>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</si>
  <si>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</si>
  <si>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</si>
  <si>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</si>
  <si>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</si>
  <si>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</si>
  <si>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</si>
  <si>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</si>
  <si>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</si>
  <si>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</si>
  <si>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</si>
  <si>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</si>
  <si>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</si>
  <si>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</si>
  <si>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</si>
  <si>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</si>
  <si>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</si>
  <si>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</si>
  <si>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</si>
  <si>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</si>
  <si>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</si>
  <si>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</si>
  <si>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</si>
  <si>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</si>
  <si>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</si>
  <si>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</si>
  <si>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</si>
  <si>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</si>
  <si>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</si>
  <si>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</si>
  <si>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</si>
  <si>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</si>
  <si>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</si>
  <si>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</si>
  <si>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</si>
  <si>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</si>
  <si>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</si>
  <si>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</si>
  <si>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</si>
  <si>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</si>
  <si>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</si>
  <si>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</si>
  <si>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</si>
  <si>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</si>
  <si>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</si>
  <si>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</si>
  <si>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</si>
  <si>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</si>
  <si>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</si>
  <si>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</si>
  <si>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</si>
  <si>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</si>
  <si>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</si>
  <si>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</si>
  <si>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</si>
  <si>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</si>
  <si>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</si>
  <si>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</si>
  <si>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</si>
  <si>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</si>
  <si>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</si>
  <si>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</si>
  <si>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</si>
  <si>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</si>
  <si>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</si>
  <si>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</si>
  <si>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</si>
  <si>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</si>
  <si>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</si>
  <si>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</si>
  <si>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</si>
  <si>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</si>
  <si>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</si>
  <si>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</si>
  <si>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</si>
  <si>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</si>
  <si>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</si>
  <si>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</si>
  <si>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</si>
  <si>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</si>
  <si>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</si>
  <si>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</si>
  <si>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</si>
  <si>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</si>
  <si>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</si>
  <si>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</si>
  <si>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</si>
  <si>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</si>
  <si>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</si>
  <si>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</si>
  <si>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</si>
  <si>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</si>
  <si>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</si>
  <si>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</si>
  <si>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</si>
  <si>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</si>
  <si>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</si>
  <si>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</si>
  <si>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</si>
  <si>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</si>
  <si>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</si>
  <si>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</si>
  <si>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</si>
  <si>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</si>
  <si>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</si>
  <si>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</si>
  <si>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</si>
  <si>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</si>
  <si>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</si>
  <si>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</si>
  <si>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</si>
  <si>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</si>
  <si>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</si>
  <si>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</si>
  <si>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</si>
  <si>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</si>
  <si>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</si>
  <si>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</si>
  <si>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</si>
  <si>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</si>
  <si>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</si>
  <si>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</si>
  <si>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</si>
  <si>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</si>
  <si>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</si>
  <si>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</si>
  <si>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</si>
  <si>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</si>
  <si>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</si>
  <si>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</si>
  <si>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</si>
  <si>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</si>
  <si>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</si>
  <si>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</si>
  <si>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</si>
  <si>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</si>
  <si>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</si>
  <si>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</si>
  <si>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</si>
  <si>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</si>
  <si>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</si>
  <si>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</si>
  <si>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</si>
  <si>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</si>
  <si>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</si>
  <si>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</si>
  <si>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</si>
  <si>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</si>
  <si>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</si>
  <si>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</si>
  <si>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</si>
  <si>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</si>
  <si>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</si>
  <si>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</si>
  <si>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</si>
  <si>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</si>
  <si>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</si>
  <si>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</si>
  <si>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</si>
  <si>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</si>
  <si>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</si>
  <si>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</si>
  <si>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</si>
  <si>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</si>
  <si>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</si>
  <si>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</si>
  <si>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</si>
  <si>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</si>
  <si>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</si>
  <si>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</si>
  <si>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</si>
  <si>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</si>
  <si>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</si>
  <si>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</si>
  <si>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</si>
  <si>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</si>
  <si>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</si>
  <si>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</si>
  <si>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</si>
  <si>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</si>
  <si>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</si>
  <si>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</si>
  <si>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</si>
  <si>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</si>
  <si>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</si>
  <si>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</si>
  <si>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</si>
  <si>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</si>
  <si>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</si>
  <si>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</si>
  <si>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</si>
  <si>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</si>
  <si>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</si>
  <si>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</si>
  <si>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</si>
  <si>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</si>
  <si>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</si>
  <si>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</si>
  <si>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</si>
  <si>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</si>
  <si>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</si>
  <si>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</si>
  <si>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</si>
  <si>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</si>
  <si>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</si>
  <si>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</si>
  <si>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</si>
  <si>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</si>
  <si>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</si>
  <si>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</si>
  <si>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</si>
  <si>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</si>
  <si>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</si>
  <si>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</si>
  <si>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</si>
  <si>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</si>
  <si>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</si>
  <si>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</si>
  <si>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</si>
  <si>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</si>
  <si>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</si>
  <si>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</si>
  <si>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</si>
  <si>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</si>
  <si>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</si>
  <si>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</si>
  <si>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</si>
  <si>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</si>
  <si>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</si>
  <si>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</si>
  <si>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</si>
  <si>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</si>
  <si>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</si>
  <si>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</si>
  <si>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</si>
  <si>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</si>
  <si>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</si>
  <si>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</si>
  <si>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</si>
  <si>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</si>
  <si>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</si>
  <si>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</si>
  <si>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</si>
  <si>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</si>
  <si>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</si>
  <si>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</si>
  <si>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</si>
  <si>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</si>
  <si>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</si>
  <si>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</si>
  <si>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</si>
  <si>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</si>
  <si>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</si>
  <si>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</si>
  <si>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</si>
  <si>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</si>
  <si>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</si>
  <si>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</si>
  <si>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</si>
  <si>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</si>
  <si>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</si>
  <si>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</si>
  <si>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</si>
  <si>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</si>
  <si>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</si>
  <si>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</si>
  <si>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</si>
  <si>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</si>
  <si>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</si>
  <si>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</si>
  <si>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</si>
  <si>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</si>
  <si>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</si>
  <si>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</si>
  <si>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</si>
  <si>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</si>
  <si>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</si>
  <si>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</si>
  <si>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</si>
  <si>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</si>
  <si>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</si>
  <si>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</si>
  <si>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</si>
  <si>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</si>
  <si>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</si>
  <si>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</si>
  <si>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</si>
  <si>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</si>
  <si>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</si>
  <si>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</si>
  <si>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</si>
  <si>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</si>
  <si>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</si>
  <si>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</si>
  <si>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</si>
  <si>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</si>
  <si>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</si>
  <si>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</si>
  <si>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</si>
  <si>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</si>
  <si>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</si>
  <si>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</si>
  <si>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</si>
  <si>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</si>
  <si>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</si>
  <si>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</si>
  <si>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</si>
  <si>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</si>
  <si>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</si>
  <si>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</si>
  <si>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</si>
  <si>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</si>
  <si>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</si>
  <si>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</si>
  <si>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</si>
  <si>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</si>
  <si>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</si>
  <si>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</si>
  <si>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</si>
  <si>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</si>
  <si>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</si>
  <si>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</si>
  <si>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</si>
  <si>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</si>
  <si>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</si>
  <si>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</si>
  <si>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</si>
  <si>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</si>
  <si>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</si>
  <si>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</si>
  <si>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</si>
  <si>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</si>
  <si>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</si>
  <si>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</si>
  <si>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</si>
  <si>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</si>
  <si>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</si>
  <si>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</si>
  <si>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</si>
  <si>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</si>
  <si>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</si>
  <si>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</si>
  <si>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</si>
  <si>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</si>
  <si>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</si>
  <si>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</si>
  <si>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</si>
  <si>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</si>
  <si>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</si>
  <si>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</si>
  <si>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</si>
  <si>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</si>
  <si>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</si>
  <si>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</si>
  <si>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</si>
  <si>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</si>
  <si>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</si>
  <si>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</si>
  <si>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</si>
  <si>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</si>
  <si>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</si>
  <si>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</si>
  <si>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</si>
  <si>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</si>
  <si>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</si>
  <si>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</si>
  <si>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</si>
  <si>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</si>
  <si>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</si>
  <si>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</si>
  <si>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</si>
  <si>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</si>
  <si>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</si>
  <si>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</si>
  <si>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</si>
  <si>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</si>
  <si>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</si>
  <si>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</si>
  <si>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</si>
  <si>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</si>
  <si>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</si>
  <si>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</si>
  <si>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</si>
  <si>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</si>
  <si>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</si>
  <si>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</si>
  <si>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</si>
  <si>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</si>
  <si>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</si>
  <si>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</si>
  <si>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</si>
  <si>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</si>
  <si>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</si>
  <si>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</si>
  <si>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</si>
  <si>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</si>
  <si>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</si>
  <si>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</si>
  <si>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</si>
  <si>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</si>
  <si>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</si>
  <si>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</si>
  <si>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</si>
  <si>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</si>
  <si>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</si>
  <si>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</si>
  <si>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</si>
  <si>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</si>
  <si>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</si>
  <si>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</si>
  <si>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</si>
  <si>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</si>
  <si>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</si>
  <si>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</si>
  <si>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</si>
  <si>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</si>
  <si>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</si>
  <si>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</si>
  <si>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</si>
  <si>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</si>
  <si>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</si>
  <si>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</si>
  <si>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</si>
  <si>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</si>
  <si>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</si>
  <si>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</si>
  <si>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</si>
  <si>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</si>
  <si>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</si>
  <si>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</si>
  <si>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</si>
  <si>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</si>
  <si>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</si>
  <si>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</si>
  <si>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</si>
  <si>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</si>
  <si>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</si>
  <si>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</si>
  <si>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</si>
  <si>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</si>
  <si>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</si>
  <si>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</si>
  <si>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</si>
  <si>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</si>
  <si>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</si>
  <si>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</si>
  <si>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</si>
  <si>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</si>
  <si>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</si>
  <si>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</si>
  <si>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</si>
  <si>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</si>
  <si>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</si>
  <si>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</si>
  <si>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</si>
  <si>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</si>
  <si>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</si>
  <si>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</si>
  <si>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</si>
  <si>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</si>
  <si>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</si>
  <si>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</si>
  <si>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</si>
  <si>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</si>
  <si>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</si>
  <si>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</si>
  <si>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</si>
  <si>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</si>
  <si>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</si>
  <si>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</si>
  <si>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</si>
  <si>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</si>
  <si>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</si>
  <si>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</si>
  <si>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</si>
  <si>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</si>
  <si>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</si>
  <si>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</si>
  <si>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</si>
  <si>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</si>
  <si>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</si>
  <si>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</si>
  <si>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</si>
  <si>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</si>
  <si>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</si>
  <si>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</si>
  <si>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</si>
  <si>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</si>
  <si>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</si>
  <si>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</si>
  <si>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</si>
  <si>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</si>
  <si>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</si>
  <si>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</si>
  <si>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</si>
  <si>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</si>
  <si>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</si>
  <si>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</si>
  <si>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</si>
  <si>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</si>
  <si>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</si>
  <si>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</si>
  <si>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</si>
  <si>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</si>
  <si>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</si>
  <si>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</si>
  <si>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</si>
  <si>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</si>
  <si>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</si>
  <si>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</si>
  <si>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</si>
  <si>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</si>
  <si>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</si>
  <si>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</si>
  <si>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</si>
  <si>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</si>
  <si>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</si>
  <si>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</si>
  <si>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</si>
  <si>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</si>
  <si>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</si>
  <si>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</si>
  <si>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</si>
  <si>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</si>
  <si>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</si>
  <si>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</si>
  <si>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</si>
  <si>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</si>
  <si>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</si>
  <si>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</si>
  <si>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</si>
  <si>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</si>
  <si>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</si>
  <si>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</si>
  <si>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</si>
  <si>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</si>
  <si>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</si>
  <si>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</si>
  <si>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</si>
  <si>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</si>
  <si>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</si>
  <si>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</si>
  <si>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</si>
  <si>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</si>
  <si>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</si>
  <si>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</si>
  <si>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</si>
  <si>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</si>
  <si>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</si>
  <si>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</si>
  <si>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</si>
  <si>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</si>
  <si>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</si>
  <si>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</si>
  <si>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</si>
  <si>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</si>
  <si>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</si>
  <si>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</si>
  <si>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</si>
  <si>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</si>
  <si>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</si>
  <si>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</si>
  <si>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</si>
  <si>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</si>
  <si>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</si>
  <si>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</si>
  <si>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</si>
  <si>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</si>
  <si>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</si>
  <si>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</si>
  <si>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</si>
  <si>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</si>
  <si>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</si>
  <si>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</si>
  <si>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</si>
  <si>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</si>
  <si>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</si>
  <si>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</si>
  <si>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</si>
  <si>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</si>
  <si>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</si>
  <si>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</si>
  <si>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</si>
  <si>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</si>
  <si>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</si>
  <si>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</si>
  <si>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</si>
  <si>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</si>
  <si>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</si>
  <si>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</si>
  <si>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</si>
  <si>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</si>
  <si>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</si>
  <si>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</si>
  <si>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</si>
  <si>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</si>
  <si>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</si>
  <si>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</si>
  <si>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</si>
  <si>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</si>
  <si>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</si>
  <si>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</si>
  <si>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</si>
  <si>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</si>
  <si>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</si>
  <si>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</si>
  <si>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</si>
  <si>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</si>
  <si>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</si>
  <si>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</si>
  <si>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</si>
  <si>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</si>
  <si>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</si>
  <si>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</si>
  <si>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</si>
  <si>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</si>
  <si>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</si>
  <si>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</si>
  <si>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</si>
  <si>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</si>
  <si>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</si>
  <si>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</si>
  <si>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</si>
  <si>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</si>
  <si>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</si>
  <si>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</si>
  <si>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</si>
  <si>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</si>
  <si>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</si>
  <si>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</si>
  <si>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</si>
  <si>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</si>
  <si>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</si>
  <si>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</si>
  <si>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</si>
  <si>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</si>
  <si>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</si>
  <si>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</si>
  <si>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</si>
  <si>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</si>
  <si>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</si>
  <si>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</si>
  <si>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</si>
  <si>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</si>
  <si>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</si>
  <si>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</si>
  <si>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</si>
  <si>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</si>
  <si>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</si>
  <si>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</si>
  <si>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</si>
  <si>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</si>
  <si>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</si>
  <si>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</si>
  <si>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</si>
  <si>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</si>
  <si>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</si>
  <si>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</si>
  <si>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</si>
  <si>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</si>
  <si>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</si>
  <si>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</si>
  <si>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</si>
  <si>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</si>
  <si>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</si>
  <si>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</si>
  <si>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</si>
  <si>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</si>
  <si>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</si>
  <si>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</si>
  <si>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</si>
  <si>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</si>
  <si>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</si>
  <si>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</si>
  <si>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</si>
  <si>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</si>
  <si>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</si>
  <si>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</si>
  <si>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</si>
  <si>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</si>
  <si>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</si>
  <si>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</si>
  <si>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</si>
  <si>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</si>
  <si>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</si>
  <si>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</si>
  <si>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</si>
  <si>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</si>
  <si>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</si>
  <si>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</si>
  <si>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</si>
  <si>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</si>
  <si>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</si>
  <si>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</si>
  <si>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</si>
  <si>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</si>
  <si>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</si>
  <si>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</si>
  <si>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</si>
  <si>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</si>
  <si>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</si>
  <si>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</si>
  <si>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</si>
  <si>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</si>
  <si>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</si>
  <si>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</si>
  <si>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</si>
  <si>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</si>
  <si>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</si>
  <si>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</si>
  <si>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</si>
  <si>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</si>
  <si>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</si>
  <si>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</si>
  <si>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</si>
  <si>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</si>
  <si>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</si>
  <si>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</si>
  <si>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</si>
  <si>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</si>
  <si>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</si>
  <si>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</si>
  <si>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</si>
  <si>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</si>
  <si>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</si>
  <si>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</si>
  <si>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</si>
  <si>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</si>
  <si>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</si>
  <si>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</si>
  <si>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</si>
  <si>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</si>
  <si>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</si>
  <si>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</si>
  <si>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</si>
  <si>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</si>
  <si>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</si>
  <si>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</si>
  <si>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</si>
  <si>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</si>
  <si>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</si>
  <si>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</si>
  <si>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</si>
  <si>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</si>
  <si>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</si>
  <si>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</si>
  <si>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</si>
  <si>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</si>
  <si>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</si>
  <si>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</si>
  <si>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</si>
  <si>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</si>
  <si>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</si>
  <si>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</si>
  <si>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</si>
  <si>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</si>
  <si>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</si>
  <si>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</si>
  <si>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</si>
  <si>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</si>
  <si>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</si>
  <si>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</si>
  <si>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</si>
  <si>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</si>
  <si>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</si>
  <si>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</si>
  <si>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</si>
  <si>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</si>
  <si>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</si>
  <si>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</si>
  <si>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</si>
  <si>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</si>
  <si>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</si>
  <si>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</si>
  <si>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</si>
  <si>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</si>
  <si>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</si>
  <si>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</si>
  <si>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</si>
  <si>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</si>
  <si>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</si>
  <si>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</si>
  <si>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</si>
  <si>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</si>
  <si>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</si>
  <si>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</si>
  <si>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</si>
  <si>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</si>
  <si>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</si>
  <si>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</si>
  <si>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</si>
  <si>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</si>
  <si>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</si>
  <si>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</si>
  <si>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</si>
  <si>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</si>
  <si>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</si>
  <si>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</si>
  <si>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</si>
  <si>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</si>
  <si>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</si>
  <si>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</si>
  <si>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</si>
  <si>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</si>
  <si>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</si>
  <si>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</si>
  <si>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</si>
  <si>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</si>
  <si>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</si>
  <si>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</si>
  <si>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</si>
  <si>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</si>
  <si>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</si>
  <si>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</si>
  <si>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</si>
  <si>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</si>
  <si>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</si>
  <si>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</si>
  <si>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</si>
  <si>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</si>
  <si>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</si>
  <si>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</si>
  <si>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</si>
  <si>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</si>
  <si>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</si>
  <si>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</si>
  <si>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</si>
  <si>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</si>
  <si>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</si>
  <si>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</si>
  <si>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</si>
  <si>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</si>
  <si>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</si>
  <si>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</si>
  <si>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</si>
  <si>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</si>
  <si>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</si>
  <si>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</si>
  <si>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</si>
  <si>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</si>
  <si>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</si>
  <si>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</si>
  <si>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</si>
  <si>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</si>
  <si>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</si>
  <si>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</si>
  <si>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</si>
  <si>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</si>
  <si>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</si>
  <si>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</si>
  <si>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</si>
  <si>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</si>
  <si>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</si>
  <si>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</si>
  <si>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</si>
  <si>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</si>
  <si>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</si>
  <si>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</si>
  <si>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</si>
  <si>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</si>
  <si>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</si>
  <si>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</si>
  <si>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</si>
  <si>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</si>
  <si>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</si>
  <si>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</si>
  <si>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</si>
  <si>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</si>
  <si>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</si>
  <si>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</si>
  <si>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</si>
  <si>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</si>
  <si>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</si>
  <si>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</si>
  <si>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</si>
  <si>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</si>
  <si>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</si>
  <si>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</si>
  <si>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</si>
  <si>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</si>
  <si>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</si>
  <si>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</si>
  <si>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</si>
  <si>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</si>
  <si>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</si>
  <si>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</si>
  <si>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</si>
  <si>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</si>
  <si>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</si>
  <si>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</si>
  <si>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</si>
  <si>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</si>
  <si>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</si>
  <si>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</si>
  <si>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</si>
  <si>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</si>
  <si>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</si>
  <si>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</si>
  <si>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</si>
  <si>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</si>
  <si>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</si>
  <si>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</si>
  <si>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</si>
  <si>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</si>
  <si>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</si>
  <si>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</si>
  <si>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</si>
  <si>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</si>
  <si>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</si>
  <si>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</si>
  <si>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</si>
  <si>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</si>
  <si>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</si>
  <si>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</si>
  <si>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</si>
  <si>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</si>
  <si>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</si>
  <si>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</si>
  <si>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</si>
  <si>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</si>
  <si>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</si>
  <si>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</si>
  <si>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</si>
  <si>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</si>
  <si>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</si>
  <si>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</si>
  <si>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</si>
  <si>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</si>
  <si>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</si>
  <si>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</si>
  <si>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</si>
  <si>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</si>
  <si>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</si>
  <si>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</si>
  <si>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</si>
  <si>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</si>
  <si>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</si>
  <si>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</si>
  <si>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</si>
  <si>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</si>
  <si>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</si>
  <si>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</si>
  <si>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</si>
  <si>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</si>
  <si>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</si>
  <si>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</si>
  <si>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</si>
  <si>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</si>
  <si>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</si>
  <si>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</si>
  <si>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</si>
  <si>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</si>
  <si>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</si>
  <si>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</si>
  <si>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</si>
  <si>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</si>
  <si>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</si>
  <si>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</si>
  <si>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</si>
  <si>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</si>
  <si>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</si>
  <si>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</si>
  <si>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</si>
  <si>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</si>
  <si>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</si>
  <si>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</si>
  <si>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</si>
  <si>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</si>
  <si>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</si>
  <si>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</si>
  <si>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</si>
  <si>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</si>
  <si>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</si>
  <si>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</si>
  <si>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</si>
  <si>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</si>
  <si>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</si>
  <si>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</si>
  <si>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</si>
  <si>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</si>
  <si>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</si>
  <si>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</si>
  <si>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</si>
  <si>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</si>
  <si>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</si>
  <si>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</si>
  <si>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</si>
  <si>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</si>
  <si>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</si>
  <si>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</si>
  <si>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</si>
  <si>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</si>
  <si>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</si>
  <si>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</si>
  <si>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</si>
  <si>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</si>
  <si>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</si>
  <si>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</si>
  <si>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</si>
  <si>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</si>
  <si>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</si>
  <si>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</si>
  <si>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</si>
  <si>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</si>
  <si>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</si>
  <si>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</si>
  <si>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</si>
  <si>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</si>
  <si>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</si>
  <si>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</si>
  <si>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</si>
  <si>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</si>
  <si>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</si>
  <si>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</si>
  <si>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</si>
  <si>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</si>
  <si>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</si>
  <si>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</si>
  <si>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</si>
  <si>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</si>
  <si>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</si>
  <si>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</si>
  <si>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</si>
  <si>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</si>
  <si>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</si>
  <si>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</si>
  <si>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</si>
  <si>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</si>
  <si>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</si>
  <si>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</si>
  <si>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</si>
  <si>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</si>
  <si>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</si>
  <si>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</si>
  <si>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</si>
  <si>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</si>
  <si>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</si>
  <si>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</si>
  <si>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</si>
  <si>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</si>
  <si>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</si>
  <si>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</si>
  <si>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</si>
  <si>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</si>
  <si>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</si>
  <si>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</si>
  <si>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</si>
  <si>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</si>
  <si>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</si>
  <si>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</si>
  <si>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</si>
  <si>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</si>
  <si>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</si>
  <si>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</si>
  <si>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</si>
  <si>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</si>
  <si>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</si>
  <si>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</si>
  <si>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</si>
  <si>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</si>
  <si>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</si>
  <si>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</si>
  <si>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</si>
  <si>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</si>
  <si>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</si>
  <si>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</si>
  <si>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</si>
  <si>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</si>
  <si>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</si>
  <si>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</si>
  <si>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</si>
  <si>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</si>
  <si>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</si>
  <si>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</si>
  <si>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</si>
  <si>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</si>
  <si>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</si>
  <si>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</si>
  <si>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</si>
  <si>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</si>
  <si>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</si>
  <si>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</si>
  <si>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</si>
  <si>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</si>
  <si>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</si>
  <si>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</si>
  <si>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</si>
  <si>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</si>
  <si>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</si>
  <si>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</si>
  <si>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</si>
  <si>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</si>
  <si>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</si>
  <si>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</si>
  <si>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</si>
  <si>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</si>
  <si>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</si>
  <si>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</si>
  <si>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</si>
  <si>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</si>
  <si>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</si>
  <si>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</si>
  <si>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</si>
  <si>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</si>
  <si>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</si>
  <si>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</si>
  <si>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</si>
  <si>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</si>
  <si>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</si>
  <si>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</si>
  <si>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</si>
  <si>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</si>
  <si>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</si>
  <si>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</si>
  <si>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</si>
  <si>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</si>
  <si>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</si>
  <si>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</si>
  <si>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</si>
  <si>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</si>
  <si>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</si>
  <si>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</si>
  <si>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</si>
  <si>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</si>
  <si>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</si>
  <si>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</si>
  <si>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</si>
  <si>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</si>
  <si>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</si>
  <si>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</si>
  <si>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</si>
  <si>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</si>
  <si>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</si>
  <si>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</si>
  <si>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</si>
  <si>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</si>
  <si>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</si>
  <si>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</si>
  <si>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</si>
  <si>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</si>
  <si>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</si>
  <si>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</si>
  <si>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</si>
  <si>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</si>
  <si>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</si>
  <si>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</si>
  <si>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</si>
  <si>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</si>
  <si>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</si>
  <si>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</si>
  <si>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</si>
  <si>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</si>
  <si>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</si>
  <si>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</si>
  <si>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</si>
  <si>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</si>
  <si>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</si>
  <si>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</si>
  <si>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</si>
  <si>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</si>
  <si>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</si>
  <si>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</si>
  <si>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</si>
  <si>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</si>
  <si>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</si>
  <si>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</si>
  <si>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</si>
  <si>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</si>
  <si>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</si>
  <si>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</si>
  <si>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</si>
  <si>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</si>
  <si>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</si>
  <si>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</si>
  <si>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</si>
  <si>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</si>
  <si>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</si>
  <si>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</si>
  <si>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</si>
  <si>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</si>
  <si>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</si>
  <si>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</si>
  <si>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</si>
  <si>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</si>
  <si>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</si>
  <si>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</si>
  <si>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</si>
  <si>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</si>
  <si>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</si>
  <si>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</si>
  <si>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</si>
  <si>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</si>
  <si>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</si>
  <si>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</si>
  <si>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</si>
  <si>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</si>
  <si>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</si>
  <si>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</si>
  <si>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</si>
  <si>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</si>
  <si>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</si>
  <si>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</si>
  <si>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</si>
  <si>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</si>
  <si>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</si>
  <si>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</si>
  <si>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</si>
  <si>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</si>
  <si>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</si>
  <si>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</si>
  <si>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</si>
  <si>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</si>
  <si>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</si>
  <si>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</si>
  <si>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</si>
  <si>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</si>
  <si>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</si>
  <si>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</si>
  <si>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</si>
  <si>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</si>
  <si>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</si>
  <si>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</si>
  <si>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</si>
  <si>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</si>
  <si>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</si>
  <si>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</si>
  <si>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</si>
  <si>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</si>
  <si>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</si>
  <si>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</si>
  <si>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</si>
  <si>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</si>
  <si>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</si>
  <si>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</si>
  <si>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</si>
  <si>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</si>
  <si>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</si>
  <si>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</si>
  <si>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</si>
  <si>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</si>
  <si>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</si>
  <si>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</si>
  <si>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</si>
  <si>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</si>
  <si>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</si>
  <si>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</si>
  <si>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</si>
  <si>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</si>
  <si>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</si>
  <si>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</si>
  <si>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</si>
  <si>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</si>
  <si>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</si>
  <si>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</si>
  <si>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</si>
  <si>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</si>
  <si>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</si>
  <si>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</si>
  <si>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</si>
  <si>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</si>
  <si>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</si>
  <si>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</si>
  <si>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</si>
  <si>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</si>
  <si>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</si>
  <si>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</si>
  <si>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</si>
  <si>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</si>
  <si>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</si>
  <si>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</si>
  <si>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</si>
  <si>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</si>
  <si>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</si>
  <si>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</si>
  <si>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</si>
  <si>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</si>
  <si>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</si>
  <si>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</si>
  <si>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</si>
  <si>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</si>
  <si>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</si>
  <si>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</si>
  <si>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</si>
  <si>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</si>
  <si>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</si>
  <si>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</si>
  <si>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</si>
  <si>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</si>
  <si>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</si>
  <si>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</si>
  <si>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</si>
  <si>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</si>
  <si>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</si>
  <si>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</si>
  <si>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</si>
  <si>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</si>
  <si>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</si>
  <si>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</si>
  <si>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</si>
  <si>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</si>
  <si>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</si>
  <si>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</si>
  <si>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</si>
  <si>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</si>
  <si>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</si>
  <si>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</si>
  <si>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</si>
  <si>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</si>
  <si>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</si>
  <si>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</si>
  <si>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</si>
  <si>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</si>
  <si>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</si>
  <si>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</si>
  <si>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</si>
  <si>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</si>
  <si>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</si>
  <si>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</si>
  <si>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</si>
  <si>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</si>
  <si>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</si>
  <si>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</si>
  <si>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</si>
  <si>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</si>
  <si>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</si>
  <si>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</si>
  <si>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</si>
  <si>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</si>
  <si>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</si>
  <si>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</si>
  <si>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</si>
  <si>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</si>
  <si>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</si>
  <si>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</si>
  <si>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</si>
  <si>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</si>
  <si>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</si>
  <si>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</si>
  <si>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</si>
  <si>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</si>
  <si>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</si>
  <si>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</si>
  <si>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</si>
  <si>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</si>
  <si>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</si>
  <si>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</si>
  <si>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</si>
  <si>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</si>
  <si>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</si>
  <si>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</si>
  <si>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</si>
  <si>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</si>
  <si>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</si>
  <si>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</si>
  <si>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</si>
  <si>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</si>
  <si>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</si>
  <si>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</si>
  <si>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</si>
  <si>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</si>
  <si>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</si>
  <si>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</si>
  <si>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</si>
  <si>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</si>
  <si>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</si>
  <si>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</si>
  <si>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</si>
  <si>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</si>
  <si>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</si>
  <si>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</si>
  <si>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</si>
  <si>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</si>
  <si>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</si>
  <si>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</si>
  <si>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</si>
  <si>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</si>
  <si>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</si>
  <si>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</si>
  <si>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</si>
  <si>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</si>
  <si>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</si>
  <si>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</si>
  <si>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</si>
  <si>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</si>
  <si>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</si>
  <si>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</si>
  <si>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</si>
  <si>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</si>
  <si>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</si>
  <si>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</si>
  <si>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</si>
  <si>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</si>
  <si>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</si>
  <si>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</si>
  <si>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</si>
  <si>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</si>
  <si>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</si>
  <si>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</si>
  <si>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</si>
  <si>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</si>
  <si>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</si>
  <si>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</si>
  <si>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</si>
  <si>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</si>
  <si>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</si>
  <si>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</si>
  <si>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</si>
  <si>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</si>
  <si>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</si>
  <si>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</si>
  <si>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</si>
  <si>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</si>
  <si>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</si>
  <si>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</si>
  <si>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</si>
  <si>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</si>
  <si>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</si>
  <si>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</si>
  <si>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</si>
  <si>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</si>
  <si>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</si>
  <si>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</si>
  <si>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</si>
  <si>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</si>
  <si>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</si>
  <si>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</si>
  <si>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</si>
  <si>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</si>
  <si>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</si>
  <si>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</si>
  <si>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</si>
  <si>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</si>
  <si>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</si>
  <si>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</si>
  <si>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</si>
  <si>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</si>
  <si>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</si>
  <si>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</si>
  <si>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</si>
  <si>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</si>
  <si>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</si>
  <si>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</si>
  <si>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</si>
  <si>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</si>
  <si>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</si>
  <si>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</si>
  <si>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</si>
  <si>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</si>
  <si>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</si>
  <si>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</si>
  <si>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</si>
  <si>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</si>
  <si>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</si>
  <si>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</si>
  <si>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</si>
  <si>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</si>
  <si>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</si>
  <si>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</si>
  <si>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</si>
  <si>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</si>
  <si>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</si>
  <si>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</si>
  <si>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</si>
  <si>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</si>
  <si>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</si>
  <si>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</si>
  <si>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</si>
  <si>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</si>
  <si>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</si>
  <si>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</si>
  <si>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</si>
  <si>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</si>
  <si>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</si>
  <si>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</si>
  <si>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</si>
  <si>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</si>
  <si>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</si>
  <si>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</si>
  <si>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</si>
  <si>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</si>
  <si>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</si>
  <si>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</si>
  <si>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</si>
  <si>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</si>
  <si>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</si>
  <si>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</si>
  <si>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</si>
  <si>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</si>
  <si>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</si>
  <si>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</si>
  <si>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</si>
  <si>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</si>
  <si>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</si>
  <si>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</si>
  <si>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</si>
  <si>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</si>
  <si>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</si>
  <si>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</si>
  <si>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</si>
  <si>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</si>
  <si>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</si>
  <si>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</si>
  <si>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</si>
  <si>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</si>
  <si>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</si>
  <si>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</si>
  <si>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</si>
  <si>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</si>
  <si>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</si>
  <si>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</si>
  <si>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</si>
  <si>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</si>
  <si>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</si>
  <si>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</si>
  <si>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</si>
  <si>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</si>
  <si>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</si>
  <si>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</si>
  <si>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</si>
  <si>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</si>
  <si>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</si>
  <si>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</si>
  <si>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</si>
  <si>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</si>
  <si>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</si>
  <si>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</si>
  <si>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</si>
  <si>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</si>
  <si>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</si>
  <si>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</si>
  <si>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</si>
  <si>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</si>
  <si>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</si>
  <si>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</si>
  <si>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</si>
  <si>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</si>
  <si>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</si>
  <si>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</si>
  <si>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</si>
  <si>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</si>
  <si>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</si>
  <si>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</si>
  <si>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</si>
  <si>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</si>
  <si>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</si>
  <si>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</si>
  <si>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</si>
  <si>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</si>
  <si>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</si>
  <si>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</si>
  <si>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</si>
  <si>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</si>
  <si>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</si>
  <si>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</si>
  <si>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</si>
  <si>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</si>
  <si>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</si>
  <si>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</si>
  <si>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</si>
  <si>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</si>
  <si>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</si>
  <si>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</si>
  <si>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</si>
  <si>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</si>
  <si>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</si>
  <si>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</si>
  <si>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</si>
  <si>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</si>
  <si>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</si>
  <si>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</si>
  <si>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</si>
  <si>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</si>
  <si>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</si>
  <si>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</si>
  <si>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</si>
  <si>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</si>
  <si>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</si>
  <si>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</si>
  <si>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</si>
  <si>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</si>
  <si>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</si>
  <si>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</si>
  <si>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</si>
  <si>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</si>
  <si>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</si>
  <si>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</si>
  <si>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</si>
  <si>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</si>
  <si>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</si>
  <si>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</si>
  <si>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</si>
  <si>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</si>
  <si>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</si>
  <si>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</si>
  <si>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</si>
  <si>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</si>
  <si>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</si>
  <si>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</si>
  <si>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</si>
  <si>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</si>
  <si>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</si>
  <si>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</si>
  <si>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</si>
  <si>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</si>
  <si>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</si>
  <si>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</si>
  <si>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</si>
  <si>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</si>
  <si>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</si>
  <si>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</si>
  <si>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</si>
  <si>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</si>
  <si>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</si>
  <si>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</si>
  <si>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</si>
  <si>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</si>
  <si>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</si>
  <si>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</si>
  <si>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</si>
  <si>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</si>
  <si>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</si>
  <si>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</si>
  <si>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</si>
  <si>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</si>
  <si>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</si>
  <si>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</si>
  <si>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</si>
  <si>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</si>
  <si>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</si>
  <si>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</si>
  <si>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</si>
  <si>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</si>
  <si>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</si>
  <si>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</si>
  <si>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</si>
  <si>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</si>
  <si>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</si>
  <si>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</si>
  <si>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</si>
  <si>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</si>
  <si>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</si>
  <si>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</si>
  <si>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</si>
  <si>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</si>
  <si>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</si>
  <si>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</si>
  <si>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</si>
  <si>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</si>
  <si>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</si>
  <si>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</si>
  <si>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</si>
  <si>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</si>
  <si>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</si>
  <si>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</si>
  <si>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</si>
  <si>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</si>
  <si>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</si>
  <si>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</si>
  <si>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</si>
  <si>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</si>
  <si>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</si>
  <si>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</si>
  <si>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</si>
  <si>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</si>
  <si>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</si>
  <si>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</si>
  <si>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</si>
  <si>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</si>
  <si>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</si>
  <si>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</si>
  <si>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</si>
  <si>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</si>
  <si>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</si>
  <si>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</si>
  <si>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</si>
  <si>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</si>
  <si>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</si>
  <si>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</si>
  <si>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</si>
  <si>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</si>
  <si>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</si>
  <si>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</si>
  <si>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</si>
  <si>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</si>
  <si>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</si>
  <si>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</si>
  <si>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</si>
  <si>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</si>
  <si>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</si>
  <si>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</si>
  <si>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</si>
  <si>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</si>
  <si>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</si>
  <si>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</si>
  <si>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</si>
  <si>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</si>
  <si>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</si>
  <si>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</si>
  <si>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</si>
  <si>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</si>
  <si>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</si>
  <si>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</si>
  <si>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</si>
  <si>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</si>
  <si>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</si>
  <si>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</si>
  <si>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</si>
  <si>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</si>
  <si>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</si>
  <si>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</si>
  <si>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</si>
  <si>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</si>
  <si>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</si>
  <si>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</si>
  <si>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</si>
  <si>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</si>
  <si>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</si>
  <si>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</si>
  <si>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</si>
  <si>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</si>
  <si>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</si>
  <si>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</si>
  <si>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</si>
  <si>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</si>
  <si>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</si>
  <si>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</si>
  <si>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</si>
  <si>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</si>
  <si>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</si>
  <si>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</si>
  <si>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</si>
  <si>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</si>
  <si>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</si>
  <si>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</si>
  <si>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</si>
  <si>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</si>
  <si>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</si>
  <si>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</si>
  <si>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</si>
  <si>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</si>
  <si>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</si>
  <si>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</si>
  <si>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</si>
  <si>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</si>
  <si>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</si>
  <si>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</si>
  <si>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</si>
  <si>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</si>
  <si>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</si>
  <si>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</si>
  <si>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</si>
  <si>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</si>
  <si>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</si>
  <si>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</si>
  <si>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</si>
  <si>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</si>
  <si>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</si>
  <si>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</si>
  <si>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</si>
  <si>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</si>
  <si>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</si>
  <si>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</si>
  <si>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</si>
  <si>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</si>
  <si>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</si>
  <si>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</si>
  <si>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</si>
  <si>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</si>
  <si>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</si>
  <si>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</si>
  <si>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</si>
  <si>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</si>
  <si>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</si>
  <si>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</si>
  <si>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</si>
  <si>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</si>
  <si>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</si>
  <si>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</si>
  <si>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</si>
  <si>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</si>
  <si>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</si>
  <si>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</si>
  <si>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</si>
  <si>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</si>
  <si>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</si>
  <si>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</si>
  <si>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</si>
  <si>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</si>
  <si>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</si>
  <si>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</si>
  <si>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</si>
  <si>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</si>
  <si>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</si>
  <si>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</si>
  <si>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</si>
  <si>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</si>
  <si>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</si>
  <si>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</si>
  <si>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</si>
  <si>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</si>
  <si>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</si>
  <si>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</si>
  <si>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</si>
  <si>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</si>
  <si>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</si>
  <si>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</si>
  <si>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</si>
  <si>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</si>
  <si>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</si>
  <si>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</si>
  <si>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</si>
  <si>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</si>
  <si>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</si>
  <si>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</si>
  <si>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</si>
  <si>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</si>
  <si>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</si>
  <si>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</si>
  <si>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</si>
  <si>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</si>
  <si>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</si>
  <si>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</si>
  <si>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</si>
  <si>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</si>
  <si>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</si>
  <si>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</si>
  <si>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</si>
  <si>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</si>
  <si>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</si>
  <si>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</si>
  <si>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</si>
  <si>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</si>
  <si>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</si>
  <si>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</si>
  <si>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</si>
  <si>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</si>
  <si>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</si>
  <si>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</si>
  <si>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</si>
  <si>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</si>
  <si>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</si>
  <si>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</si>
  <si>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</si>
  <si>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</si>
  <si>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</si>
  <si>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</si>
  <si>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</si>
  <si>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</si>
  <si>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</si>
  <si>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</si>
  <si>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</si>
  <si>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</si>
  <si>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</si>
  <si>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</si>
  <si>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</si>
  <si>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</si>
  <si>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</si>
  <si>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</si>
  <si>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</si>
  <si>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</si>
  <si>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</si>
  <si>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</si>
  <si>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</si>
  <si>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</si>
  <si>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</si>
  <si>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</si>
  <si>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</si>
  <si>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</si>
  <si>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</si>
  <si>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</si>
  <si>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</si>
  <si>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</si>
  <si>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</si>
  <si>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</si>
  <si>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</si>
  <si>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</si>
  <si>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</si>
  <si>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</si>
  <si>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</si>
  <si>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</si>
  <si>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</si>
  <si>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</si>
  <si>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</si>
  <si>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</si>
  <si>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</si>
  <si>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</si>
  <si>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</si>
  <si>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</si>
  <si>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</si>
  <si>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</si>
  <si>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</si>
  <si>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</si>
  <si>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</si>
  <si>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</si>
  <si>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</si>
  <si>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</si>
  <si>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</si>
  <si>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</si>
  <si>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</si>
  <si>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</si>
  <si>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</si>
  <si>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</si>
  <si>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</si>
  <si>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</si>
  <si>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</si>
  <si>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</si>
  <si>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</si>
  <si>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</si>
  <si>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</si>
  <si>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</si>
  <si>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</si>
  <si>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</si>
  <si>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</si>
  <si>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</si>
  <si>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</si>
  <si>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</si>
  <si>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</si>
  <si>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</si>
  <si>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</si>
  <si>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</si>
  <si>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</si>
  <si>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</si>
  <si>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</si>
  <si>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</si>
  <si>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</si>
  <si>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</si>
  <si>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</si>
  <si>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</si>
  <si>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</si>
  <si>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</si>
  <si>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</si>
  <si>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</si>
  <si>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</si>
  <si>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</si>
  <si>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</si>
  <si>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</si>
  <si>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</si>
  <si>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</si>
  <si>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</si>
  <si>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</si>
  <si>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</si>
  <si>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</si>
  <si>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</si>
  <si>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</si>
  <si>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</si>
  <si>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</si>
  <si>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</si>
  <si>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</si>
  <si>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</si>
  <si>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</si>
  <si>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</si>
  <si>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</si>
  <si>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</si>
  <si>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</si>
  <si>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</si>
  <si>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</si>
  <si>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</si>
  <si>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</si>
  <si>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</si>
  <si>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</si>
  <si>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</si>
  <si>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</si>
  <si>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</si>
  <si>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</si>
  <si>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</si>
  <si>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</si>
  <si>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</si>
  <si>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</si>
  <si>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</si>
  <si>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</si>
  <si>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</si>
  <si>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</si>
  <si>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</si>
  <si>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</si>
  <si>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</si>
  <si>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</si>
  <si>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</si>
  <si>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</si>
  <si>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</si>
  <si>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</si>
  <si>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</si>
  <si>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</si>
  <si>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</si>
  <si>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</si>
  <si>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</si>
  <si>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</si>
  <si>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</si>
  <si>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</si>
  <si>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</si>
  <si>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</si>
  <si>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</si>
  <si>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</si>
  <si>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</si>
  <si>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</si>
  <si>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</si>
  <si>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</si>
  <si>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</si>
  <si>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</si>
  <si>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</si>
  <si>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</si>
  <si>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</si>
  <si>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</si>
  <si>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</si>
  <si>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</si>
  <si>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</si>
  <si>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</si>
  <si>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</si>
  <si>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</si>
  <si>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</si>
  <si>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</si>
  <si>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</si>
  <si>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</si>
  <si>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</si>
  <si>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</si>
  <si>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</si>
  <si>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</si>
  <si>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</si>
  <si>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</si>
  <si>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</si>
  <si>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</si>
  <si>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</si>
  <si>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</si>
  <si>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</si>
  <si>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</si>
  <si>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</si>
  <si>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</si>
  <si>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</si>
  <si>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</si>
  <si>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</si>
  <si>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</si>
  <si>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</si>
  <si>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</si>
  <si>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</si>
  <si>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</si>
  <si>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</si>
  <si>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</si>
  <si>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</si>
  <si>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</si>
  <si>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</si>
  <si>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</si>
  <si>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</si>
  <si>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</si>
  <si>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</si>
  <si>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</si>
  <si>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</si>
  <si>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</si>
  <si>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</si>
  <si>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</si>
  <si>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</si>
  <si>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</si>
  <si>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</si>
  <si>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</si>
  <si>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</si>
  <si>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</si>
  <si>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</si>
  <si>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</si>
  <si>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</si>
  <si>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</si>
  <si>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</si>
  <si>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</si>
  <si>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</si>
  <si>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</si>
  <si>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</si>
  <si>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</si>
  <si>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</si>
  <si>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</si>
  <si>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</si>
  <si>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</si>
  <si>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</si>
  <si>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</si>
  <si>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</si>
  <si>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</si>
  <si>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</si>
  <si>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</si>
  <si>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</si>
  <si>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</si>
  <si>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</si>
  <si>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</si>
  <si>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</si>
  <si>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</si>
  <si>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</si>
  <si>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</si>
  <si>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</si>
  <si>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</si>
  <si>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</si>
  <si>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</si>
  <si>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</si>
  <si>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</si>
  <si>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</si>
  <si>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</si>
  <si>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</si>
  <si>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</si>
  <si>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</si>
  <si>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</si>
  <si>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</si>
  <si>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</si>
  <si>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</si>
  <si>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</si>
  <si>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</si>
  <si>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</si>
  <si>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</si>
  <si>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</si>
  <si>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</si>
  <si>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</si>
  <si>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</si>
  <si>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</si>
  <si>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</si>
  <si>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</si>
  <si>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</si>
  <si>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</si>
  <si>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</si>
  <si>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</si>
  <si>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</si>
  <si>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</si>
  <si>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</si>
  <si>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</si>
  <si>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</si>
  <si>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</si>
  <si>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</si>
  <si>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</si>
  <si>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</si>
  <si>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</si>
  <si>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</si>
  <si>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</si>
  <si>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</si>
  <si>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</si>
  <si>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</si>
  <si>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</si>
  <si>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</si>
  <si>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</si>
  <si>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</si>
  <si>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</si>
  <si>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</si>
  <si>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</si>
  <si>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</si>
  <si>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</si>
  <si>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</si>
  <si>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</si>
  <si>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</si>
  <si>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</si>
  <si>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</si>
  <si>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</si>
  <si>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</si>
  <si>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</si>
  <si>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</si>
  <si>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</si>
  <si>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</si>
  <si>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</si>
  <si>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</si>
  <si>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</si>
  <si>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</si>
  <si>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</si>
  <si>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</si>
  <si>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</si>
  <si>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</si>
  <si>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</si>
  <si>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</si>
  <si>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</si>
  <si>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</si>
  <si>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</si>
  <si>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</si>
  <si>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</si>
  <si>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</si>
  <si>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</si>
  <si>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</si>
  <si>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</si>
  <si>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</si>
  <si>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</si>
  <si>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</si>
  <si>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</si>
  <si>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</si>
  <si>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</si>
  <si>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</si>
  <si>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</si>
  <si>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</si>
  <si>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</si>
  <si>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</si>
  <si>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</si>
  <si>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</si>
  <si>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</si>
  <si>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</si>
  <si>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</si>
  <si>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</si>
  <si>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</si>
  <si>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</si>
  <si>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</si>
  <si>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</si>
  <si>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</si>
  <si>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</si>
  <si>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</si>
  <si>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</si>
  <si>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</si>
  <si>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</si>
  <si>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</si>
  <si>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</si>
  <si>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</si>
  <si>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</si>
  <si>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</si>
  <si>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</si>
  <si>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</si>
  <si>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</si>
  <si>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</si>
  <si>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</si>
  <si>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</si>
  <si>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</si>
  <si>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</si>
  <si>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</si>
  <si>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</si>
  <si>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</si>
  <si>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</si>
  <si>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</si>
  <si>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</si>
  <si>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</si>
  <si>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</si>
  <si>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</si>
  <si>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</si>
  <si>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</si>
  <si>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</si>
  <si>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</si>
  <si>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</si>
  <si>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</si>
  <si>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</si>
  <si>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</si>
  <si>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</si>
  <si>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</si>
  <si>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</si>
  <si>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</si>
  <si>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</si>
  <si>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</si>
  <si>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</si>
  <si>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</si>
  <si>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</si>
  <si>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</si>
  <si>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</si>
  <si>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</si>
  <si>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</si>
  <si>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</si>
  <si>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</si>
  <si>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</si>
  <si>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</si>
  <si>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</si>
  <si>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</si>
  <si>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</si>
  <si>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</si>
  <si>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</si>
  <si>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</si>
  <si>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</si>
  <si>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</si>
  <si>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</si>
  <si>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</si>
  <si>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</si>
  <si>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</si>
  <si>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</si>
  <si>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</si>
  <si>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</si>
  <si>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</si>
  <si>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</si>
  <si>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</si>
  <si>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</si>
  <si>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</si>
  <si>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</si>
  <si>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</si>
  <si>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</si>
  <si>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</si>
  <si>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</si>
  <si>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</si>
  <si>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</si>
  <si>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</si>
  <si>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</si>
  <si>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</si>
  <si>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</si>
  <si>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</si>
  <si>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</si>
  <si>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</si>
  <si>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</si>
  <si>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</si>
  <si>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</si>
  <si>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</si>
  <si>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</si>
  <si>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</si>
  <si>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</si>
  <si>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</si>
  <si>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</si>
  <si>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</si>
  <si>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</si>
  <si>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</si>
  <si>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</si>
  <si>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</si>
  <si>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</si>
  <si>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</si>
  <si>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</si>
  <si>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</si>
  <si>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</si>
  <si>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</si>
  <si>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</si>
  <si>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</si>
  <si>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</si>
  <si>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</si>
  <si>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</si>
  <si>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</si>
  <si>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</si>
  <si>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</si>
  <si>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</si>
  <si>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</si>
  <si>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</si>
  <si>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</si>
  <si>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</si>
  <si>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</si>
  <si>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</si>
  <si>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</si>
  <si>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</si>
  <si>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</si>
  <si>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</si>
  <si>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</si>
  <si>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</si>
  <si>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</si>
  <si>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</si>
  <si>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</si>
  <si>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</si>
  <si>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</si>
  <si>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</si>
  <si>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</si>
  <si>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</si>
  <si>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</si>
  <si>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</si>
  <si>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</si>
  <si>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</si>
  <si>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</si>
  <si>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</si>
  <si>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</si>
  <si>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</si>
  <si>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</si>
  <si>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</si>
  <si>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</si>
  <si>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</si>
  <si>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</si>
  <si>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</si>
  <si>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</si>
  <si>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</si>
  <si>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</si>
  <si>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</si>
  <si>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</si>
  <si>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</si>
  <si>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</si>
  <si>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</si>
  <si>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</si>
  <si>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</si>
  <si>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</si>
  <si>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</si>
  <si>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</si>
  <si>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</si>
  <si>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</si>
  <si>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</si>
  <si>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</si>
  <si>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</si>
  <si>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</si>
  <si>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</si>
  <si>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</si>
  <si>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</si>
  <si>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</si>
  <si>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</si>
  <si>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</si>
  <si>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</si>
  <si>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</si>
  <si>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</si>
  <si>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</si>
  <si>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</si>
  <si>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</si>
  <si>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</si>
  <si>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</si>
  <si>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</si>
  <si>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</si>
  <si>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</si>
  <si>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</si>
  <si>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</si>
  <si>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</si>
  <si>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</si>
  <si>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</si>
  <si>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</si>
  <si>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</si>
  <si>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</si>
  <si>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</si>
  <si>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</si>
  <si>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</si>
  <si>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</si>
  <si>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</si>
  <si>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</si>
  <si>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</si>
  <si>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</si>
  <si>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</si>
  <si>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</si>
  <si>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</si>
  <si>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</si>
  <si>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</si>
  <si>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</si>
  <si>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</si>
  <si>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</si>
  <si>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</si>
  <si>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</si>
  <si>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</si>
  <si>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</si>
  <si>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</si>
  <si>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</si>
  <si>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</si>
  <si>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</si>
  <si>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</si>
  <si>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</si>
  <si>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</si>
  <si>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</si>
  <si>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</si>
  <si>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</si>
  <si>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</si>
  <si>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</si>
  <si>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</si>
  <si>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</si>
  <si>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</si>
  <si>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</si>
  <si>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</si>
  <si>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</si>
  <si>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</si>
  <si>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</si>
  <si>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</si>
  <si>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</si>
  <si>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</si>
  <si>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</si>
  <si>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</si>
  <si>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</si>
  <si>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</si>
  <si>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</si>
  <si>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</si>
  <si>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</si>
  <si>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</si>
  <si>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</si>
  <si>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</si>
  <si>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</si>
  <si>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</si>
  <si>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</si>
  <si>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</si>
  <si>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</si>
  <si>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</si>
  <si>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</si>
  <si>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</si>
  <si>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</si>
  <si>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</si>
  <si>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</si>
  <si>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</si>
  <si>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</si>
  <si>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</si>
  <si>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</si>
  <si>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</si>
  <si>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</si>
  <si>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</si>
  <si>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</si>
  <si>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</si>
  <si>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</si>
  <si>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</si>
  <si>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</si>
  <si>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</si>
  <si>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</si>
  <si>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</si>
  <si>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</si>
  <si>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</si>
  <si>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</si>
  <si>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</si>
  <si>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</si>
  <si>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</si>
  <si>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</si>
  <si>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</si>
  <si>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</si>
  <si>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</si>
  <si>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</si>
  <si>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</si>
  <si>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</si>
  <si>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</si>
  <si>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</si>
  <si>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</si>
  <si>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</si>
  <si>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</si>
  <si>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</si>
  <si>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</si>
  <si>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</si>
  <si>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</si>
  <si>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</si>
  <si>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</si>
  <si>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</si>
  <si>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</si>
  <si>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</si>
  <si>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</si>
  <si>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</si>
  <si>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</si>
  <si>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</si>
  <si>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</si>
  <si>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</si>
  <si>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</si>
  <si>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</si>
  <si>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</si>
  <si>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</si>
  <si>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</si>
  <si>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</si>
  <si>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</si>
  <si>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</si>
  <si>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</si>
  <si>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</si>
  <si>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</si>
  <si>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</si>
  <si>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</si>
  <si>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</si>
  <si>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</si>
  <si>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</si>
  <si>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</si>
  <si>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</si>
  <si>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</si>
  <si>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</si>
  <si>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</si>
  <si>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</si>
  <si>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</si>
  <si>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</si>
  <si>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</si>
  <si>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</si>
  <si>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</si>
  <si>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</si>
  <si>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</si>
  <si>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</si>
  <si>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</si>
  <si>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</si>
  <si>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</si>
  <si>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</si>
  <si>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</si>
  <si>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</si>
  <si>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</si>
  <si>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</si>
  <si>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</si>
  <si>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</si>
  <si>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</si>
  <si>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</si>
  <si>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</si>
  <si>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</si>
  <si>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</si>
  <si>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</si>
  <si>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</si>
  <si>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</si>
  <si>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</si>
  <si>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</si>
  <si>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</si>
  <si>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</si>
  <si>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</si>
  <si>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</si>
  <si>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</si>
  <si>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</si>
  <si>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</si>
  <si>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</si>
  <si>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</si>
  <si>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</si>
  <si>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</si>
  <si>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</si>
  <si>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</si>
  <si>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</si>
  <si>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</si>
  <si>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</si>
  <si>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</si>
  <si>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</si>
  <si>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</si>
  <si>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</si>
  <si>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</si>
  <si>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</si>
  <si>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</si>
  <si>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</si>
  <si>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</si>
  <si>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</si>
  <si>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</si>
  <si>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</si>
  <si>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</si>
  <si>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</si>
  <si>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</si>
  <si>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</si>
  <si>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</si>
  <si>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</si>
  <si>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</si>
  <si>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</si>
  <si>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</si>
  <si>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</si>
  <si>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</si>
  <si>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</si>
  <si>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</si>
  <si>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</si>
  <si>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</si>
  <si>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</si>
  <si>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</si>
  <si>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</si>
  <si>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</si>
  <si>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</si>
  <si>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</si>
  <si>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</si>
  <si>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</si>
  <si>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</si>
  <si>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</si>
  <si>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</si>
  <si>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</si>
  <si>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</si>
  <si>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</si>
  <si>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</si>
  <si>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</si>
  <si>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</si>
  <si>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</si>
  <si>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</si>
  <si>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</si>
  <si>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</si>
  <si>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</si>
  <si>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</si>
  <si>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</si>
  <si>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</si>
  <si>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</si>
  <si>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</si>
  <si>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</si>
  <si>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</si>
  <si>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</si>
  <si>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</si>
  <si>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</si>
  <si>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</si>
  <si>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</si>
  <si>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</si>
  <si>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</si>
  <si>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</si>
  <si>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</si>
  <si>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</si>
  <si>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</si>
  <si>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</si>
  <si>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</si>
  <si>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</si>
  <si>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</si>
  <si>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</si>
  <si>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</si>
  <si>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</si>
  <si>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</si>
  <si>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</si>
  <si>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</si>
  <si>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</si>
  <si>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</si>
  <si>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</si>
  <si>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</si>
  <si>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</si>
  <si>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</si>
  <si>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</si>
  <si>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</si>
  <si>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</si>
  <si>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</si>
  <si>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</si>
  <si>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</si>
  <si>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</si>
  <si>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</si>
  <si>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</si>
  <si>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</si>
  <si>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</si>
  <si>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</si>
  <si>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</si>
  <si>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</si>
  <si>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</si>
  <si>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</si>
  <si>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</si>
  <si>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</si>
  <si>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</si>
  <si>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</si>
  <si>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</si>
  <si>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</si>
  <si>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</si>
  <si>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</si>
  <si>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</si>
  <si>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</si>
  <si>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</si>
  <si>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</si>
  <si>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</si>
  <si>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</si>
  <si>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</si>
  <si>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</si>
  <si>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</si>
  <si>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</si>
  <si>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</si>
  <si>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</si>
  <si>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</si>
  <si>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</si>
  <si>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</si>
  <si>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</si>
  <si>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</si>
  <si>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</si>
  <si>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</si>
  <si>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</si>
  <si>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</si>
  <si>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</si>
  <si>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</si>
  <si>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</si>
  <si>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</si>
  <si>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</si>
  <si>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</si>
  <si>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</si>
  <si>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</si>
  <si>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</si>
  <si>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</si>
  <si>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</si>
  <si>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</si>
  <si>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</si>
  <si>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</si>
  <si>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</si>
  <si>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</si>
  <si>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</si>
  <si>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</si>
  <si>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</si>
  <si>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</si>
  <si>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</si>
  <si>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</si>
  <si>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</si>
  <si>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</si>
  <si>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</si>
  <si>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</si>
  <si>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</si>
  <si>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</si>
  <si>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</si>
  <si>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</si>
  <si>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</si>
  <si>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</si>
  <si>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</si>
  <si>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</si>
  <si>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</si>
  <si>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</si>
  <si>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</si>
  <si>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</si>
  <si>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</si>
  <si>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</si>
  <si>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</si>
  <si>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</si>
  <si>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</si>
  <si>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</si>
  <si>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</si>
  <si>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</si>
  <si>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</si>
  <si>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</si>
  <si>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</si>
  <si>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</si>
  <si>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</si>
  <si>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</si>
  <si>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</si>
  <si>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</si>
  <si>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</si>
  <si>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</si>
  <si>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</si>
  <si>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</si>
  <si>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</si>
  <si>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</si>
  <si>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</si>
  <si>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</si>
  <si>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</si>
  <si>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</si>
  <si>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</si>
  <si>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</si>
  <si>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</si>
  <si>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</si>
  <si>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</si>
  <si>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</si>
  <si>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</si>
  <si>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</si>
  <si>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</si>
  <si>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</si>
  <si>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</si>
  <si>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</si>
  <si>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</si>
  <si>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</si>
  <si>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</si>
  <si>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</si>
  <si>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</si>
  <si>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</si>
  <si>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</si>
  <si>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</si>
  <si>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</si>
  <si>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</si>
  <si>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</si>
  <si>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</si>
  <si>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</si>
  <si>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</si>
  <si>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</si>
  <si>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</si>
  <si>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</si>
  <si>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</si>
  <si>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</si>
  <si>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</si>
  <si>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</si>
  <si>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</si>
  <si>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</si>
  <si>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</si>
  <si>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</si>
  <si>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</si>
  <si>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</si>
  <si>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</si>
  <si>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</si>
  <si>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</si>
  <si>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</si>
  <si>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</si>
  <si>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</si>
  <si>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</si>
  <si>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</si>
  <si>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</si>
  <si>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</si>
  <si>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</si>
  <si>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</si>
  <si>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</si>
  <si>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</si>
  <si>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</si>
  <si>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</si>
  <si>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</si>
  <si>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</si>
  <si>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</si>
  <si>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</si>
  <si>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</si>
  <si>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</si>
  <si>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</si>
  <si>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</si>
  <si>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</si>
  <si>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</si>
  <si>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</si>
  <si>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</si>
  <si>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</si>
  <si>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</si>
  <si>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</si>
  <si>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</si>
  <si>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</si>
  <si>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</si>
  <si>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</si>
  <si>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</si>
  <si>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</si>
  <si>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</si>
  <si>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</si>
  <si>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</si>
  <si>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</si>
  <si>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</si>
  <si>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</si>
  <si>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</si>
  <si>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</si>
  <si>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</si>
  <si>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</si>
  <si>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</si>
  <si>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</si>
  <si>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</si>
  <si>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</si>
  <si>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</si>
  <si>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</si>
  <si>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</si>
  <si>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</si>
  <si>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</si>
  <si>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</si>
  <si>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</si>
  <si>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</si>
  <si>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</si>
  <si>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</si>
  <si>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</si>
  <si>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</si>
  <si>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</si>
  <si>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</si>
  <si>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</si>
  <si>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</si>
  <si>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</si>
  <si>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</si>
  <si>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</si>
  <si>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</si>
  <si>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</si>
  <si>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</si>
  <si>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</si>
  <si>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</si>
  <si>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</si>
  <si>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</si>
  <si>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</si>
  <si>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</si>
  <si>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</si>
  <si>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</si>
  <si>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</si>
  <si>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</si>
  <si>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</si>
  <si>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</si>
  <si>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</si>
  <si>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</si>
  <si>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</si>
  <si>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</si>
  <si>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</si>
  <si>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</si>
  <si>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</si>
  <si>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</si>
  <si>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</si>
  <si>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</si>
  <si>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</si>
  <si>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</si>
  <si>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</si>
  <si>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</si>
  <si>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</si>
  <si>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</si>
  <si>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</si>
  <si>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</si>
  <si>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</si>
  <si>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</si>
  <si>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</si>
  <si>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</si>
  <si>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</si>
  <si>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</si>
  <si>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</si>
  <si>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</si>
  <si>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</si>
  <si>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</si>
  <si>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</si>
  <si>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</si>
  <si>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</si>
  <si>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</si>
  <si>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</si>
  <si>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</si>
  <si>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</si>
  <si>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</si>
  <si>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</si>
  <si>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</si>
  <si>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</si>
  <si>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</si>
  <si>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</si>
  <si>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</si>
  <si>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</si>
  <si>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</si>
  <si>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</si>
  <si>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</si>
  <si>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</si>
  <si>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</si>
  <si>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</si>
  <si>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</si>
  <si>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</si>
  <si>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</si>
  <si>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</si>
  <si>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</si>
  <si>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</si>
  <si>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</si>
  <si>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</si>
  <si>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</si>
  <si>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</si>
  <si>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</si>
  <si>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</si>
  <si>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</si>
  <si>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</si>
  <si>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</si>
  <si>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</si>
  <si>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</si>
  <si>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</si>
  <si>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</si>
  <si>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</si>
  <si>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</si>
  <si>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</si>
  <si>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</si>
  <si>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</si>
  <si>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</si>
  <si>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</si>
  <si>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</si>
  <si>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</si>
  <si>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</si>
  <si>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</si>
  <si>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</si>
  <si>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</si>
  <si>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</si>
  <si>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</si>
  <si>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</si>
  <si>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</si>
  <si>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</si>
  <si>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</si>
  <si>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</si>
  <si>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</si>
  <si>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</si>
  <si>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</si>
  <si>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</si>
  <si>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</si>
  <si>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</si>
  <si>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</si>
  <si>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</si>
  <si>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</si>
  <si>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</si>
  <si>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</si>
  <si>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</si>
  <si>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</si>
  <si>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</si>
  <si>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</si>
  <si>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</si>
  <si>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</si>
  <si>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</si>
  <si>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</si>
  <si>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</si>
  <si>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</si>
  <si>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</si>
  <si>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</si>
  <si>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</si>
  <si>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</si>
  <si>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</si>
  <si>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</si>
  <si>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</si>
  <si>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</si>
  <si>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</si>
  <si>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</si>
  <si>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</si>
  <si>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</si>
  <si>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</si>
  <si>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</si>
  <si>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</si>
  <si>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</si>
  <si>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</si>
  <si>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</si>
  <si>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</si>
  <si>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</si>
  <si>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</si>
  <si>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</si>
  <si>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</si>
  <si>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</si>
  <si>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</si>
  <si>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</si>
  <si>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</si>
  <si>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</si>
  <si>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</si>
  <si>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</si>
  <si>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</si>
  <si>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</si>
  <si>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</si>
  <si>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</si>
  <si>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</si>
  <si>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</si>
  <si>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</si>
  <si>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</si>
  <si>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</si>
  <si>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</si>
  <si>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</si>
  <si>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</si>
  <si>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</si>
  <si>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</si>
  <si>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</si>
  <si>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</si>
  <si>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</si>
  <si>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</si>
  <si>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</si>
  <si>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</si>
  <si>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</si>
  <si>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</si>
  <si>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</si>
  <si>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</si>
  <si>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</si>
  <si>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</si>
  <si>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</si>
  <si>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</si>
  <si>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</si>
  <si>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</si>
  <si>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</si>
  <si>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</si>
  <si>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</si>
  <si>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</si>
  <si>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</si>
  <si>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</si>
  <si>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</si>
  <si>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</si>
  <si>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</si>
  <si>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</si>
  <si>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</si>
  <si>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</si>
  <si>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</si>
  <si>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</si>
  <si>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</si>
  <si>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</si>
  <si>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</si>
  <si>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</si>
  <si>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</si>
  <si>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</si>
  <si>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</si>
  <si>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</si>
  <si>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</si>
  <si>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</si>
  <si>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</si>
  <si>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</si>
  <si>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</si>
  <si>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</si>
  <si>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</si>
  <si>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</si>
  <si>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</si>
  <si>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</si>
  <si>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</si>
  <si>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</si>
  <si>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</si>
  <si>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</si>
  <si>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</si>
  <si>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</si>
  <si>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</si>
  <si>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</si>
  <si>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</si>
  <si>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</si>
  <si>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</si>
  <si>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</si>
  <si>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</si>
  <si>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</si>
  <si>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</si>
  <si>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</si>
  <si>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</si>
  <si>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</si>
  <si>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</si>
  <si>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</si>
  <si>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</si>
  <si>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</si>
  <si>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</si>
  <si>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</si>
  <si>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</si>
  <si>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</si>
  <si>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</si>
  <si>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</si>
  <si>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</si>
  <si>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</si>
  <si>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</si>
  <si>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</si>
  <si>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</si>
  <si>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</si>
  <si>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</si>
  <si>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</si>
  <si>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</si>
  <si>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</si>
  <si>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</si>
  <si>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</si>
  <si>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</si>
  <si>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</si>
  <si>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</si>
  <si>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</si>
  <si>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</si>
  <si>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</si>
  <si>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</si>
  <si>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</si>
  <si>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</si>
  <si>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</si>
  <si>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</si>
  <si>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</si>
  <si>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</si>
  <si>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</si>
  <si>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</si>
  <si>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</si>
  <si>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</si>
  <si>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</si>
  <si>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</si>
  <si>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</si>
  <si>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</si>
  <si>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</si>
  <si>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</si>
  <si>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</si>
  <si>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</si>
  <si>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</si>
  <si>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</si>
  <si>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</si>
  <si>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</si>
  <si>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</si>
  <si>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</si>
  <si>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</si>
  <si>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</si>
  <si>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</si>
  <si>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</si>
  <si>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</si>
  <si>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</si>
  <si>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</si>
  <si>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</si>
  <si>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</si>
  <si>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</si>
  <si>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</si>
  <si>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</si>
  <si>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</si>
  <si>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</si>
  <si>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</si>
  <si>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</si>
  <si>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</si>
  <si>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</si>
  <si>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</si>
  <si>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</si>
  <si>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</si>
  <si>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</si>
  <si>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</si>
  <si>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</si>
  <si>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</si>
  <si>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</si>
  <si>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</si>
  <si>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</si>
  <si>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</si>
  <si>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</si>
  <si>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</si>
  <si>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</si>
  <si>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</si>
  <si>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</si>
  <si>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</si>
  <si>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</si>
  <si>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</si>
  <si>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</si>
  <si>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</si>
  <si>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</si>
  <si>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</si>
  <si>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</si>
  <si>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</si>
  <si>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</si>
  <si>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</si>
  <si>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</si>
  <si>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</si>
  <si>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</si>
  <si>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</si>
  <si>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</si>
  <si>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</si>
  <si>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</si>
  <si>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</si>
  <si>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</si>
  <si>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</si>
  <si>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</si>
  <si>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</si>
  <si>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</si>
  <si>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</si>
  <si>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</si>
  <si>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</si>
  <si>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</si>
  <si>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</si>
  <si>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</si>
  <si>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</si>
  <si>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</si>
  <si>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</si>
  <si>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</si>
  <si>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</si>
  <si>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</si>
  <si>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</si>
  <si>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</si>
  <si>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</si>
  <si>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</si>
  <si>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</si>
  <si>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</si>
  <si>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</si>
  <si>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</si>
  <si>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</si>
  <si>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</si>
  <si>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</si>
  <si>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</si>
  <si>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</si>
  <si>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</si>
  <si>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</si>
  <si>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</si>
  <si>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</si>
  <si>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</si>
  <si>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</si>
  <si>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</si>
  <si>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</si>
  <si>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</si>
  <si>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</si>
  <si>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</si>
  <si>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</si>
  <si>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</si>
  <si>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</si>
  <si>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</si>
  <si>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</si>
  <si>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</si>
  <si>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</si>
  <si>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</si>
  <si>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</si>
  <si>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</si>
  <si>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</si>
  <si>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</si>
  <si>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</si>
  <si>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</si>
  <si>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</si>
  <si>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</si>
  <si>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</si>
  <si>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</si>
  <si>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</si>
  <si>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</si>
  <si>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</si>
  <si>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</si>
  <si>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</si>
  <si>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</si>
  <si>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</si>
  <si>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</si>
  <si>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</si>
  <si>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</si>
  <si>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</si>
  <si>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</si>
  <si>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</si>
  <si>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</si>
  <si>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</si>
  <si>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</si>
  <si>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</si>
  <si>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</si>
  <si>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</si>
  <si>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</si>
  <si>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</si>
  <si>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</si>
  <si>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</si>
  <si>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</si>
  <si>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</si>
  <si>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</si>
  <si>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</si>
  <si>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</si>
  <si>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</si>
  <si>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</si>
  <si>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</si>
  <si>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</si>
  <si>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</si>
  <si>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</si>
  <si>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</si>
  <si>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</si>
  <si>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</si>
  <si>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</si>
  <si>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</si>
  <si>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</si>
  <si>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</si>
  <si>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</si>
  <si>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</si>
  <si>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</si>
  <si>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</si>
  <si>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</si>
  <si>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</si>
  <si>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</si>
  <si>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</si>
  <si>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</si>
  <si>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</si>
  <si>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</si>
  <si>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</si>
  <si>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</si>
  <si>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</si>
  <si>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</si>
  <si>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</si>
  <si>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</si>
  <si>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</si>
  <si>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</si>
  <si>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</si>
  <si>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</si>
  <si>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</si>
  <si>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</si>
  <si>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</si>
  <si>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</si>
  <si>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</si>
  <si>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</si>
  <si>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</si>
  <si>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</si>
  <si>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</si>
  <si>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</si>
  <si>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</si>
  <si>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</si>
  <si>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</si>
  <si>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</si>
  <si>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</si>
  <si>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</si>
  <si>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</si>
  <si>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</si>
  <si>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</si>
  <si>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</si>
  <si>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</si>
  <si>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</si>
  <si>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</si>
  <si>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</si>
  <si>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</si>
  <si>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</si>
  <si>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</si>
  <si>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</si>
  <si>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</si>
  <si>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</si>
  <si>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</si>
  <si>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</si>
  <si>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</si>
  <si>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</si>
  <si>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</si>
  <si>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</si>
  <si>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</si>
  <si>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</si>
  <si>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</si>
  <si>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</si>
  <si>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</si>
  <si>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</si>
  <si>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</si>
  <si>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</si>
  <si>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</si>
  <si>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</si>
  <si>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</si>
  <si>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</si>
  <si>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</si>
  <si>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</si>
  <si>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</si>
  <si>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</si>
  <si>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</si>
  <si>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</si>
  <si>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</si>
  <si>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</si>
  <si>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</si>
  <si>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</si>
  <si>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</si>
  <si>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</si>
  <si>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</si>
  <si>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</si>
  <si>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</si>
  <si>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</si>
  <si>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</si>
  <si>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</si>
  <si>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</si>
  <si>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</si>
  <si>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</si>
  <si>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</si>
  <si>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</si>
  <si>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</si>
  <si>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</si>
  <si>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</si>
  <si>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</si>
  <si>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</si>
  <si>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</si>
  <si>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</si>
  <si>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</si>
  <si>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</si>
  <si>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</si>
  <si>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</si>
  <si>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</si>
  <si>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</si>
  <si>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</si>
  <si>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</si>
  <si>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</si>
  <si>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</si>
  <si>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</si>
  <si>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</si>
  <si>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</si>
  <si>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</si>
  <si>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</si>
  <si>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</si>
  <si>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</si>
  <si>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</si>
  <si>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</si>
  <si>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</si>
  <si>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</si>
  <si>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</si>
  <si>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</si>
  <si>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</si>
  <si>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</si>
  <si>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</si>
  <si>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</si>
  <si>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</si>
  <si>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</si>
  <si>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</si>
  <si>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</si>
  <si>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</si>
  <si>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</si>
  <si>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</si>
  <si>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</si>
  <si>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</si>
  <si>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</si>
  <si>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</si>
  <si>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</si>
  <si>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</si>
  <si>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</si>
  <si>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</si>
  <si>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</si>
  <si>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</si>
  <si>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</si>
  <si>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</si>
  <si>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</si>
  <si>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</si>
  <si>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</si>
  <si>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</si>
  <si>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</si>
  <si>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</si>
  <si>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</si>
  <si>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</si>
  <si>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</si>
  <si>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</si>
  <si>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</si>
  <si>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</si>
  <si>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</si>
  <si>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</si>
  <si>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</si>
  <si>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</si>
  <si>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</si>
  <si>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</si>
  <si>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</si>
  <si>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</si>
  <si>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</si>
  <si>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</si>
  <si>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</si>
  <si>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</si>
  <si>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</si>
  <si>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</si>
  <si>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</si>
  <si>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</si>
  <si>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</si>
  <si>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</si>
  <si>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</si>
  <si>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</si>
  <si>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</si>
  <si>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</si>
  <si>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</si>
  <si>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</si>
  <si>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</si>
  <si>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</si>
  <si>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</si>
  <si>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</si>
  <si>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</si>
  <si>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</si>
  <si>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</si>
  <si>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</si>
  <si>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</si>
  <si>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</si>
  <si>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</si>
  <si>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</si>
  <si>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</si>
  <si>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</si>
  <si>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</si>
  <si>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</si>
  <si>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</si>
  <si>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</si>
  <si>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</si>
  <si>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</si>
  <si>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</si>
  <si>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</si>
  <si>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</si>
  <si>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</si>
  <si>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</si>
  <si>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</si>
  <si>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</si>
  <si>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</si>
  <si>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</si>
  <si>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</si>
  <si>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</si>
  <si>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</si>
  <si>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</si>
  <si>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</si>
  <si>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</si>
  <si>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</si>
  <si>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</si>
  <si>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</si>
  <si>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</si>
  <si>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</si>
  <si>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</si>
  <si>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</si>
  <si>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</si>
  <si>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</si>
  <si>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</si>
  <si>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</si>
  <si>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</si>
  <si>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</si>
  <si>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</si>
  <si>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</si>
  <si>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</si>
  <si>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</si>
  <si>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</si>
  <si>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</si>
  <si>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</si>
  <si>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</si>
  <si>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</si>
  <si>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</si>
  <si>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</si>
  <si>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</si>
  <si>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</si>
  <si>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</si>
  <si>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</si>
  <si>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</si>
  <si>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</si>
  <si>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</si>
  <si>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</si>
  <si>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</si>
  <si>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</si>
  <si>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</si>
  <si>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</si>
  <si>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</si>
  <si>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</si>
  <si>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</si>
  <si>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</si>
  <si>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</si>
  <si>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</si>
  <si>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</si>
  <si>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</si>
  <si>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</si>
  <si>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</si>
  <si>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</si>
  <si>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</si>
  <si>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</si>
  <si>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</si>
  <si>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</si>
  <si>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</si>
  <si>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</si>
  <si>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</si>
  <si>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</si>
  <si>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</si>
  <si>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</si>
  <si>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</si>
  <si>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</si>
  <si>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</si>
  <si>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</si>
  <si>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</si>
  <si>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</si>
  <si>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</si>
  <si>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</si>
  <si>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</si>
  <si>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</si>
  <si>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</si>
  <si>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</si>
  <si>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</si>
  <si>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</si>
  <si>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</si>
  <si>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</si>
  <si>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</si>
  <si>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</si>
  <si>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</si>
  <si>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</si>
  <si>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</si>
  <si>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</si>
  <si>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</si>
  <si>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</si>
  <si>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</si>
  <si>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</si>
  <si>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</si>
  <si>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</si>
  <si>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</si>
  <si>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</si>
  <si>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</si>
  <si>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</si>
  <si>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</si>
  <si>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</si>
  <si>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</si>
  <si>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</si>
  <si>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</si>
  <si>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</si>
  <si>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</si>
  <si>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</si>
  <si>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</si>
  <si>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</si>
  <si>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</si>
  <si>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</si>
  <si>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</si>
  <si>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</si>
  <si>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</si>
  <si>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</si>
  <si>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</si>
  <si>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</si>
  <si>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</si>
  <si>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</si>
  <si>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</si>
  <si>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</si>
  <si>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</si>
  <si>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</si>
  <si>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</si>
  <si>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</si>
  <si>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</si>
  <si>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</si>
  <si>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</si>
  <si>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</si>
  <si>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</si>
  <si>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</si>
  <si>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</si>
  <si>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</si>
  <si>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</si>
  <si>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</si>
  <si>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</si>
  <si>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</si>
  <si>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</si>
  <si>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</si>
  <si>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</si>
  <si>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</si>
  <si>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</si>
  <si>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</si>
  <si>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</si>
  <si>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</si>
  <si>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</si>
  <si>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</si>
  <si>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</si>
  <si>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</si>
  <si>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</si>
  <si>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</si>
  <si>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</si>
  <si>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</si>
  <si>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</si>
  <si>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</si>
  <si>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</si>
  <si>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</si>
  <si>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</si>
  <si>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</si>
  <si>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</si>
  <si>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</si>
  <si>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</si>
  <si>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</si>
  <si>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</si>
  <si>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</si>
  <si>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</si>
  <si>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</si>
  <si>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</si>
  <si>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</si>
  <si>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</si>
  <si>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</si>
  <si>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</si>
  <si>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</si>
  <si>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</si>
  <si>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</si>
  <si>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</si>
  <si>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</si>
  <si>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</si>
  <si>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</si>
  <si>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</si>
  <si>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</si>
  <si>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</si>
  <si>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</si>
  <si>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</si>
  <si>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</si>
  <si>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</si>
  <si>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</si>
  <si>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</si>
  <si>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</si>
  <si>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</si>
  <si>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</si>
  <si>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</si>
  <si>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</si>
  <si>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</si>
  <si>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</si>
  <si>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</si>
  <si>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</si>
  <si>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</si>
  <si>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</si>
  <si>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</si>
  <si>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</si>
  <si>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</si>
  <si>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</si>
  <si>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</si>
  <si>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</si>
  <si>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</si>
  <si>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</si>
  <si>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</si>
  <si>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</si>
  <si>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</si>
  <si>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</si>
  <si>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</si>
  <si>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</si>
  <si>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</si>
  <si>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</si>
  <si>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</si>
  <si>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</si>
  <si>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</si>
  <si>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</si>
  <si>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</si>
  <si>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</si>
  <si>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</si>
  <si>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</si>
  <si>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</si>
  <si>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</si>
  <si>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</si>
  <si>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</si>
  <si>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</si>
  <si>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</si>
  <si>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</si>
  <si>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</si>
  <si>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</si>
  <si>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</si>
  <si>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</si>
  <si>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</si>
  <si>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</si>
  <si>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</si>
  <si>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</si>
  <si>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</si>
  <si>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</si>
  <si>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</si>
  <si>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</si>
  <si>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</si>
  <si>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</si>
  <si>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</si>
  <si>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</si>
  <si>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</si>
  <si>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</si>
  <si>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</si>
  <si>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</si>
  <si>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</si>
  <si>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</si>
  <si>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</si>
  <si>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</si>
  <si>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</si>
  <si>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</si>
  <si>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</si>
  <si>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</si>
  <si>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</si>
  <si>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</si>
  <si>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</si>
  <si>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</si>
  <si>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</si>
  <si>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</si>
  <si>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</si>
  <si>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</si>
  <si>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</si>
  <si>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</si>
  <si>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</si>
  <si>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</si>
  <si>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</si>
  <si>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</si>
  <si>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</si>
  <si>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</si>
  <si>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</si>
  <si>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</si>
  <si>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</si>
  <si>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</si>
  <si>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</si>
  <si>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</si>
  <si>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</si>
  <si>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</si>
  <si>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</si>
  <si>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</si>
  <si>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</si>
  <si>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</si>
  <si>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</si>
  <si>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</si>
  <si>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</si>
  <si>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</si>
  <si>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</si>
  <si>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</si>
  <si>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</si>
  <si>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</si>
  <si>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</si>
  <si>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</si>
  <si>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</si>
  <si>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</si>
  <si>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</si>
  <si>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</si>
  <si>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</si>
  <si>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</si>
  <si>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</si>
  <si>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</si>
  <si>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</si>
  <si>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</si>
  <si>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</si>
  <si>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</si>
  <si>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</si>
  <si>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</si>
  <si>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</si>
  <si>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</si>
  <si>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</si>
  <si>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</si>
  <si>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</si>
  <si>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</si>
  <si>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</si>
  <si>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</si>
  <si>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</si>
  <si>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</si>
  <si>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</si>
  <si>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</si>
  <si>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</si>
  <si>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</si>
  <si>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</si>
  <si>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</si>
  <si>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</si>
  <si>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</si>
  <si>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</si>
  <si>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</si>
  <si>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</si>
  <si>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</si>
  <si>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</si>
  <si>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</si>
  <si>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</si>
  <si>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</si>
  <si>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</si>
  <si>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</si>
  <si>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</si>
  <si>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</si>
  <si>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</si>
  <si>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</si>
  <si>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</si>
  <si>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</si>
  <si>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</si>
  <si>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</si>
  <si>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</si>
  <si>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</si>
  <si>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</si>
  <si>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</si>
  <si>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</si>
  <si>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</si>
  <si>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</si>
  <si>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</si>
  <si>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</si>
  <si>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</si>
  <si>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</si>
  <si>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</si>
  <si>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</si>
  <si>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</si>
  <si>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</si>
  <si>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</si>
  <si>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</si>
  <si>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</si>
  <si>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</si>
  <si>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</si>
  <si>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</si>
  <si>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</si>
  <si>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</si>
  <si>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</si>
  <si>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</si>
  <si>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</si>
  <si>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</si>
  <si>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</si>
  <si>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</si>
  <si>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</si>
  <si>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</si>
  <si>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</si>
  <si>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</si>
  <si>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</si>
  <si>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</si>
  <si>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</si>
  <si>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</si>
  <si>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</si>
  <si>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</si>
  <si>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</si>
  <si>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</si>
  <si>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</si>
  <si>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</si>
  <si>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</si>
  <si>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</si>
  <si>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</si>
  <si>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</si>
  <si>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</si>
  <si>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</si>
  <si>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</si>
  <si>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</si>
  <si>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</si>
  <si>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</si>
  <si>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</si>
  <si>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</si>
  <si>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</si>
  <si>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</si>
  <si>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</si>
  <si>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</si>
  <si>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</si>
  <si>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</si>
  <si>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</si>
  <si>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</si>
  <si>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</si>
  <si>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</si>
  <si>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</si>
  <si>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</si>
  <si>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</si>
  <si>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</si>
  <si>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</si>
  <si>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</si>
  <si>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</si>
  <si>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</si>
  <si>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</si>
  <si>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</si>
  <si>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</si>
  <si>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</si>
  <si>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</si>
  <si>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</si>
  <si>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</si>
  <si>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</si>
  <si>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</si>
  <si>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</si>
  <si>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</si>
  <si>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</si>
  <si>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</si>
  <si>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</si>
  <si>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</si>
  <si>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</si>
  <si>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</si>
  <si>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</si>
  <si>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</si>
  <si>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</si>
  <si>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</si>
  <si>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</si>
  <si>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</si>
  <si>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</si>
  <si>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</si>
  <si>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</si>
  <si>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</si>
  <si>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</si>
  <si>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</si>
  <si>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</si>
  <si>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</si>
  <si>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</si>
  <si>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</si>
  <si>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</si>
  <si>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</si>
  <si>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</si>
  <si>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</si>
  <si>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</si>
  <si>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</si>
  <si>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</si>
  <si>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</si>
  <si>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</si>
  <si>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</si>
  <si>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</si>
  <si>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</si>
  <si>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</si>
  <si>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</si>
  <si>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</si>
  <si>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</si>
  <si>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</si>
  <si>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</si>
  <si>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</si>
  <si>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</si>
  <si>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</si>
  <si>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</si>
  <si>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</si>
  <si>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</si>
  <si>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</si>
  <si>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</si>
  <si>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</si>
  <si>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</si>
  <si>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</si>
  <si>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</si>
  <si>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</si>
  <si>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</si>
  <si>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</si>
  <si>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</si>
  <si>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</si>
  <si>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</si>
  <si>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</si>
  <si>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</si>
  <si>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</si>
  <si>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</si>
  <si>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</si>
  <si>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</si>
  <si>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</si>
  <si>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</si>
  <si>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</si>
  <si>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</si>
  <si>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</si>
  <si>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</si>
  <si>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</si>
  <si>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</si>
  <si>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</si>
  <si>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</si>
  <si>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</si>
  <si>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</si>
  <si>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</si>
  <si>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</si>
  <si>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</si>
  <si>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</si>
  <si>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</si>
  <si>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</si>
  <si>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</si>
  <si>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</si>
  <si>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</si>
  <si>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</si>
  <si>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</si>
  <si>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</si>
  <si>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</si>
  <si>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</si>
  <si>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</si>
  <si>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</si>
  <si>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</si>
  <si>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</si>
  <si>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</si>
  <si>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</si>
  <si>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</si>
  <si>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</si>
  <si>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</si>
  <si>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</si>
  <si>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</si>
  <si>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</si>
  <si>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</si>
  <si>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</si>
  <si>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</si>
  <si>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</si>
  <si>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</si>
  <si>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</si>
  <si>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</si>
  <si>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</si>
  <si>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</si>
  <si>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</si>
  <si>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</si>
  <si>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</si>
  <si>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</si>
  <si>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</si>
  <si>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</si>
  <si>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</si>
  <si>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</si>
  <si>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</si>
  <si>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</si>
  <si>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</si>
  <si>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</si>
  <si>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</si>
  <si>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</si>
  <si>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</si>
  <si>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</si>
  <si>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</si>
  <si>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</si>
  <si>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</si>
  <si>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</si>
  <si>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</si>
  <si>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</si>
  <si>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</si>
  <si>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</si>
  <si>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</si>
  <si>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</si>
  <si>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</si>
  <si>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</si>
  <si>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</si>
  <si>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</si>
  <si>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</si>
  <si>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</si>
  <si>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</si>
  <si>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</si>
  <si>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</si>
  <si>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</si>
  <si>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</si>
  <si>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</si>
  <si>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</si>
  <si>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</si>
  <si>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</si>
  <si>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</si>
  <si>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</si>
  <si>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</si>
  <si>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</si>
  <si>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</si>
  <si>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</si>
  <si>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</si>
  <si>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</si>
  <si>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</si>
  <si>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</si>
  <si>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</si>
  <si>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</si>
  <si>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</si>
  <si>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</si>
  <si>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</si>
  <si>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</si>
  <si>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</si>
  <si>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</si>
  <si>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</si>
  <si>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</si>
  <si>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</si>
  <si>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</si>
  <si>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</si>
  <si>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</si>
  <si>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</si>
  <si>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</si>
  <si>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</si>
  <si>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</si>
  <si>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</si>
  <si>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</si>
  <si>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</si>
  <si>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</si>
  <si>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</si>
  <si>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</si>
  <si>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</si>
  <si>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</si>
  <si>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</si>
  <si>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</si>
  <si>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</si>
  <si>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</si>
  <si>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</si>
  <si>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</si>
  <si>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</si>
  <si>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</si>
  <si>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</si>
  <si>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</si>
  <si>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</si>
  <si>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</si>
  <si>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</si>
  <si>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</si>
  <si>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</si>
  <si>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</si>
  <si>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</si>
  <si>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</si>
  <si>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</si>
  <si>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</si>
  <si>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</si>
  <si>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</si>
  <si>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</si>
  <si>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</si>
  <si>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</si>
  <si>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</si>
  <si>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</si>
  <si>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</si>
  <si>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</si>
  <si>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</si>
  <si>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</si>
  <si>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</si>
  <si>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</si>
  <si>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</si>
  <si>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</si>
  <si>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</si>
  <si>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</si>
  <si>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</si>
  <si>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</si>
  <si>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</si>
  <si>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</si>
  <si>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</si>
  <si>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</si>
  <si>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</si>
  <si>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</si>
  <si>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</si>
  <si>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</si>
  <si>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</si>
  <si>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</si>
  <si>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</si>
  <si>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</si>
  <si>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</si>
  <si>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</si>
  <si>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</si>
  <si>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</si>
  <si>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</si>
  <si>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</si>
  <si>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</si>
  <si>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</si>
  <si>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</si>
  <si>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</si>
  <si>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</si>
  <si>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</si>
  <si>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</si>
  <si>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</si>
  <si>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</si>
  <si>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</si>
  <si>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</si>
  <si>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</si>
  <si>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</si>
  <si>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</si>
  <si>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</si>
  <si>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</si>
  <si>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</si>
  <si>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</si>
  <si>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</si>
  <si>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</si>
  <si>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</si>
  <si>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</si>
  <si>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</si>
  <si>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</si>
  <si>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</si>
  <si>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</si>
  <si>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</si>
  <si>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</si>
  <si>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</si>
  <si>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</si>
  <si>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</si>
  <si>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</si>
  <si>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</si>
  <si>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</si>
  <si>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</si>
  <si>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</si>
  <si>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</si>
  <si>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</si>
  <si>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</si>
  <si>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</si>
  <si>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</si>
  <si>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</si>
  <si>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</si>
  <si>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</si>
  <si>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</si>
  <si>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</si>
  <si>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</si>
  <si>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</si>
  <si>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</si>
  <si>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</si>
  <si>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</si>
  <si>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</si>
  <si>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</si>
  <si>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</si>
  <si>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</si>
  <si>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</si>
  <si>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</si>
  <si>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</si>
  <si>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</si>
  <si>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</si>
  <si>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</si>
  <si>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</si>
  <si>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</si>
  <si>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</si>
  <si>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</si>
  <si>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</si>
  <si>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</si>
  <si>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</si>
  <si>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</si>
  <si>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</si>
  <si>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</si>
  <si>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</si>
  <si>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</si>
  <si>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</si>
  <si>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</si>
  <si>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</si>
  <si>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</si>
  <si>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</si>
  <si>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</si>
  <si>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</si>
  <si>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</si>
  <si>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</si>
  <si>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</si>
  <si>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</si>
  <si>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</si>
  <si>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</si>
  <si>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</si>
  <si>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</si>
  <si>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</si>
  <si>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</si>
  <si>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</si>
  <si>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</si>
  <si>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</si>
  <si>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</si>
  <si>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</si>
  <si>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</si>
  <si>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</si>
  <si>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</si>
  <si>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</si>
  <si>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</si>
  <si>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</si>
  <si>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</si>
  <si>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</si>
  <si>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</si>
  <si>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</si>
  <si>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</si>
  <si>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</si>
  <si>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</si>
  <si>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</si>
  <si>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</si>
  <si>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</si>
  <si>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</si>
  <si>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</si>
  <si>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</si>
  <si>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</si>
  <si>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</si>
  <si>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</si>
  <si>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</si>
  <si>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</si>
  <si>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</si>
  <si>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</si>
  <si>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</si>
  <si>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</si>
  <si>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</si>
  <si>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</si>
  <si>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</si>
  <si>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</si>
  <si>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</si>
  <si>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</si>
  <si>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</si>
  <si>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</si>
  <si>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</si>
  <si>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</si>
  <si>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</si>
  <si>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</si>
  <si>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</si>
  <si>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</si>
  <si>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</si>
  <si>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</si>
  <si>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</si>
  <si>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</si>
  <si>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</si>
  <si>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</si>
  <si>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</si>
  <si>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</si>
  <si>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</si>
  <si>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</si>
  <si>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</si>
  <si>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</si>
  <si>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</si>
  <si>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</si>
  <si>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</si>
  <si>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</si>
  <si>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</si>
  <si>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</si>
  <si>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</si>
  <si>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</si>
  <si>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</si>
  <si>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</si>
  <si>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</si>
  <si>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</si>
  <si>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</si>
  <si>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</si>
  <si>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</si>
  <si>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</si>
  <si>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</si>
  <si>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</si>
  <si>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</si>
  <si>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</si>
  <si>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</si>
  <si>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</si>
  <si>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</si>
  <si>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</si>
  <si>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</si>
  <si>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</si>
  <si>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</si>
  <si>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</si>
  <si>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</si>
  <si>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</si>
  <si>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</si>
  <si>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</si>
  <si>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</si>
  <si>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</si>
  <si>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</si>
  <si>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</si>
  <si>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</si>
  <si>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</si>
  <si>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</si>
  <si>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</si>
  <si>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</si>
  <si>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</si>
  <si>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</si>
  <si>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</si>
  <si>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</si>
  <si>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</si>
  <si>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</si>
  <si>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</si>
  <si>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</si>
  <si>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</si>
  <si>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</si>
  <si>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</si>
  <si>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</si>
  <si>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</si>
  <si>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</si>
  <si>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</si>
  <si>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</si>
  <si>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</si>
  <si>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</si>
  <si>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</si>
  <si>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</si>
  <si>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</si>
  <si>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</si>
  <si>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</si>
  <si>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</si>
  <si>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</si>
  <si>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</si>
  <si>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</si>
  <si>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</si>
  <si>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</si>
  <si>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</si>
  <si>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</si>
  <si>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</si>
  <si>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</si>
  <si>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</si>
  <si>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</si>
  <si>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</si>
  <si>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</si>
  <si>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</si>
  <si>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</si>
  <si>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</si>
  <si>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</si>
  <si>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</si>
  <si>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</si>
  <si>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</si>
  <si>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</si>
  <si>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</si>
  <si>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</si>
  <si>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</si>
  <si>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</si>
  <si>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</si>
  <si>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</si>
  <si>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</si>
  <si>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</si>
  <si>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</si>
  <si>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</si>
  <si>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</si>
  <si>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</si>
  <si>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</si>
  <si>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</si>
  <si>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</si>
  <si>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</si>
  <si>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</si>
  <si>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</si>
  <si>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</si>
  <si>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</si>
  <si>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</si>
  <si>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</si>
  <si>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</si>
  <si>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</si>
  <si>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</si>
  <si>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</si>
  <si>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</si>
  <si>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</si>
  <si>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</si>
  <si>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</si>
  <si>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</si>
  <si>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</si>
  <si>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</si>
  <si>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</si>
  <si>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</si>
  <si>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</si>
  <si>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</si>
  <si>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</si>
  <si>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</si>
  <si>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</si>
  <si>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</si>
  <si>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</si>
  <si>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</si>
  <si>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</si>
  <si>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</si>
  <si>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</si>
  <si>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</si>
  <si>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</si>
  <si>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</si>
  <si>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</si>
  <si>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</si>
  <si>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</si>
  <si>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</si>
  <si>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</si>
  <si>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</si>
  <si>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</si>
  <si>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</si>
  <si>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</si>
  <si>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</si>
  <si>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</si>
  <si>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</si>
  <si>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</si>
  <si>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</si>
  <si>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</si>
  <si>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</si>
  <si>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</si>
  <si>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</si>
  <si>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</si>
  <si>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</si>
  <si>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</si>
  <si>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</si>
  <si>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</si>
  <si>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</si>
  <si>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</si>
  <si>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</si>
  <si>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</si>
  <si>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</si>
  <si>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</si>
  <si>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</si>
  <si>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</si>
  <si>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</si>
  <si>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</si>
  <si>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</si>
  <si>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</si>
  <si>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</si>
  <si>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</si>
  <si>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</si>
  <si>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</si>
  <si>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</si>
  <si>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</si>
  <si>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</si>
  <si>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</si>
  <si>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</si>
  <si>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</si>
  <si>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</si>
  <si>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</si>
  <si>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</si>
  <si>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</si>
  <si>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</si>
  <si>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</si>
  <si>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</si>
  <si>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</si>
  <si>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</si>
  <si>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</si>
  <si>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</si>
  <si>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</si>
  <si>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</si>
  <si>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</si>
  <si>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</si>
  <si>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</si>
  <si>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</si>
  <si>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</si>
  <si>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</si>
  <si>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</si>
  <si>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</si>
  <si>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</si>
  <si>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</si>
  <si>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</si>
  <si>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</si>
  <si>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</si>
  <si>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</si>
  <si>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</si>
  <si>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</si>
  <si>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</si>
  <si>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</si>
  <si>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</si>
  <si>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</si>
  <si>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</si>
  <si>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</si>
  <si>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</si>
  <si>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</si>
  <si>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</si>
  <si>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</si>
  <si>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</si>
  <si>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</si>
  <si>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</si>
  <si>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</si>
  <si>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</si>
  <si>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</si>
  <si>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</si>
  <si>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</si>
  <si>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</si>
  <si>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</si>
  <si>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</si>
  <si>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</si>
  <si>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</si>
  <si>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</si>
  <si>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</si>
  <si>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</si>
  <si>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</si>
  <si>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</si>
  <si>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</si>
  <si>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</si>
  <si>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</si>
  <si>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</si>
  <si>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</si>
  <si>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</si>
  <si>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</si>
  <si>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</si>
  <si>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</si>
  <si>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</si>
  <si>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</si>
  <si>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</si>
  <si>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</si>
  <si>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</si>
  <si>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</si>
  <si>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</si>
  <si>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</si>
  <si>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</si>
  <si>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</si>
  <si>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</si>
  <si>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</si>
  <si>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</si>
  <si>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</si>
  <si>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</si>
  <si>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</si>
  <si>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</si>
  <si>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</si>
  <si>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</si>
  <si>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</si>
  <si>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</si>
  <si>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</si>
  <si>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</si>
  <si>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</si>
  <si>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</si>
  <si>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</si>
  <si>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</si>
  <si>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</si>
  <si>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</si>
  <si>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</si>
  <si>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</si>
  <si>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</si>
  <si>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</si>
  <si>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</si>
  <si>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</si>
  <si>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</si>
  <si>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</si>
  <si>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</si>
  <si>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</si>
  <si>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</si>
  <si>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</si>
  <si>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</si>
  <si>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</si>
  <si>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</si>
  <si>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</si>
  <si>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</si>
  <si>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</si>
  <si>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</si>
  <si>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</si>
  <si>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</si>
  <si>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</si>
  <si>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</si>
  <si>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</si>
  <si>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</si>
  <si>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</si>
  <si>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</si>
  <si>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</si>
  <si>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</si>
  <si>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</si>
  <si>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</si>
  <si>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</si>
  <si>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</si>
  <si>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</si>
  <si>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</si>
  <si>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</si>
  <si>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</si>
  <si>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</si>
  <si>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</si>
  <si>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</si>
  <si>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</si>
  <si>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</si>
  <si>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</si>
  <si>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</si>
  <si>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</si>
  <si>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</si>
  <si>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</si>
  <si>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</si>
  <si>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</si>
  <si>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</si>
  <si>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</si>
  <si>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</si>
  <si>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</si>
  <si>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</si>
  <si>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</si>
  <si>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</si>
  <si>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</si>
  <si>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</si>
  <si>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</si>
  <si>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</si>
  <si>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</si>
  <si>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</si>
  <si>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</si>
  <si>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</si>
  <si>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</si>
  <si>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</si>
  <si>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</si>
  <si>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</si>
  <si>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</si>
  <si>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</si>
  <si>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</si>
  <si>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</si>
  <si>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</si>
  <si>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</si>
  <si>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</si>
  <si>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</si>
  <si>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</si>
  <si>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</si>
  <si>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</si>
  <si>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</si>
  <si>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</si>
  <si>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</si>
  <si>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</si>
  <si>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</si>
  <si>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</si>
  <si>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</si>
  <si>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</si>
  <si>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</si>
  <si>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</si>
  <si>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</si>
  <si>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</si>
  <si>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</si>
  <si>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</si>
  <si>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</si>
  <si>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</si>
  <si>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</si>
  <si>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</si>
  <si>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</si>
  <si>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</si>
  <si>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</si>
  <si>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</si>
  <si>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</si>
  <si>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</si>
  <si>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</si>
  <si>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</si>
  <si>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</si>
  <si>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</si>
  <si>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</si>
  <si>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</si>
  <si>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</si>
  <si>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</si>
  <si>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</si>
  <si>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</si>
  <si>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</si>
  <si>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</si>
  <si>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</si>
  <si>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</si>
  <si>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</si>
  <si>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</si>
  <si>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</si>
  <si>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</si>
  <si>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</si>
  <si>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</si>
  <si>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</si>
  <si>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</si>
  <si>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</si>
  <si>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</si>
  <si>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</si>
  <si>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</si>
  <si>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</si>
  <si>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</si>
  <si>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</si>
  <si>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</si>
  <si>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</si>
  <si>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</si>
  <si>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</si>
  <si>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</si>
  <si>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</si>
  <si>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</si>
  <si>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</si>
  <si>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</si>
  <si>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</si>
  <si>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</si>
  <si>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</si>
  <si>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</si>
  <si>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</si>
  <si>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</si>
  <si>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</si>
  <si>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</si>
  <si>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</si>
  <si>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</si>
  <si>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</si>
  <si>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</si>
  <si>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</si>
  <si>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</si>
  <si>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</si>
  <si>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</si>
  <si>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</si>
  <si>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</si>
  <si>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</si>
  <si>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</si>
  <si>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</si>
  <si>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</si>
  <si>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</si>
  <si>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</si>
  <si>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</si>
  <si>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</si>
  <si>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</si>
  <si>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</si>
  <si>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</si>
  <si>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</si>
  <si>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</si>
  <si>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</si>
  <si>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</si>
  <si>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</si>
  <si>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</si>
  <si>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</si>
  <si>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</si>
  <si>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</si>
  <si>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</si>
  <si>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</si>
  <si>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</si>
  <si>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</si>
  <si>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</si>
  <si>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</si>
  <si>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</si>
  <si>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</si>
  <si>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</si>
  <si>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</si>
  <si>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</si>
  <si>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</si>
  <si>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</si>
  <si>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</si>
  <si>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</si>
  <si>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</si>
  <si>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</si>
  <si>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</si>
  <si>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</si>
  <si>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</si>
  <si>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</si>
  <si>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</si>
  <si>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</si>
  <si>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</si>
  <si>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</si>
  <si>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</si>
  <si>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</si>
  <si>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</si>
  <si>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</si>
  <si>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</si>
  <si>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</si>
  <si>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</si>
  <si>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</si>
  <si>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</si>
  <si>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</si>
  <si>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</si>
  <si>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</si>
  <si>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</si>
  <si>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</si>
  <si>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</si>
  <si>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</si>
  <si>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</si>
  <si>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</si>
  <si>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</si>
  <si>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</si>
  <si>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</si>
  <si>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</si>
  <si>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</si>
  <si>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</si>
  <si>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</si>
  <si>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</si>
  <si>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</si>
  <si>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</si>
  <si>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</si>
  <si>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</si>
  <si>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</si>
  <si>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</si>
  <si>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</si>
  <si>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</si>
  <si>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</si>
  <si>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</si>
  <si>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</si>
  <si>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</si>
  <si>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</si>
  <si>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</si>
  <si>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</si>
  <si>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</si>
  <si>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</si>
  <si>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</si>
  <si>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</si>
  <si>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</si>
  <si>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</si>
  <si>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</si>
  <si>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</si>
  <si>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</si>
  <si>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</si>
  <si>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</si>
  <si>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</si>
  <si>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</si>
  <si>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</si>
  <si>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</si>
  <si>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</si>
  <si>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</si>
  <si>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</si>
  <si>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</si>
  <si>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</si>
  <si>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</si>
  <si>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</si>
  <si>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</si>
  <si>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</si>
  <si>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</si>
  <si>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</si>
  <si>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</si>
  <si>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</si>
  <si>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</si>
  <si>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</si>
  <si>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</si>
  <si>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</si>
  <si>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</si>
  <si>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</si>
  <si>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</si>
  <si>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</si>
  <si>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</si>
  <si>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</si>
  <si>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</si>
  <si>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</si>
  <si>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</si>
  <si>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</si>
  <si>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</si>
  <si>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</si>
  <si>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</si>
  <si>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</si>
  <si>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</si>
  <si>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</si>
  <si>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</si>
  <si>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</si>
  <si>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</si>
  <si>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</si>
  <si>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</si>
  <si>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</si>
  <si>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</si>
  <si>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</si>
  <si>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</si>
  <si>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</si>
  <si>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</si>
  <si>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</si>
  <si>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</si>
  <si>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</si>
  <si>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</si>
  <si>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</si>
  <si>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</si>
  <si>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</si>
  <si>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</si>
  <si>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</si>
  <si>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</si>
  <si>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</si>
  <si>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</si>
  <si>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</si>
  <si>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</si>
  <si>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</si>
  <si>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</si>
  <si>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</si>
  <si>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</si>
  <si>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</si>
  <si>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</si>
  <si>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</si>
  <si>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</si>
  <si>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</si>
  <si>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</si>
  <si>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</si>
  <si>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</si>
  <si>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</si>
  <si>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</si>
  <si>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</si>
  <si>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</si>
  <si>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</si>
  <si>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</si>
  <si>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</si>
  <si>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</si>
  <si>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</si>
  <si>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</si>
  <si>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</si>
  <si>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</si>
  <si>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</si>
  <si>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</si>
  <si>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</si>
  <si>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</si>
  <si>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</si>
  <si>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</si>
  <si>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</si>
  <si>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</si>
  <si>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</si>
  <si>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</si>
  <si>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</si>
  <si>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</si>
  <si>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</si>
  <si>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</si>
  <si>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</si>
  <si>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</si>
  <si>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</si>
  <si>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</si>
  <si>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</si>
  <si>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</si>
  <si>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</si>
  <si>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</si>
  <si>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</si>
  <si>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</si>
  <si>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</si>
  <si>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</si>
  <si>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</si>
  <si>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</si>
  <si>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</si>
  <si>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</si>
  <si>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</si>
  <si>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</si>
  <si>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</si>
  <si>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</si>
  <si>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</si>
  <si>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</si>
  <si>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</si>
  <si>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</si>
  <si>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</si>
  <si>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</si>
  <si>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</si>
  <si>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</si>
  <si>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</si>
  <si>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</si>
  <si>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</si>
  <si>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</si>
  <si>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</si>
  <si>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</si>
  <si>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</si>
  <si>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</si>
  <si>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</si>
  <si>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</si>
  <si>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</si>
  <si>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</si>
  <si>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</si>
  <si>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</si>
  <si>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</si>
  <si>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</si>
  <si>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</si>
  <si>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</si>
  <si>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</si>
  <si>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</si>
  <si>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</si>
  <si>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</si>
  <si>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</si>
  <si>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</si>
  <si>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</si>
  <si>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</si>
  <si>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</si>
  <si>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</si>
  <si>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</si>
  <si>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</si>
  <si>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</si>
  <si>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</si>
  <si>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</si>
  <si>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</si>
  <si>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</si>
  <si>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</si>
  <si>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</si>
  <si>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</si>
  <si>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</si>
  <si>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</si>
  <si>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</si>
  <si>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</si>
  <si>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</si>
  <si>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</si>
  <si>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</si>
  <si>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</si>
  <si>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</si>
  <si>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</si>
  <si>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</si>
  <si>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</si>
  <si>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</si>
  <si>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</si>
  <si>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</si>
  <si>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</si>
  <si>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</si>
  <si>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</si>
  <si>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</si>
  <si>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</si>
  <si>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</si>
  <si>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</si>
  <si>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</si>
  <si>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</si>
  <si>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</si>
  <si>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</si>
  <si>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</si>
  <si>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</si>
  <si>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</si>
  <si>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</si>
  <si>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</si>
  <si>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</si>
  <si>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</si>
  <si>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</si>
  <si>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</si>
  <si>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</si>
  <si>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</si>
  <si>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</si>
  <si>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</si>
  <si>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</si>
  <si>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</si>
  <si>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</si>
  <si>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</si>
  <si>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</si>
  <si>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</si>
  <si>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</si>
  <si>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</si>
  <si>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</si>
  <si>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</si>
  <si>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</si>
  <si>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</si>
  <si>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</si>
  <si>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</si>
  <si>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</si>
  <si>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</si>
  <si>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</si>
  <si>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</si>
  <si>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</si>
  <si>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</si>
  <si>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</si>
  <si>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</si>
  <si>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</si>
  <si>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</si>
  <si>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</si>
  <si>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</si>
  <si>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</si>
  <si>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</si>
  <si>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</si>
  <si>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</si>
  <si>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</si>
  <si>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</si>
  <si>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</si>
  <si>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</si>
  <si>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</si>
  <si>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</si>
  <si>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</si>
  <si>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</si>
  <si>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</si>
  <si>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</si>
  <si>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</si>
  <si>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</si>
  <si>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</si>
  <si>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</si>
  <si>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</si>
  <si>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</si>
  <si>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</si>
  <si>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</si>
  <si>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</si>
  <si>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</si>
  <si>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</si>
  <si>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</si>
  <si>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</si>
  <si>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</si>
  <si>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</si>
  <si>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</si>
  <si>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</si>
  <si>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</si>
  <si>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</si>
  <si>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</si>
  <si>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</si>
  <si>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</si>
  <si>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</si>
  <si>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</si>
  <si>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</si>
  <si>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</si>
  <si>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</si>
  <si>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</si>
  <si>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</si>
  <si>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</si>
  <si>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</si>
  <si>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</si>
  <si>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</si>
  <si>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</si>
  <si>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</si>
  <si>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</si>
  <si>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</si>
  <si>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</si>
  <si>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</si>
  <si>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</si>
  <si>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</si>
  <si>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</si>
  <si>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</si>
  <si>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</si>
  <si>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</si>
  <si>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</si>
  <si>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</si>
  <si>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</si>
  <si>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</si>
  <si>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</si>
  <si>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</si>
  <si>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</si>
  <si>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</si>
  <si>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</si>
  <si>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</si>
  <si>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</si>
  <si>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</si>
  <si>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</si>
  <si>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</si>
  <si>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</si>
  <si>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</si>
  <si>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</si>
  <si>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</si>
  <si>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</si>
  <si>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</si>
  <si>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</si>
  <si>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</si>
  <si>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</si>
  <si>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</si>
  <si>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</si>
  <si>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</si>
  <si>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</si>
  <si>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</si>
  <si>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</si>
  <si>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</si>
  <si>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</si>
  <si>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</si>
  <si>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</si>
  <si>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</si>
  <si>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</si>
  <si>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</si>
  <si>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</si>
  <si>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</si>
  <si>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</si>
  <si>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</si>
  <si>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</si>
  <si>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</si>
  <si>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</si>
  <si>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</si>
  <si>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</si>
  <si>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</si>
  <si>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</si>
  <si>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</si>
  <si>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</si>
  <si>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</si>
  <si>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</si>
  <si>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</si>
  <si>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</si>
  <si>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</si>
  <si>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</si>
  <si>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</si>
  <si>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</si>
  <si>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</si>
  <si>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</si>
  <si>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</si>
  <si>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</si>
  <si>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</si>
  <si>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</si>
  <si>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</si>
  <si>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</si>
  <si>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</si>
  <si>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</si>
  <si>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</si>
  <si>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</si>
  <si>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</si>
  <si>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</si>
  <si>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</si>
  <si>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</si>
  <si>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</si>
  <si>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</si>
  <si>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</si>
  <si>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</si>
  <si>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</si>
  <si>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</si>
  <si>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</si>
  <si>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</si>
  <si>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</si>
  <si>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</si>
  <si>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</si>
  <si>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</si>
  <si>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</si>
  <si>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</si>
  <si>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</si>
  <si>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</si>
  <si>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</si>
  <si>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</si>
  <si>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</si>
  <si>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</si>
  <si>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</si>
  <si>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</si>
  <si>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</si>
  <si>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</si>
  <si>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</si>
  <si>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</si>
  <si>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</si>
  <si>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</si>
  <si>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</si>
  <si>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</si>
  <si>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</si>
  <si>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</si>
  <si>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</si>
  <si>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</si>
  <si>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</si>
  <si>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</si>
  <si>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</si>
  <si>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</si>
  <si>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</si>
  <si>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</si>
  <si>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</si>
  <si>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</si>
  <si>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</si>
  <si>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</si>
  <si>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</si>
  <si>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</si>
  <si>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</si>
  <si>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</si>
  <si>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</si>
  <si>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</si>
  <si>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</si>
  <si>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</si>
  <si>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</si>
  <si>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</si>
  <si>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</si>
  <si>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</si>
  <si>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</si>
  <si>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</si>
  <si>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</si>
  <si>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</si>
  <si>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</si>
  <si>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</si>
  <si>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</si>
  <si>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</si>
  <si>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</si>
  <si>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</si>
  <si>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</si>
  <si>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</si>
  <si>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</si>
  <si>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</si>
  <si>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</si>
  <si>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</si>
  <si>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</si>
  <si>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</si>
  <si>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</si>
  <si>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</si>
  <si>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</si>
  <si>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</si>
  <si>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</si>
  <si>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</si>
  <si>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</si>
  <si>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</si>
  <si>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</si>
  <si>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</si>
  <si>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</si>
  <si>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</si>
  <si>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</si>
  <si>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</si>
  <si>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</si>
  <si>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</si>
  <si>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</si>
  <si>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</si>
  <si>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</si>
  <si>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</si>
  <si>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</si>
  <si>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</si>
  <si>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</si>
  <si>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</si>
  <si>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</si>
  <si>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</si>
  <si>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</si>
  <si>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</si>
  <si>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</si>
  <si>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</si>
  <si>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</si>
  <si>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</si>
  <si>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</si>
  <si>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</si>
  <si>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</si>
  <si>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</si>
  <si>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</si>
  <si>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</si>
  <si>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</si>
  <si>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</si>
  <si>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</si>
  <si>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</si>
  <si>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</si>
  <si>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</si>
  <si>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</si>
  <si>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</si>
  <si>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</si>
  <si>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</si>
  <si>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</si>
  <si>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</si>
  <si>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</si>
  <si>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</si>
  <si>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</si>
  <si>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</si>
  <si>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</si>
  <si>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</si>
  <si>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</si>
  <si>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</si>
  <si>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</si>
  <si>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</si>
  <si>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</si>
  <si>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</si>
  <si>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</si>
  <si>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</si>
  <si>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</si>
  <si>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</si>
  <si>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</si>
  <si>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</si>
  <si>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</si>
  <si>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</si>
  <si>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</si>
  <si>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</si>
  <si>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</si>
  <si>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</si>
  <si>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</si>
  <si>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</si>
  <si>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</si>
  <si>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</si>
  <si>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</si>
  <si>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</si>
  <si>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</si>
  <si>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</si>
  <si>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</si>
  <si>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</si>
  <si>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</si>
  <si>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</si>
  <si>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</si>
  <si>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</si>
  <si>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</si>
  <si>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</si>
  <si>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</si>
  <si>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</si>
  <si>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</si>
  <si>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</si>
  <si>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</si>
  <si>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</si>
  <si>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</si>
  <si>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</si>
  <si>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</si>
  <si>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</si>
  <si>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</si>
  <si>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</si>
  <si>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</si>
  <si>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</si>
  <si>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</si>
  <si>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</si>
  <si>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</si>
  <si>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</si>
  <si>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</si>
  <si>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</si>
  <si>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</si>
  <si>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</si>
  <si>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</si>
  <si>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</si>
  <si>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</si>
  <si>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</si>
  <si>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</si>
  <si>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</si>
  <si>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</si>
  <si>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</si>
  <si>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</si>
  <si>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</si>
  <si>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</si>
  <si>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</si>
  <si>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</si>
  <si>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</si>
  <si>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</si>
  <si>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</si>
  <si>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</si>
  <si>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</si>
  <si>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</si>
  <si>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</si>
  <si>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</si>
  <si>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</si>
  <si>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</si>
  <si>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</si>
  <si>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</si>
  <si>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</si>
  <si>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</si>
  <si>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</si>
  <si>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</si>
  <si>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</si>
  <si>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</si>
  <si>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</si>
  <si>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</si>
  <si>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</si>
  <si>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</si>
  <si>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</si>
  <si>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</si>
  <si>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</si>
  <si>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</si>
  <si>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</si>
  <si>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</si>
  <si>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</si>
  <si>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</si>
  <si>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</si>
  <si>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</si>
  <si>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</si>
  <si>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</si>
  <si>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</si>
  <si>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</si>
  <si>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</si>
  <si>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</si>
  <si>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</si>
  <si>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</si>
  <si>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</si>
  <si>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</si>
  <si>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</si>
  <si>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</si>
  <si>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</si>
  <si>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</si>
  <si>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</si>
  <si>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</si>
  <si>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</si>
  <si>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</si>
  <si>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</si>
  <si>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</si>
  <si>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</si>
  <si>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</si>
  <si>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</si>
  <si>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</si>
  <si>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</si>
  <si>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</si>
  <si>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</si>
  <si>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</si>
  <si>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</si>
  <si>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</si>
  <si>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</si>
  <si>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</si>
  <si>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</si>
  <si>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</si>
  <si>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</si>
  <si>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</si>
  <si>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</si>
  <si>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</si>
  <si>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</si>
  <si>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</si>
  <si>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</si>
  <si>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</si>
  <si>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</si>
  <si>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</si>
  <si>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</si>
  <si>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</si>
  <si>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</si>
  <si>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</si>
  <si>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</si>
  <si>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</si>
  <si>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</si>
  <si>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</si>
  <si>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</si>
  <si>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</si>
  <si>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</si>
  <si>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</si>
  <si>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</si>
  <si>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</si>
  <si>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</si>
  <si>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</si>
  <si>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</si>
  <si>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</si>
  <si>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</si>
  <si>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</si>
  <si>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</si>
  <si>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</si>
  <si>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</si>
  <si>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</si>
  <si>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</si>
  <si>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</si>
  <si>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</si>
  <si>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</si>
  <si>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</si>
  <si>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</si>
  <si>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</si>
  <si>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</si>
  <si>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</si>
  <si>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</si>
  <si>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</si>
  <si>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</si>
  <si>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</si>
  <si>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</si>
  <si>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</si>
  <si>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</si>
  <si>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</si>
  <si>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</si>
  <si>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</si>
  <si>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</si>
  <si>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</si>
  <si>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</si>
  <si>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</si>
  <si>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</si>
  <si>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</si>
  <si>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</si>
  <si>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</si>
  <si>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</si>
  <si>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</si>
  <si>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</si>
  <si>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</si>
  <si>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</si>
  <si>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</si>
  <si>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</si>
  <si>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</si>
  <si>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</si>
  <si>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</si>
  <si>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</si>
  <si>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</si>
  <si>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</si>
  <si>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</si>
  <si>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</si>
  <si>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</si>
  <si>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</si>
  <si>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</si>
  <si>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</si>
  <si>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</si>
  <si>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</si>
  <si>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</si>
  <si>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</si>
  <si>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</si>
  <si>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</si>
  <si>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</si>
  <si>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</si>
  <si>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</si>
  <si>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</si>
  <si>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</si>
  <si>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</si>
  <si>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</si>
  <si>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</si>
  <si>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</si>
  <si>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</si>
  <si>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</si>
  <si>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</si>
  <si>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</si>
  <si>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</si>
  <si>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</si>
  <si>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</si>
  <si>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</si>
  <si>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</si>
  <si>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</si>
  <si>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</si>
  <si>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</si>
  <si>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</si>
  <si>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</si>
  <si>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</si>
  <si>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</si>
  <si>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</si>
  <si>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</si>
  <si>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</si>
  <si>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</si>
  <si>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</si>
  <si>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</si>
  <si>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</si>
  <si>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</si>
  <si>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</si>
  <si>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</si>
  <si>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</si>
  <si>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</si>
  <si>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</si>
  <si>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</si>
  <si>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</si>
  <si>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</si>
  <si>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</si>
  <si>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</si>
  <si>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</si>
  <si>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</si>
  <si>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</si>
  <si>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</si>
  <si>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</si>
  <si>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</si>
  <si>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</si>
  <si>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</si>
  <si>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</si>
  <si>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</si>
  <si>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</si>
  <si>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</si>
  <si>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</si>
  <si>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</si>
  <si>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</si>
  <si>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</si>
  <si>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</si>
  <si>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</si>
  <si>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</si>
  <si>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</si>
  <si>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</si>
  <si>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</si>
  <si>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</si>
  <si>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</si>
  <si>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</si>
  <si>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</si>
  <si>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</si>
  <si>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</si>
  <si>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</si>
  <si>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</si>
  <si>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</si>
  <si>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</si>
  <si>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</si>
  <si>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</si>
  <si>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</si>
  <si>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</si>
  <si>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</si>
  <si>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</si>
  <si>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</si>
  <si>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</si>
  <si>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</si>
  <si>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</si>
  <si>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</si>
  <si>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</si>
  <si>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</si>
  <si>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</si>
  <si>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</si>
  <si>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</si>
  <si>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</si>
  <si>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</si>
  <si>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</si>
  <si>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</si>
  <si>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</si>
  <si>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</si>
  <si>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</si>
  <si>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</si>
  <si>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</si>
  <si>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</si>
  <si>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</si>
  <si>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</si>
  <si>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</si>
  <si>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</si>
  <si>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</si>
  <si>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</si>
  <si>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</si>
  <si>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</si>
  <si>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</si>
  <si>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</si>
  <si>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</si>
  <si>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</si>
  <si>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</si>
  <si>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</si>
  <si>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</si>
  <si>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</si>
  <si>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</si>
  <si>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</si>
  <si>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</si>
  <si>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</si>
  <si>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</si>
  <si>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</si>
  <si>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</si>
  <si>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</si>
  <si>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</si>
  <si>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</si>
  <si>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</si>
  <si>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</si>
  <si>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</si>
  <si>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</si>
  <si>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</si>
  <si>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</si>
  <si>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</si>
  <si>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</si>
  <si>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</si>
  <si>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</si>
  <si>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</si>
  <si>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</si>
  <si>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</si>
  <si>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</si>
  <si>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</si>
  <si>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</si>
  <si>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</si>
  <si>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</si>
  <si>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</si>
  <si>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</si>
  <si>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</si>
  <si>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</si>
  <si>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</si>
  <si>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</si>
  <si>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</si>
  <si>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</si>
  <si>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</si>
  <si>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</si>
  <si>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</si>
  <si>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</si>
  <si>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</si>
  <si>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</si>
  <si>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</si>
  <si>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</si>
  <si>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</si>
  <si>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</si>
  <si>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</si>
  <si>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</si>
  <si>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</si>
  <si>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</si>
  <si>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</si>
  <si>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</si>
  <si>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</si>
  <si>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</si>
  <si>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</si>
  <si>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</si>
  <si>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</si>
  <si>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</si>
  <si>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</si>
  <si>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</si>
  <si>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</si>
  <si>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</si>
  <si>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</si>
  <si>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</si>
  <si>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</si>
  <si>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</si>
  <si>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</si>
  <si>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</si>
  <si>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</si>
  <si>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</si>
  <si>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</si>
  <si>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</si>
  <si>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</si>
  <si>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</si>
  <si>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</si>
  <si>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</si>
  <si>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</si>
  <si>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</si>
  <si>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</si>
  <si>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</si>
  <si>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</si>
  <si>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</si>
  <si>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</si>
  <si>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</si>
  <si>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</si>
  <si>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</si>
  <si>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</si>
  <si>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</si>
  <si>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</si>
  <si>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</si>
  <si>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</si>
  <si>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</si>
  <si>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</si>
  <si>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</si>
  <si>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</si>
  <si>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</si>
  <si>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</si>
  <si>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</si>
  <si>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</si>
  <si>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</si>
  <si>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</si>
  <si>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</si>
  <si>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</si>
  <si>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</si>
  <si>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</si>
  <si>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</si>
  <si>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</si>
  <si>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</si>
  <si>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</si>
  <si>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</si>
  <si>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</si>
  <si>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</si>
  <si>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</si>
  <si>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</si>
  <si>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</si>
  <si>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</si>
  <si>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</si>
  <si>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</si>
  <si>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</si>
  <si>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</si>
  <si>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</si>
  <si>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</si>
  <si>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</si>
  <si>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</si>
  <si>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</si>
  <si>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</si>
  <si>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</si>
  <si>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</si>
  <si>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</si>
  <si>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</si>
  <si>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</si>
  <si>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</si>
  <si>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</si>
  <si>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</si>
  <si>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</si>
  <si>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</si>
  <si>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</si>
  <si>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</si>
  <si>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</si>
  <si>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</si>
  <si>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</si>
  <si>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</si>
  <si>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</si>
  <si>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</si>
  <si>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</si>
  <si>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</si>
  <si>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</si>
  <si>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</si>
  <si>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</si>
  <si>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</si>
  <si>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</si>
  <si>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</si>
  <si>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</si>
  <si>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</si>
  <si>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</si>
  <si>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</si>
  <si>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</si>
  <si>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</si>
  <si>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</si>
  <si>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</si>
  <si>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</si>
  <si>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</si>
  <si>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</si>
  <si>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</si>
  <si>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</si>
  <si>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</si>
  <si>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</si>
  <si>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</si>
  <si>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</si>
  <si>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</si>
  <si>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</si>
  <si>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</si>
  <si>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</si>
  <si>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</si>
  <si>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</si>
  <si>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</si>
  <si>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</si>
  <si>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</si>
  <si>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</si>
  <si>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</si>
  <si>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</si>
  <si>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</si>
  <si>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</si>
  <si>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</si>
  <si>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</si>
  <si>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</si>
  <si>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</si>
  <si>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</si>
  <si>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</si>
  <si>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</si>
  <si>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</si>
  <si>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</si>
  <si>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</si>
  <si>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</si>
  <si>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</si>
  <si>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</si>
  <si>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</si>
  <si>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</si>
  <si>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</si>
  <si>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</si>
  <si>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</si>
  <si>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</si>
  <si>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</si>
  <si>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</si>
  <si>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</si>
  <si>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</si>
  <si>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</si>
  <si>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</si>
  <si>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</si>
  <si>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</si>
  <si>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</si>
  <si>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</si>
  <si>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</si>
  <si>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</si>
  <si>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</si>
  <si>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</si>
  <si>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</si>
  <si>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</si>
  <si>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</si>
  <si>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</si>
  <si>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</si>
  <si>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</si>
  <si>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</si>
  <si>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</si>
  <si>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</si>
  <si>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</si>
  <si>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</si>
  <si>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</si>
  <si>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</si>
  <si>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</si>
  <si>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</si>
  <si>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</si>
  <si>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</si>
  <si>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</si>
  <si>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</si>
  <si>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</si>
  <si>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</si>
  <si>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</si>
  <si>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</si>
  <si>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</si>
  <si>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</si>
  <si>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</si>
  <si>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</si>
  <si>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</si>
  <si>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</si>
  <si>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</si>
  <si>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</si>
  <si>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</si>
  <si>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</si>
  <si>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</si>
  <si>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</si>
  <si>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</si>
  <si>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</si>
  <si>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</si>
  <si>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</si>
  <si>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</si>
  <si>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</si>
  <si>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</si>
  <si>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</si>
  <si>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</si>
  <si>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</si>
  <si>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</si>
  <si>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</si>
  <si>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</si>
  <si>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</si>
  <si>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</si>
  <si>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</si>
  <si>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</si>
  <si>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</si>
  <si>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</si>
  <si>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</si>
  <si>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</si>
  <si>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</si>
  <si>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</si>
  <si>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</si>
  <si>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</si>
  <si>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</si>
  <si>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</si>
  <si>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</si>
  <si>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</si>
  <si>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</si>
  <si>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</si>
  <si>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</si>
  <si>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</si>
  <si>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</si>
  <si>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</si>
  <si>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</si>
  <si>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</si>
  <si>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</si>
  <si>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</si>
  <si>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</si>
  <si>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</si>
  <si>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</si>
  <si>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</si>
  <si>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</si>
  <si>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</si>
  <si>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</si>
  <si>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</si>
  <si>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</si>
  <si>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</si>
  <si>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</si>
  <si>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</si>
  <si>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</si>
  <si>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</si>
  <si>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</si>
  <si>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</si>
  <si>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</si>
  <si>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</si>
  <si>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</si>
  <si>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</si>
  <si>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</si>
  <si>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</si>
  <si>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</si>
  <si>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</si>
  <si>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</si>
  <si>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</si>
  <si>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</si>
  <si>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</si>
  <si>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</si>
  <si>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</si>
  <si>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</si>
  <si>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</si>
  <si>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</si>
  <si>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</si>
  <si>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</si>
  <si>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</si>
  <si>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</si>
  <si>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</si>
  <si>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</si>
  <si>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</si>
  <si>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</si>
  <si>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</si>
  <si>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</si>
  <si>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</si>
  <si>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</si>
  <si>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</si>
  <si>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</si>
  <si>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</si>
  <si>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</si>
  <si>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</si>
  <si>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</si>
  <si>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</si>
  <si>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</si>
  <si>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</si>
  <si>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</si>
  <si>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</si>
  <si>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</si>
  <si>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</si>
  <si>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</si>
  <si>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</si>
  <si>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</si>
  <si>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</si>
  <si>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</si>
  <si>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</si>
  <si>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</si>
  <si>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</si>
  <si>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</si>
  <si>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</si>
  <si>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</si>
  <si>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</si>
  <si>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</si>
  <si>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</si>
  <si>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</si>
  <si>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</si>
  <si>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</si>
  <si>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</si>
  <si>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</si>
  <si>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</si>
  <si>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</si>
  <si>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</si>
  <si>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</si>
  <si>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</si>
  <si>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</si>
  <si>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</si>
  <si>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</si>
  <si>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</si>
  <si>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</si>
  <si>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</si>
  <si>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</si>
  <si>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</si>
  <si>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</si>
  <si>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</si>
  <si>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</si>
  <si>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</si>
  <si>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</si>
  <si>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</si>
  <si>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</si>
  <si>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</si>
  <si>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</si>
  <si>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</si>
  <si>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</si>
  <si>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</si>
  <si>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</si>
  <si>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</si>
  <si>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</si>
  <si>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</si>
  <si>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</si>
  <si>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</si>
  <si>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</si>
  <si>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</si>
  <si>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</si>
  <si>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</si>
  <si>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</si>
  <si>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</si>
  <si>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</si>
  <si>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</si>
  <si>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</si>
  <si>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</si>
  <si>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</si>
  <si>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</si>
  <si>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</si>
  <si>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</si>
  <si>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</si>
  <si>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</si>
  <si>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</si>
  <si>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</si>
  <si>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</si>
  <si>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</si>
  <si>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</si>
  <si>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</si>
  <si>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</si>
  <si>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</si>
  <si>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</si>
  <si>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</si>
  <si>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</si>
  <si>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</si>
  <si>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</si>
  <si>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</si>
  <si>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</si>
  <si>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</si>
  <si>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</si>
  <si>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</si>
  <si>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</si>
  <si>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</si>
  <si>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</si>
  <si>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</si>
  <si>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</si>
  <si>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</si>
  <si>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</si>
  <si>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</si>
  <si>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</si>
  <si>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</si>
  <si>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</si>
  <si>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</si>
  <si>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</si>
  <si>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</si>
  <si>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</si>
  <si>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</si>
  <si>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</si>
  <si>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</si>
  <si>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</si>
  <si>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</si>
  <si>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</si>
  <si>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</si>
  <si>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</si>
  <si>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</si>
  <si>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</si>
  <si>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</si>
  <si>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</si>
  <si>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</si>
  <si>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</si>
  <si>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</si>
  <si>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</si>
  <si>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</si>
  <si>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</si>
  <si>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</si>
  <si>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</si>
  <si>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</si>
  <si>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</si>
  <si>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</si>
  <si>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</si>
  <si>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</si>
  <si>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</si>
  <si>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</si>
  <si>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</si>
  <si>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</si>
  <si>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</si>
  <si>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</si>
  <si>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</si>
  <si>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</si>
  <si>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</si>
  <si>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</si>
  <si>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</si>
  <si>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</si>
  <si>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</si>
  <si>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</si>
  <si>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</si>
  <si>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</si>
  <si>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</si>
  <si>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</si>
  <si>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</si>
  <si>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</si>
  <si>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</si>
  <si>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</si>
  <si>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</si>
  <si>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</si>
  <si>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</si>
  <si>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</si>
  <si>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</si>
  <si>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</si>
  <si>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</si>
  <si>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</si>
  <si>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</si>
  <si>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</si>
  <si>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</si>
  <si>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</si>
  <si>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</si>
  <si>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</si>
  <si>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</si>
  <si>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</si>
  <si>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</si>
  <si>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</si>
  <si>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</si>
  <si>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</si>
  <si>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</si>
  <si>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</si>
  <si>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</si>
  <si>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</si>
  <si>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</si>
  <si>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</si>
  <si>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</si>
  <si>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</si>
  <si>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</si>
  <si>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</si>
  <si>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</si>
  <si>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</si>
  <si>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</si>
  <si>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</si>
  <si>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</si>
  <si>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</si>
  <si>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</si>
  <si>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</si>
  <si>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</si>
  <si>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</si>
  <si>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</si>
  <si>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</si>
  <si>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</si>
  <si>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</si>
  <si>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</si>
  <si>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</si>
  <si>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</si>
  <si>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</si>
  <si>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</si>
  <si>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</si>
  <si>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</si>
  <si>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</si>
  <si>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</si>
  <si>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</si>
  <si>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</si>
  <si>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</si>
  <si>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</si>
  <si>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</si>
  <si>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</si>
  <si>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</si>
  <si>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</si>
  <si>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</si>
  <si>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</si>
  <si>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</si>
  <si>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</si>
  <si>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</si>
  <si>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</si>
  <si>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</si>
  <si>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</si>
  <si>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</si>
  <si>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</si>
  <si>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</si>
  <si>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</si>
  <si>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</si>
  <si>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</si>
  <si>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</si>
  <si>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</si>
  <si>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</si>
  <si>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</si>
  <si>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</si>
  <si>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</si>
  <si>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</si>
  <si>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</si>
  <si>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</si>
  <si>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</si>
  <si>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</si>
  <si>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</si>
  <si>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</si>
  <si>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</si>
  <si>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</si>
  <si>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</si>
  <si>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</si>
  <si>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</si>
  <si>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</si>
  <si>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</si>
  <si>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</si>
  <si>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</si>
  <si>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</si>
  <si>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</si>
  <si>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</si>
  <si>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</si>
  <si>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</si>
  <si>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</si>
  <si>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</si>
  <si>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</si>
  <si>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</si>
  <si>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</si>
  <si>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</si>
  <si>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</si>
  <si>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</si>
  <si>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</si>
  <si>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</si>
  <si>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</si>
  <si>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</si>
  <si>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</si>
  <si>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</si>
  <si>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</si>
  <si>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</si>
  <si>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</si>
  <si>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</si>
  <si>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</si>
  <si>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</si>
  <si>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</si>
  <si>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</si>
  <si>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</si>
  <si>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</si>
  <si>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</si>
  <si>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</si>
  <si>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</si>
  <si>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</si>
  <si>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</si>
  <si>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</si>
  <si>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</si>
  <si>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</si>
  <si>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</si>
  <si>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</si>
  <si>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</si>
  <si>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</si>
  <si>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</si>
  <si>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</si>
  <si>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</si>
  <si>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</si>
  <si>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</si>
  <si>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</si>
  <si>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</si>
  <si>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</si>
  <si>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</si>
  <si>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</si>
  <si>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</si>
  <si>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</si>
  <si>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</si>
  <si>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</si>
  <si>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</si>
  <si>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</si>
  <si>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</si>
  <si>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</si>
  <si>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</si>
  <si>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</si>
  <si>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</si>
  <si>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</si>
  <si>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</si>
  <si>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</si>
  <si>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</si>
  <si>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</si>
  <si>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</si>
  <si>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</si>
  <si>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</si>
  <si>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</si>
  <si>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</si>
  <si>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</si>
  <si>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</si>
  <si>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</si>
  <si>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</si>
  <si>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</si>
  <si>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</si>
  <si>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</si>
  <si>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</si>
  <si>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</si>
  <si>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</si>
  <si>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</si>
  <si>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</si>
  <si>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</si>
  <si>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</si>
  <si>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</si>
  <si>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</si>
  <si>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</si>
  <si>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</si>
  <si>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</si>
  <si>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</si>
  <si>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</si>
  <si>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</si>
  <si>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</si>
  <si>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</si>
  <si>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</si>
  <si>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</si>
  <si>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</si>
  <si>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</si>
  <si>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</si>
  <si>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</si>
  <si>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</si>
  <si>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</si>
  <si>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</si>
  <si>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</si>
  <si>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</si>
  <si>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</si>
  <si>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</si>
  <si>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</si>
  <si>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</si>
  <si>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</si>
  <si>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</si>
  <si>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</si>
  <si>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</si>
  <si>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</si>
  <si>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</si>
  <si>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</si>
  <si>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</si>
  <si>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</si>
  <si>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</si>
  <si>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</si>
  <si>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</si>
  <si>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</si>
  <si>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</si>
  <si>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</si>
  <si>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</si>
  <si>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</si>
  <si>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</si>
  <si>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</si>
  <si>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</si>
  <si>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</si>
  <si>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</si>
  <si>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</si>
  <si>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</si>
  <si>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</si>
  <si>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</si>
  <si>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</si>
  <si>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</si>
  <si>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</si>
  <si>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</si>
  <si>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</si>
  <si>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</si>
  <si>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</si>
  <si>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</si>
  <si>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</si>
  <si>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</si>
  <si>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</si>
  <si>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</si>
  <si>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</si>
  <si>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</si>
  <si>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</si>
  <si>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</si>
  <si>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</si>
  <si>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</si>
  <si>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</si>
  <si>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</si>
  <si>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</si>
  <si>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</si>
  <si>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</si>
  <si>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</si>
  <si>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</si>
  <si>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</si>
  <si>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</si>
  <si>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</si>
  <si>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</si>
  <si>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</si>
  <si>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</si>
  <si>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</si>
  <si>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</si>
  <si>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</si>
  <si>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</si>
  <si>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</si>
  <si>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</si>
  <si>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</si>
  <si>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</si>
  <si>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</si>
  <si>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</si>
  <si>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</si>
  <si>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</si>
  <si>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</si>
  <si>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</si>
  <si>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</si>
  <si>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</si>
  <si>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</si>
  <si>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</si>
  <si>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</si>
  <si>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</si>
  <si>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</si>
  <si>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</si>
  <si>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</si>
  <si>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</si>
  <si>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</si>
  <si>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</si>
  <si>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</si>
  <si>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</si>
  <si>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</si>
  <si>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</si>
  <si>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</si>
  <si>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</si>
  <si>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</si>
  <si>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</si>
  <si>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</si>
  <si>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</si>
  <si>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</si>
  <si>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</si>
  <si>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</si>
  <si>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</si>
  <si>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</si>
  <si>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</si>
  <si>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</si>
  <si>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</si>
  <si>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</si>
  <si>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</si>
  <si>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</si>
  <si>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</si>
  <si>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</si>
  <si>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</si>
  <si>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</si>
  <si>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</si>
  <si>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</si>
  <si>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</si>
  <si>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</si>
  <si>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</si>
  <si>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</si>
  <si>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</si>
  <si>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</si>
  <si>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</si>
  <si>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</si>
  <si>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</si>
  <si>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</si>
  <si>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</si>
  <si>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</si>
  <si>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</si>
  <si>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</si>
  <si>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</si>
  <si>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</si>
  <si>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</si>
  <si>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</si>
  <si>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</si>
  <si>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</si>
  <si>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</si>
  <si>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</si>
  <si>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</si>
  <si>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</si>
  <si>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</si>
  <si>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</si>
  <si>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</si>
  <si>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</si>
  <si>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</si>
  <si>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</si>
  <si>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</si>
  <si>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</si>
  <si>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</si>
  <si>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</si>
  <si>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</si>
  <si>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</si>
  <si>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</si>
  <si>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</si>
  <si>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</si>
  <si>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</si>
  <si>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</si>
  <si>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</si>
  <si>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</si>
  <si>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</si>
  <si>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</si>
  <si>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</si>
  <si>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</si>
  <si>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</si>
  <si>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</si>
  <si>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</si>
  <si>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</si>
  <si>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</si>
  <si>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</si>
  <si>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</si>
  <si>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</si>
  <si>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</si>
  <si>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</si>
  <si>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</si>
  <si>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</si>
  <si>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</si>
  <si>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</si>
  <si>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</si>
  <si>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</si>
  <si>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</si>
  <si>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</si>
  <si>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</si>
  <si>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</si>
  <si>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</si>
  <si>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</si>
  <si>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</si>
  <si>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</si>
  <si>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</si>
  <si>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</si>
  <si>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</si>
  <si>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</si>
  <si>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</si>
  <si>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</si>
  <si>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</si>
  <si>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</si>
  <si>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</si>
  <si>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</si>
  <si>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</si>
  <si>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</si>
  <si>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</si>
  <si>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</si>
  <si>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</si>
  <si>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</si>
  <si>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</si>
  <si>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</si>
  <si>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</si>
  <si>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</si>
  <si>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</si>
  <si>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</si>
  <si>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</si>
  <si>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</si>
  <si>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</si>
  <si>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</si>
  <si>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</si>
  <si>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</si>
  <si>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</si>
  <si>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</si>
  <si>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</si>
  <si>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</si>
  <si>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</si>
  <si>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</si>
  <si>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</si>
  <si>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</si>
  <si>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</si>
  <si>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</si>
  <si>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</si>
  <si>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</si>
  <si>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</si>
  <si>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</si>
  <si>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</si>
  <si>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</si>
  <si>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</si>
  <si>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</si>
  <si>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</si>
  <si>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</si>
  <si>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</si>
  <si>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</si>
  <si>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</si>
  <si>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</si>
  <si>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</si>
  <si>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</si>
  <si>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</si>
  <si>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</si>
  <si>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</si>
  <si>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</si>
  <si>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</si>
  <si>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</si>
  <si>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</si>
  <si>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</si>
  <si>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</si>
  <si>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</si>
  <si>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</si>
  <si>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</si>
  <si>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</si>
  <si>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</si>
  <si>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</si>
  <si>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</si>
  <si>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</si>
  <si>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</si>
  <si>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</si>
  <si>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</si>
  <si>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</si>
  <si>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</si>
  <si>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</si>
  <si>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</si>
  <si>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</si>
  <si>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</si>
  <si>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</si>
  <si>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</si>
  <si>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</si>
  <si>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</si>
  <si>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</si>
  <si>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</si>
  <si>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</si>
  <si>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</si>
  <si>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</si>
  <si>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</si>
  <si>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</si>
  <si>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</si>
  <si>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</si>
  <si>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</si>
  <si>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</si>
  <si>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</si>
  <si>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</si>
  <si>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</si>
  <si>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</si>
  <si>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</si>
  <si>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</si>
  <si>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</si>
  <si>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</si>
  <si>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</si>
  <si>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</si>
  <si>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</si>
  <si>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</si>
  <si>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</si>
  <si>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</si>
  <si>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</si>
  <si>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</si>
  <si>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</si>
  <si>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</si>
  <si>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</si>
  <si>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</si>
  <si>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</si>
  <si>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</si>
  <si>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</si>
  <si>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</si>
  <si>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</si>
  <si>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</si>
  <si>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</si>
  <si>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</si>
  <si>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</si>
  <si>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</si>
  <si>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</si>
  <si>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</si>
  <si>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</si>
  <si>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</si>
  <si>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</si>
  <si>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</si>
  <si>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</si>
  <si>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</si>
  <si>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</si>
  <si>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</si>
  <si>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</si>
  <si>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</si>
  <si>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</si>
  <si>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</si>
  <si>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</si>
  <si>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</si>
  <si>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</si>
  <si>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</si>
  <si>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</si>
  <si>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</si>
  <si>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</si>
  <si>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</si>
  <si>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</si>
  <si>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</si>
  <si>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</si>
  <si>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</si>
  <si>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</si>
  <si>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</si>
  <si>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</si>
  <si>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</si>
  <si>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</si>
  <si>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</si>
  <si>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</si>
  <si>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</si>
  <si>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</si>
  <si>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</si>
  <si>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</si>
  <si>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</si>
  <si>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</si>
  <si>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</si>
  <si>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</si>
  <si>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</si>
  <si>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</si>
  <si>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</si>
  <si>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</si>
  <si>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</si>
  <si>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</si>
  <si>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</si>
  <si>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</si>
  <si>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</si>
  <si>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</si>
  <si>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</si>
  <si>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</si>
  <si>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</si>
  <si>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</si>
  <si>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</si>
  <si>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</si>
  <si>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</si>
  <si>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</si>
  <si>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</si>
  <si>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</si>
  <si>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</si>
  <si>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</si>
  <si>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</si>
  <si>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</si>
  <si>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</si>
  <si>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</si>
  <si>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</si>
  <si>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</si>
  <si>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</si>
  <si>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</si>
  <si>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</si>
  <si>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</si>
  <si>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</si>
  <si>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</si>
  <si>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</si>
  <si>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</si>
  <si>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</si>
  <si>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</si>
  <si>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</si>
  <si>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</si>
  <si>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</si>
  <si>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</si>
  <si>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</si>
  <si>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</si>
  <si>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</si>
  <si>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</si>
  <si>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</si>
  <si>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</si>
  <si>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</si>
  <si>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</si>
  <si>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</si>
  <si>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</si>
  <si>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</si>
  <si>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</si>
  <si>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</si>
  <si>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</si>
  <si>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</si>
  <si>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</si>
  <si>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</si>
  <si>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</si>
  <si>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</si>
  <si>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</si>
  <si>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</si>
  <si>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</si>
  <si>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</si>
  <si>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</si>
  <si>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</si>
  <si>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</si>
  <si>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</si>
  <si>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</si>
  <si>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</si>
  <si>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</si>
  <si>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</si>
  <si>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</si>
  <si>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</si>
  <si>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</si>
  <si>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</si>
  <si>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</si>
  <si>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</si>
  <si>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</si>
  <si>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</si>
  <si>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</si>
  <si>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</si>
  <si>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</si>
  <si>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</si>
  <si>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</si>
  <si>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</si>
  <si>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</si>
  <si>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</si>
  <si>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</si>
  <si>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</si>
  <si>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</si>
  <si>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</si>
  <si>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</si>
  <si>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</si>
  <si>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</si>
  <si>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</si>
  <si>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</si>
  <si>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</si>
  <si>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</si>
  <si>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</si>
  <si>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</si>
  <si>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</si>
  <si>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</si>
  <si>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</si>
  <si>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</si>
  <si>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</si>
  <si>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</si>
  <si>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</si>
  <si>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</si>
  <si>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</si>
  <si>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</si>
  <si>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</si>
  <si>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</si>
  <si>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</si>
  <si>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</si>
  <si>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</si>
  <si>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</si>
  <si>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</si>
  <si>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</si>
  <si>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</si>
  <si>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</si>
  <si>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</si>
  <si>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</si>
  <si>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</si>
  <si>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</si>
  <si>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</si>
  <si>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</si>
  <si>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</si>
  <si>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</si>
  <si>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</si>
  <si>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</si>
  <si>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</si>
  <si>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</si>
  <si>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</si>
  <si>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</si>
  <si>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</si>
  <si>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</si>
  <si>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</si>
  <si>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</si>
  <si>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</si>
  <si>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</si>
  <si>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</si>
  <si>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</si>
  <si>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</si>
  <si>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</si>
  <si>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</si>
  <si>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</si>
  <si>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</si>
  <si>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</si>
  <si>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</si>
  <si>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</si>
  <si>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</si>
  <si>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</si>
  <si>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</si>
  <si>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</si>
  <si>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</si>
  <si>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</si>
  <si>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</si>
  <si>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</si>
  <si>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</si>
  <si>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</si>
  <si>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</si>
  <si>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</si>
  <si>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</si>
  <si>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</si>
  <si>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</si>
  <si>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</si>
  <si>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</si>
  <si>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</si>
  <si>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</si>
  <si>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</si>
  <si>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</si>
  <si>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</si>
  <si>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</si>
  <si>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</si>
  <si>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</si>
  <si>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</si>
  <si>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</si>
  <si>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</si>
  <si>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</si>
  <si>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</si>
  <si>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</si>
  <si>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</si>
  <si>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</si>
  <si>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</si>
  <si>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</si>
  <si>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</si>
  <si>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</si>
  <si>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</si>
  <si>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</si>
  <si>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</si>
  <si>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</si>
  <si>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</si>
  <si>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</si>
  <si>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</si>
  <si>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</si>
  <si>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</si>
  <si>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</si>
  <si>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</si>
  <si>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</si>
  <si>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</si>
  <si>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</si>
  <si>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</si>
  <si>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</si>
  <si>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</si>
  <si>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</si>
  <si>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</si>
  <si>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</si>
  <si>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</si>
  <si>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</si>
  <si>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</si>
  <si>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</si>
  <si>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</si>
  <si>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</si>
  <si>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</si>
  <si>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</si>
  <si>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</si>
  <si>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</si>
  <si>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</si>
  <si>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</si>
  <si>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</si>
  <si>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</si>
  <si>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</si>
  <si>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</si>
  <si>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</si>
  <si>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</si>
  <si>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</si>
  <si>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</si>
  <si>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</si>
  <si>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</si>
  <si>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</si>
  <si>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</si>
  <si>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</si>
  <si>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</si>
  <si>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</si>
  <si>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</si>
  <si>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</si>
  <si>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</si>
  <si>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</si>
  <si>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</si>
  <si>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</si>
  <si>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</si>
  <si>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</si>
  <si>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</si>
  <si>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</si>
  <si>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</si>
  <si>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</si>
  <si>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</si>
  <si>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</si>
  <si>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</si>
  <si>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</si>
  <si>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</si>
  <si>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</si>
  <si>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</si>
  <si>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</si>
  <si>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</si>
  <si>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</si>
  <si>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</si>
  <si>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</si>
  <si>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</si>
  <si>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</si>
  <si>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</si>
  <si>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</si>
  <si>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</si>
  <si>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</si>
  <si>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</si>
  <si>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</si>
  <si>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</si>
  <si>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</si>
  <si>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</si>
  <si>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</si>
  <si>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</si>
  <si>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</si>
  <si>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</si>
  <si>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</si>
  <si>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</si>
  <si>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</si>
  <si>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</si>
  <si>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</si>
  <si>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</si>
  <si>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</si>
  <si>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</si>
  <si>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</si>
  <si>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</si>
  <si>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</si>
  <si>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</si>
  <si>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</si>
  <si>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</si>
  <si>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</si>
  <si>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</si>
  <si>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</si>
  <si>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</si>
  <si>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</si>
  <si>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</si>
  <si>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</si>
  <si>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</si>
  <si>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</si>
  <si>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</si>
  <si>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</si>
  <si>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</si>
  <si>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</si>
  <si>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</si>
  <si>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</si>
  <si>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</si>
  <si>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</si>
  <si>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</si>
  <si>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</si>
  <si>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</si>
  <si>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</si>
  <si>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</si>
  <si>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</si>
  <si>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</si>
  <si>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</si>
  <si>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</si>
  <si>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</si>
  <si>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</si>
  <si>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</si>
  <si>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</si>
  <si>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</si>
  <si>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</si>
  <si>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</si>
  <si>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</si>
  <si>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</si>
  <si>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</si>
  <si>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</si>
  <si>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</si>
  <si>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</si>
  <si>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</si>
  <si>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</si>
  <si>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</si>
  <si>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</si>
  <si>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</si>
  <si>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</si>
  <si>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</si>
  <si>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</si>
  <si>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</si>
  <si>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</si>
  <si>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</si>
  <si>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</si>
  <si>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</si>
  <si>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</si>
  <si>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</si>
  <si>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</si>
  <si>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</si>
  <si>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</si>
  <si>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</si>
  <si>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</si>
  <si>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</si>
  <si>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</si>
  <si>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</si>
  <si>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</si>
  <si>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</si>
  <si>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</si>
  <si>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</si>
  <si>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</si>
  <si>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</si>
  <si>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</si>
  <si>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</si>
  <si>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</si>
  <si>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</si>
  <si>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</si>
  <si>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</si>
  <si>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</si>
  <si>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</si>
  <si>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</si>
  <si>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</si>
  <si>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</si>
  <si>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</si>
  <si>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</si>
  <si>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</si>
  <si>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</si>
  <si>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</si>
  <si>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</si>
  <si>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</si>
  <si>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</si>
  <si>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</si>
  <si>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</si>
  <si>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</si>
  <si>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</si>
  <si>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</si>
  <si>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</si>
  <si>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</si>
  <si>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</si>
  <si>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</si>
  <si>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</si>
  <si>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</si>
  <si>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</si>
  <si>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</si>
  <si>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</si>
  <si>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</si>
  <si>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</si>
  <si>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</si>
  <si>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</si>
  <si>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</si>
  <si>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</si>
  <si>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</si>
  <si>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</si>
  <si>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</si>
  <si>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</si>
  <si>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</si>
  <si>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</si>
  <si>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</si>
  <si>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</si>
  <si>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</si>
  <si>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</si>
  <si>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</si>
  <si>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</si>
  <si>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</si>
  <si>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</si>
  <si>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</si>
  <si>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</si>
  <si>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</si>
  <si>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</si>
  <si>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</si>
  <si>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</si>
  <si>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</si>
  <si>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</si>
  <si>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</si>
  <si>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</si>
  <si>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</si>
  <si>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</si>
  <si>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</si>
  <si>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</si>
  <si>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</si>
  <si>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</si>
  <si>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</si>
  <si>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</si>
  <si>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</si>
  <si>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</si>
  <si>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</si>
  <si>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</si>
  <si>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</si>
  <si>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</si>
  <si>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</si>
  <si>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</si>
  <si>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</si>
  <si>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</si>
  <si>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</si>
  <si>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</si>
  <si>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</si>
  <si>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</si>
  <si>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</si>
  <si>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</si>
  <si>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</si>
  <si>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</si>
  <si>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</si>
  <si>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</si>
  <si>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</si>
  <si>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</si>
  <si>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</si>
  <si>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</si>
  <si>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</si>
  <si>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</si>
  <si>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</si>
  <si>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</si>
  <si>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</si>
  <si>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</si>
  <si>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</si>
  <si>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</si>
  <si>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</si>
  <si>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</si>
  <si>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</si>
  <si>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</si>
  <si>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</si>
  <si>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</si>
  <si>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</si>
  <si>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</si>
  <si>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</si>
  <si>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</si>
  <si>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</si>
  <si>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</si>
  <si>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</si>
  <si>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</si>
  <si>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</si>
  <si>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</si>
  <si>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</si>
  <si>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</si>
  <si>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</si>
  <si>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</si>
  <si>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</si>
  <si>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</si>
  <si>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</si>
  <si>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</si>
  <si>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</si>
  <si>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</si>
  <si>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</si>
  <si>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</si>
  <si>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</si>
  <si>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</si>
  <si>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</si>
  <si>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</si>
  <si>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</si>
  <si>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</si>
  <si>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</si>
  <si>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</si>
  <si>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</si>
  <si>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</si>
  <si>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</si>
  <si>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</si>
  <si>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</si>
  <si>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</si>
  <si>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</si>
  <si>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</si>
  <si>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</si>
  <si>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</si>
  <si>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</si>
  <si>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</si>
  <si>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</si>
  <si>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</si>
  <si>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</si>
  <si>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</si>
  <si>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</si>
  <si>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</si>
  <si>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</si>
  <si>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</si>
  <si>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</si>
  <si>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</si>
  <si>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</si>
  <si>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</si>
  <si>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</si>
  <si>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</si>
  <si>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</si>
  <si>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</si>
  <si>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</si>
  <si>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</si>
  <si>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</si>
  <si>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</si>
  <si>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</si>
  <si>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</si>
  <si>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</si>
  <si>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</si>
  <si>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</si>
  <si>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</si>
  <si>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</si>
  <si>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</si>
  <si>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</si>
  <si>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</si>
  <si>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</si>
  <si>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</si>
  <si>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</si>
  <si>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</si>
  <si>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</si>
  <si>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</si>
  <si>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</si>
  <si>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</si>
  <si>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</si>
  <si>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</si>
  <si>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</si>
  <si>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</si>
  <si>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</si>
  <si>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</si>
  <si>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</si>
  <si>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</si>
  <si>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</si>
  <si>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</si>
  <si>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</si>
  <si>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</si>
  <si>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</si>
  <si>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</si>
  <si>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</si>
  <si>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</si>
  <si>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</si>
  <si>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</si>
  <si>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</si>
  <si>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</si>
  <si>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</si>
  <si>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</si>
  <si>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</si>
  <si>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</si>
  <si>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</si>
  <si>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</si>
  <si>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</si>
  <si>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</si>
  <si>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</si>
  <si>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</si>
  <si>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</si>
  <si>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</si>
  <si>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</si>
  <si>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</si>
  <si>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</si>
  <si>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</si>
  <si>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</si>
  <si>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</si>
  <si>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</si>
  <si>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</si>
  <si>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</si>
  <si>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</si>
  <si>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</si>
  <si>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</si>
  <si>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</si>
  <si>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</si>
  <si>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</si>
  <si>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</si>
  <si>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</si>
  <si>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</si>
  <si>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</si>
  <si>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</si>
  <si>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</si>
  <si>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</si>
  <si>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</si>
  <si>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</si>
  <si>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</si>
  <si>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</si>
  <si>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</si>
  <si>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</si>
  <si>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</si>
  <si>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</si>
  <si>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</si>
  <si>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</si>
  <si>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</si>
  <si>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</si>
  <si>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</si>
  <si>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</si>
  <si>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</si>
  <si>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</si>
  <si>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</si>
  <si>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</si>
  <si>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</si>
  <si>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</si>
  <si>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</si>
  <si>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</si>
  <si>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</si>
  <si>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</si>
  <si>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</si>
  <si>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</si>
  <si>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</si>
  <si>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</si>
  <si>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</si>
  <si>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</si>
  <si>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</si>
  <si>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</si>
  <si>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</si>
  <si>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</si>
  <si>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</si>
  <si>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</si>
  <si>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</si>
  <si>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</si>
  <si>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</si>
  <si>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</si>
  <si>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</si>
  <si>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</si>
  <si>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</si>
  <si>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</si>
  <si>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</si>
  <si>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</si>
  <si>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</si>
  <si>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</si>
  <si>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</si>
  <si>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</si>
  <si>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</si>
  <si>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</si>
  <si>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</si>
  <si>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</si>
  <si>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</si>
  <si>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</si>
  <si>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</si>
  <si>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</si>
  <si>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</si>
  <si>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</si>
  <si>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</si>
  <si>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</si>
  <si>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</si>
  <si>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</si>
  <si>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</si>
  <si>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</si>
  <si>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</si>
  <si>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</si>
  <si>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</si>
  <si>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</si>
  <si>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</si>
  <si>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</si>
  <si>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</si>
  <si>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</si>
  <si>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</si>
  <si>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</si>
  <si>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</si>
  <si>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</si>
  <si>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</si>
  <si>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</si>
  <si>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</si>
  <si>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</si>
  <si>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</si>
  <si>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</si>
  <si>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</si>
  <si>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</si>
  <si>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</si>
  <si>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</si>
  <si>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</si>
  <si>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</si>
  <si>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</si>
  <si>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</si>
  <si>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</si>
  <si>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</si>
  <si>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</si>
  <si>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</si>
  <si>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</si>
  <si>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</si>
  <si>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</si>
  <si>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</si>
  <si>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</si>
  <si>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</si>
  <si>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</si>
  <si>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</si>
  <si>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</si>
  <si>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</si>
  <si>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</si>
  <si>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</si>
  <si>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</si>
  <si>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</si>
  <si>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</si>
  <si>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</si>
  <si>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</si>
  <si>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</si>
  <si>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</si>
  <si>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</si>
  <si>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</si>
  <si>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</si>
  <si>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</si>
  <si>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</si>
  <si>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</si>
  <si>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</si>
  <si>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</si>
  <si>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</si>
  <si>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</si>
  <si>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</si>
  <si>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</si>
  <si>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</si>
  <si>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</si>
  <si>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</si>
  <si>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</si>
  <si>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</si>
  <si>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</si>
  <si>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</si>
  <si>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</si>
  <si>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</si>
  <si>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</si>
  <si>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</si>
  <si>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</si>
  <si>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</si>
  <si>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</si>
  <si>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</si>
  <si>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</si>
  <si>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</si>
  <si>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</si>
  <si>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</si>
  <si>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</si>
  <si>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</si>
  <si>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</si>
  <si>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</si>
  <si>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</si>
  <si>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</si>
  <si>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</si>
  <si>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</si>
  <si>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</si>
  <si>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</si>
  <si>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</si>
  <si>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</si>
  <si>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</si>
  <si>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</si>
  <si>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</si>
  <si>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</si>
  <si>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</si>
  <si>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</si>
  <si>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</si>
  <si>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</si>
  <si>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</si>
  <si>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</si>
  <si>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</si>
  <si>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</si>
  <si>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</si>
  <si>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</si>
  <si>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</si>
  <si>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</si>
  <si>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</si>
  <si>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</si>
  <si>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</si>
  <si>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</si>
  <si>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</si>
  <si>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</si>
  <si>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</si>
  <si>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</si>
  <si>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</si>
  <si>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</si>
  <si>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</si>
  <si>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</si>
  <si>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</si>
  <si>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</si>
  <si>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</si>
  <si>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</si>
  <si>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</si>
  <si>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</si>
  <si>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</si>
  <si>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</si>
  <si>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</si>
  <si>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</si>
  <si>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</si>
  <si>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</si>
  <si>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</si>
  <si>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</si>
  <si>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</si>
  <si>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</si>
  <si>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</si>
  <si>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</si>
  <si>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</si>
  <si>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</si>
  <si>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</si>
  <si>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</si>
  <si>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</si>
  <si>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</si>
  <si>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</si>
  <si>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</si>
  <si>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</si>
  <si>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</si>
  <si>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</si>
  <si>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</si>
  <si>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</si>
  <si>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</si>
  <si>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</si>
  <si>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</si>
  <si>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</si>
  <si>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</si>
  <si>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</si>
  <si>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</si>
  <si>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</si>
  <si>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</si>
  <si>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</si>
  <si>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</si>
  <si>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</si>
  <si>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</si>
  <si>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</si>
  <si>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</si>
  <si>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</si>
  <si>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</si>
  <si>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</si>
  <si>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</si>
  <si>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</si>
  <si>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</si>
  <si>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</si>
  <si>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</si>
  <si>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</si>
  <si>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</si>
  <si>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</si>
  <si>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</si>
  <si>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</si>
  <si>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</si>
  <si>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</si>
  <si>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</si>
  <si>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</si>
  <si>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</si>
  <si>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</si>
  <si>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</si>
  <si>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</si>
  <si>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</si>
  <si>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</si>
  <si>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</si>
  <si>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</si>
  <si>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</si>
  <si>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</si>
  <si>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</si>
  <si>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</si>
  <si>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</si>
  <si>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</si>
  <si>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</si>
  <si>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</si>
  <si>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</si>
  <si>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</si>
  <si>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</si>
  <si>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</si>
  <si>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</si>
  <si>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</si>
  <si>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</si>
  <si>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</si>
  <si>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</si>
  <si>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</si>
  <si>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</si>
  <si>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</si>
  <si>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</si>
  <si>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</si>
  <si>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</si>
  <si>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</si>
  <si>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</si>
  <si>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</si>
  <si>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</si>
  <si>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</si>
  <si>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</si>
  <si>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</si>
  <si>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</si>
  <si>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</si>
  <si>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</si>
  <si>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</si>
  <si>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</si>
  <si>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</si>
  <si>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</si>
  <si>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</si>
  <si>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</si>
  <si>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</si>
  <si>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</si>
  <si>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</si>
  <si>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</si>
  <si>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</si>
  <si>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</si>
  <si>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</si>
  <si>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</si>
  <si>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</si>
  <si>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</si>
  <si>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</si>
  <si>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</si>
  <si>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</si>
  <si>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</si>
  <si>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</si>
  <si>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</si>
  <si>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</si>
  <si>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</si>
  <si>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</si>
  <si>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</si>
  <si>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</si>
  <si>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</si>
  <si>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</si>
  <si>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</si>
  <si>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</si>
  <si>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</si>
  <si>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</si>
  <si>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</si>
  <si>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</si>
  <si>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</si>
  <si>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</si>
  <si>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</si>
  <si>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</si>
  <si>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</si>
  <si>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</si>
  <si>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</si>
  <si>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</si>
  <si>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</si>
  <si>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</si>
  <si>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</si>
  <si>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</si>
  <si>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</si>
  <si>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</si>
  <si>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</si>
  <si>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</si>
  <si>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</si>
  <si>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</si>
  <si>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</si>
  <si>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</si>
  <si>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</si>
  <si>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</si>
  <si>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</si>
  <si>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</si>
  <si>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</si>
  <si>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</si>
  <si>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</si>
  <si>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</si>
  <si>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</si>
  <si>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</si>
  <si>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</si>
  <si>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</si>
  <si>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</si>
  <si>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</si>
  <si>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</si>
  <si>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</si>
  <si>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</si>
  <si>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</si>
  <si>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</si>
  <si>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</si>
  <si>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</si>
  <si>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</si>
  <si>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</si>
  <si>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</si>
  <si>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</si>
  <si>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</si>
  <si>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</si>
  <si>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</si>
  <si>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</si>
  <si>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</si>
  <si>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</si>
  <si>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</si>
  <si>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</si>
  <si>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</si>
  <si>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</si>
  <si>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</si>
  <si>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</si>
  <si>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</si>
  <si>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</si>
  <si>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</si>
  <si>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</si>
  <si>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</si>
  <si>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</si>
  <si>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</si>
  <si>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</si>
  <si>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</si>
  <si>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</si>
  <si>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</si>
  <si>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</si>
  <si>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</si>
  <si>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</si>
  <si>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</si>
  <si>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</si>
  <si>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</si>
  <si>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</si>
  <si>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</si>
  <si>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</si>
  <si>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</si>
  <si>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</si>
  <si>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</si>
  <si>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</si>
  <si>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</si>
  <si>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</si>
  <si>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</si>
  <si>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</si>
  <si>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</si>
  <si>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</si>
  <si>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</si>
  <si>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</si>
  <si>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</si>
  <si>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</si>
  <si>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</si>
  <si>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</si>
  <si>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</si>
  <si>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</si>
  <si>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</si>
  <si>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</si>
  <si>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</si>
  <si>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</si>
  <si>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</si>
  <si>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</si>
  <si>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</si>
  <si>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</si>
  <si>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</si>
  <si>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</si>
  <si>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</si>
  <si>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</si>
  <si>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</si>
  <si>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</si>
  <si>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</si>
  <si>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</si>
  <si>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</si>
  <si>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</si>
  <si>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</si>
  <si>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</si>
  <si>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</si>
  <si>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</si>
  <si>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</si>
  <si>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</si>
  <si>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</si>
  <si>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</si>
  <si>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</si>
  <si>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</si>
  <si>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</si>
  <si>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</si>
  <si>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</si>
  <si>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</si>
  <si>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</si>
  <si>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</si>
  <si>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</si>
  <si>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</si>
  <si>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</si>
  <si>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</si>
  <si>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</si>
  <si>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</si>
  <si>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</si>
  <si>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</si>
  <si>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</si>
  <si>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</si>
  <si>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</si>
  <si>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</si>
  <si>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</si>
  <si>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</si>
  <si>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</si>
  <si>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</si>
  <si>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</si>
  <si>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</si>
  <si>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</si>
  <si>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</si>
  <si>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</si>
  <si>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</si>
  <si>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</si>
  <si>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</si>
  <si>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</si>
  <si>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</si>
  <si>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</si>
  <si>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</si>
  <si>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</si>
  <si>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</si>
  <si>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</si>
  <si>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</si>
  <si>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</si>
  <si>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</si>
  <si>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</si>
  <si>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</si>
  <si>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</si>
  <si>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</si>
  <si>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</si>
  <si>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</si>
  <si>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</si>
  <si>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</si>
  <si>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</si>
  <si>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</si>
  <si>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</si>
  <si>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</si>
  <si>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</si>
  <si>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</si>
  <si>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</si>
  <si>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</si>
  <si>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</si>
  <si>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</si>
  <si>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</si>
  <si>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</si>
  <si>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</si>
  <si>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</si>
  <si>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</si>
  <si>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</si>
  <si>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</si>
  <si>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</si>
  <si>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</si>
  <si>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</si>
  <si>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</si>
  <si>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</si>
  <si>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</si>
  <si>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</si>
  <si>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</si>
  <si>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</si>
  <si>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</si>
  <si>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</si>
  <si>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</si>
  <si>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</si>
  <si>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</si>
  <si>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</si>
  <si>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</si>
  <si>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</si>
  <si>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</si>
  <si>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</si>
  <si>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</si>
  <si>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</si>
  <si>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</si>
  <si>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</si>
  <si>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</si>
  <si>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</si>
  <si>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</si>
  <si>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</si>
  <si>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</si>
  <si>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</si>
  <si>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</si>
  <si>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</si>
  <si>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</si>
  <si>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</si>
  <si>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</si>
  <si>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</si>
  <si>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</si>
  <si>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</si>
  <si>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</si>
  <si>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</si>
  <si>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</si>
  <si>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</si>
  <si>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</si>
  <si>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</si>
  <si>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</si>
  <si>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</si>
  <si>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</si>
  <si>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</si>
  <si>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</si>
  <si>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</si>
  <si>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</si>
  <si>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</si>
  <si>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</si>
  <si>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</si>
  <si>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</si>
  <si>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</si>
  <si>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</si>
  <si>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</si>
  <si>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</si>
  <si>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</si>
  <si>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</si>
  <si>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</si>
  <si>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</si>
  <si>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</si>
  <si>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</si>
  <si>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</si>
  <si>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</si>
  <si>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</si>
  <si>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</si>
  <si>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</si>
  <si>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</si>
  <si>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</si>
  <si>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</si>
  <si>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</si>
  <si>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</si>
  <si>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</si>
  <si>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</si>
  <si>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</si>
  <si>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</si>
  <si>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</si>
  <si>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</si>
  <si>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</si>
  <si>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</si>
  <si>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</si>
  <si>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</si>
  <si>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</si>
  <si>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</si>
  <si>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</si>
  <si>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</si>
  <si>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</si>
  <si>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</si>
  <si>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</si>
  <si>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Sum of Total Sales</t>
  </si>
  <si>
    <t>Sum of Discount Amount</t>
  </si>
  <si>
    <t>Sum of Net Sales</t>
  </si>
  <si>
    <t>Sum of Profit Amount</t>
  </si>
  <si>
    <t>Row Labels</t>
  </si>
  <si>
    <t>Grand Total</t>
  </si>
  <si>
    <t>Average of Discount %</t>
  </si>
  <si>
    <t>Average of Profit Margin %</t>
  </si>
  <si>
    <t>Sum of Net Sales2</t>
  </si>
  <si>
    <t>Sum of Quantity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</si>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</sst>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409]d/mmm/yyyy;@"/>
    <numFmt numFmtId="165" formatCode="_ * #,##0_ ;_ * \-#,##0_ ;_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9">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2" fillId="2" borderId="2" xfId="0" applyFont="1" applyFill="1" applyBorder="1"/>
    <xf numFmtId="0" fontId="2" fillId="2" borderId="3" xfId="0" applyFont="1" applyFill="1" applyBorder="1" applyAlignment="1">
      <alignment horizontal="left"/>
    </xf>
    <xf numFmtId="10" fontId="0" fillId="0" borderId="0" xfId="0" applyNumberFormat="1"/>
    <xf numFmtId="0" fontId="0" fillId="0" borderId="0" xfId="0" applyBorder="1"/>
    <xf numFmtId="0" fontId="0" fillId="0" borderId="0" xfId="0" applyNumberFormat="1" applyAlignment="1">
      <alignment horizontal="center"/>
    </xf>
    <xf numFmtId="0" fontId="0" fillId="0" borderId="0" xfId="0" applyAlignment="1">
      <alignment horizontal="center"/>
    </xf>
    <xf numFmtId="165" fontId="0" fillId="0" borderId="0" xfId="2" applyNumberFormat="1" applyFont="1"/>
    <xf numFmtId="10" fontId="2" fillId="2" borderId="2" xfId="0" applyNumberFormat="1" applyFont="1" applyFill="1" applyBorder="1"/>
    <xf numFmtId="0" fontId="2" fillId="2" borderId="3" xfId="0" applyNumberFormat="1" applyFont="1" applyFill="1" applyBorder="1"/>
  </cellXfs>
  <cellStyles count="3">
    <cellStyle name="Comma" xfId="2" builtinId="3"/>
    <cellStyle name="Normal" xfId="0" builtinId="0"/>
    <cellStyle name="Percent" xfId="1" builtinId="5"/>
  </cellStyles>
  <dxfs count="42">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4" formatCode="0.00%"/>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4" formatCode="0.00%"/>
    </dxf>
    <dxf>
      <numFmt numFmtId="14" formatCode="0.00%"/>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4" formatCode="0.00%"/>
    </dxf>
    <dxf>
      <alignment horizontal="center"/>
    </dxf>
    <dxf>
      <alignment horizontal="center"/>
    </dxf>
    <dxf>
      <alignment horizontal="center"/>
    </dxf>
    <dxf>
      <numFmt numFmtId="14" formatCode="0.00%"/>
    </dxf>
    <dxf>
      <numFmt numFmtId="14" formatCode="0.00%"/>
    </dxf>
    <dxf>
      <alignment horizontal="center"/>
    </dxf>
  </dxfs>
  <tableStyles count="0" defaultTableStyle="TableStyleMedium2" defaultPivotStyle="PivotStyleLight16"/>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strRef>
          <c:f>'KPI''s'!$I$2</c:f>
          <c:strCache>
            <c:ptCount val="1"/>
            <c:pt idx="0">
              <c:v> 2,78,89,226 </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'KPI''s'!$I$12</c:f>
              <c:strCache>
                <c:ptCount val="1"/>
                <c:pt idx="0">
                  <c:v>Sum of Net Sales</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'KPI''s'!$H$13:$H$17</c:f>
              <c:strCache>
                <c:ptCount val="5"/>
                <c:pt idx="0">
                  <c:v>Central</c:v>
                </c:pt>
                <c:pt idx="1">
                  <c:v>East</c:v>
                </c:pt>
                <c:pt idx="2">
                  <c:v>North</c:v>
                </c:pt>
                <c:pt idx="3">
                  <c:v>South</c:v>
                </c:pt>
                <c:pt idx="4">
                  <c:v>West</c:v>
                </c:pt>
              </c:strCache>
            </c:strRef>
          </c:cat>
          <c:val>
            <c:numRef>
              <c:f>'KPI''s'!$I$13:$I$17</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C527-4BE0-930F-2091FBF08920}"/>
            </c:ext>
          </c:extLst>
        </c:ser>
        <c:dLbls>
          <c:showLegendKey val="0"/>
          <c:showVal val="0"/>
          <c:showCatName val="0"/>
          <c:showSerName val="0"/>
          <c:showPercent val="0"/>
          <c:showBubbleSize val="0"/>
        </c:dLbls>
        <c:gapWidth val="150"/>
        <c:overlap val="100"/>
        <c:axId val="204983887"/>
        <c:axId val="204993487"/>
      </c:barChart>
      <c:lineChart>
        <c:grouping val="standard"/>
        <c:varyColors val="0"/>
        <c:ser>
          <c:idx val="1"/>
          <c:order val="1"/>
          <c:tx>
            <c:strRef>
              <c:f>'KPI''s'!$J$12</c:f>
              <c:strCache>
                <c:ptCount val="1"/>
                <c:pt idx="0">
                  <c:v>Sum of Profit Amount</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'KPI''s'!$H$13:$H$17</c:f>
              <c:strCache>
                <c:ptCount val="5"/>
                <c:pt idx="0">
                  <c:v>Central</c:v>
                </c:pt>
                <c:pt idx="1">
                  <c:v>East</c:v>
                </c:pt>
                <c:pt idx="2">
                  <c:v>North</c:v>
                </c:pt>
                <c:pt idx="3">
                  <c:v>South</c:v>
                </c:pt>
                <c:pt idx="4">
                  <c:v>West</c:v>
                </c:pt>
              </c:strCache>
            </c:strRef>
          </c:cat>
          <c:val>
            <c:numRef>
              <c:f>'KPI''s'!$J$13:$J$17</c:f>
              <c:numCache>
                <c:formatCode>0.00%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C527-4BE0-930F-2091FBF08920}"/>
            </c:ext>
          </c:extLst>
        </c:ser>
        <c:dLbls>
          <c:showLegendKey val="0"/>
          <c:showVal val="0"/>
          <c:showCatName val="0"/>
          <c:showSerName val="0"/>
          <c:showPercent val="0"/>
          <c:showBubbleSize val="0"/>
        </c:dLbls>
        <c:marker val="1"/>
        <c:smooth val="0"/>
        <c:axId val="204997327"/>
        <c:axId val="204991087"/>
      </c:lineChart>
      <c:catAx>
        <c:axId val="204983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93487"/>
        <c:crosses val="autoZero"/>
        <c:auto val="1"/>
        <c:lblAlgn val="ctr"/>
        <c:lblOffset val="100"/>
        <c:noMultiLvlLbl val="0"/>
      </c:catAx>
      <c:valAx>
        <c:axId val="204993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83887"/>
        <c:crosses val="autoZero"/>
        <c:crossBetween val="between"/>
      </c:valAx>
      <c:valAx>
        <c:axId val="20499108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97327"/>
        <c:crosses val="max"/>
        <c:crossBetween val="between"/>
      </c:valAx>
      <c:catAx>
        <c:axId val="204997327"/>
        <c:scaling>
          <c:orientation val="minMax"/>
        </c:scaling>
        <c:delete val="1"/>
        <c:axPos val="b"/>
        <c:numFmt formatCode="General" sourceLinked="1"/>
        <c:majorTickMark val="none"/>
        <c:minorTickMark val="none"/>
        <c:tickLblPos val="nextTo"/>
        <c:crossAx val="2049910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-main.xlsx]KPI's!CityData</c:name>
    <c:fmtId val="6"/>
  </c:pivotSource>
  <c:chart>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'KPI''s'!$M$3</c:f>
              <c:strCache>
                <c:ptCount val="1"/>
                <c:pt idx="0">
                  <c:v>Sum of Net Sales</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'KPI''s'!$L$4:$L$19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'KPI''s'!$M$4:$M$19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D326-4B7D-8C34-144B81C1AC5B}"/>
            </c:ext>
          </c:extLst>
        </c:ser>
        <c:dLbls>
          <c:showLegendKey val="0"/>
          <c:showVal val="0"/>
          <c:showCatName val="0"/>
          <c:showSerName val="0"/>
          <c:showPercent val="0"/>
          <c:showBubbleSize val="0"/>
        </c:dLbls>
        <c:gapWidth val="219"/>
        <c:overlap val="-27"/>
        <c:axId val="392244895"/>
        <c:axId val="392233855"/>
      </c:barChart>
      <c:lineChart>
        <c:grouping val="standard"/>
        <c:varyColors val="0"/>
        <c:ser>
          <c:idx val="1"/>
          <c:order val="1"/>
          <c:tx>
            <c:strRef>
              <c:f>'KPI''s'!$N$3</c:f>
              <c:strCache>
                <c:ptCount val="1"/>
                <c:pt idx="0">
                  <c:v>Sum of Profit Amount</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tint val="77000"/>
                  </a:schemeClr>
                </a:solidFill>
                <a:round/>
              </a:ln>
              <a:effectLst>
                <a:outerShdw blurRad="57150" dist="19050" dir="5400000" algn="ctr" rotWithShape="0">
                  <a:srgbClr val="000000">
                    <a:alpha val="63000"/>
                  </a:srgbClr>
                </a:outerShdw>
              </a:effectLst>
            </c:spPr>
          </c:marker>
          <c:cat>
            <c:strRef>
              <c:f>'KPI''s'!$L$4:$L$19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'KPI''s'!$N$4:$N$19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D326-4B7D-8C34-144B81C1AC5B}"/>
            </c:ext>
          </c:extLst>
        </c:ser>
        <c:dLbls>
          <c:showLegendKey val="0"/>
          <c:showVal val="0"/>
          <c:showCatName val="0"/>
          <c:showSerName val="0"/>
          <c:showPercent val="0"/>
          <c:showBubbleSize val="0"/>
        </c:dLbls>
        <c:marker val="1"/>
        <c:smooth val="0"/>
        <c:axId val="392251135"/>
        <c:axId val="392238175"/>
      </c:lineChart>
      <c:dateAx>
        <c:axId val="392244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33855"/>
        <c:crosses val="autoZero"/>
        <c:auto val="0"/>
        <c:lblOffset val="100"/>
        <c:baseTimeUnit val="days"/>
      </c:dateAx>
      <c:valAx>
        <c:axId val="39223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44895"/>
        <c:crosses val="autoZero"/>
        <c:crossBetween val="between"/>
      </c:valAx>
      <c:valAx>
        <c:axId val="39223817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51135"/>
        <c:crosses val="max"/>
        <c:crossBetween val="between"/>
      </c:valAx>
      <c:catAx>
        <c:axId val="392251135"/>
        <c:scaling>
          <c:orientation val="minMax"/>
        </c:scaling>
        <c:delete val="1"/>
        <c:axPos val="b"/>
        <c:numFmt formatCode="General" sourceLinked="1"/>
        <c:majorTickMark val="none"/>
        <c:minorTickMark val="none"/>
        <c:tickLblPos val="nextTo"/>
        <c:crossAx val="3922381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-main.xlsx]KPI's!ChannelSale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Online/Offline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8868218737529"/>
              <c:y val="-0.1462613881774894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46785339874951"/>
              <c:y val="0.1416606496102287"/>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'KPI''s'!$R$3</c:f>
              <c:strCache>
                <c:ptCount val="1"/>
                <c:pt idx="0">
                  <c:v>Sum of Net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87E-43A3-AC58-4AED56FC05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87E-43A3-AC58-4AED56FC05A7}"/>
              </c:ext>
            </c:extLst>
          </c:dPt>
          <c:dLbls>
            <c:dLbl>
              <c:idx val="0"/>
              <c:layout>
                <c:manualLayout>
                  <c:x val="-0.13846785339874951"/>
                  <c:y val="0.1416606496102287"/>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87E-43A3-AC58-4AED56FC05A7}"/>
                </c:ext>
              </c:extLst>
            </c:dLbl>
            <c:dLbl>
              <c:idx val="1"/>
              <c:layout>
                <c:manualLayout>
                  <c:x val="0.14678868218737529"/>
                  <c:y val="-0.1462613881774894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7E-43A3-AC58-4AED56FC05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'KPI''s'!$Q$4:$Q$6</c:f>
              <c:strCache>
                <c:ptCount val="2"/>
                <c:pt idx="0">
                  <c:v>Offline</c:v>
                </c:pt>
                <c:pt idx="1">
                  <c:v>Online</c:v>
                </c:pt>
              </c:strCache>
            </c:strRef>
          </c:cat>
          <c:val>
            <c:numRef>
              <c:f>'KPI''s'!$R$4:$R$6</c:f>
              <c:numCache>
                <c:formatCode>General</c:formatCode>
                <c:ptCount val="2"/>
                <c:pt idx="0">
                  <c:v>13988129.739999978</c:v>
                </c:pt>
                <c:pt idx="1">
                  <c:v>13901096.49000006</c:v>
                </c:pt>
              </c:numCache>
            </c:numRef>
          </c:val>
          <c:extLst>
            <c:ext xmlns:c16="http://schemas.microsoft.com/office/drawing/2014/chart" uri="{C3380CC4-5D6E-409C-BE32-E72D297353CC}">
              <c16:uniqueId val="{00000000-887E-43A3-AC58-4AED56FC05A7}"/>
            </c:ext>
          </c:extLst>
        </c:ser>
        <c:ser>
          <c:idx val="1"/>
          <c:order val="1"/>
          <c:tx>
            <c:strRef>
              <c:f>'KPI''s'!$S$3</c:f>
              <c:strCache>
                <c:ptCount val="1"/>
                <c:pt idx="0">
                  <c:v>Average of Discount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B54-45C9-8279-DE71CA95807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B54-45C9-8279-DE71CA958073}"/>
              </c:ext>
            </c:extLst>
          </c:dPt>
          <c:cat>
            <c:strRef>
              <c:f>'KPI''s'!$Q$4:$Q$6</c:f>
              <c:strCache>
                <c:ptCount val="2"/>
                <c:pt idx="0">
                  <c:v>Offline</c:v>
                </c:pt>
                <c:pt idx="1">
                  <c:v>Online</c:v>
                </c:pt>
              </c:strCache>
            </c:strRef>
          </c:cat>
          <c:val>
            <c:numRef>
              <c:f>'KPI''s'!$S$4:$S$6</c:f>
              <c:numCache>
                <c:formatCode>0.00%</c:formatCode>
                <c:ptCount val="2"/>
                <c:pt idx="0">
                  <c:v>8.8731971153847886E-2</c:v>
                </c:pt>
                <c:pt idx="1">
                  <c:v>8.8158945686902773E-2</c:v>
                </c:pt>
              </c:numCache>
            </c:numRef>
          </c:val>
          <c:extLst>
            <c:ext xmlns:c16="http://schemas.microsoft.com/office/drawing/2014/chart" uri="{C3380CC4-5D6E-409C-BE32-E72D297353CC}">
              <c16:uniqueId val="{00000001-887E-43A3-AC58-4AED56FC05A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402777777777779"/>
          <c:y val="0.44966498979294256"/>
          <c:w val="0.2207567058416075"/>
          <c:h val="0.214219657662485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-main.xlsx]KPI's!SubCategorySales</c:name>
    <c:fmtId val="0"/>
  </c:pivotSource>
  <c:chart>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3"/>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6.3937331346409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20094589851728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15984332836602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9637894627825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8.2205140302526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59832E-3"/>
              <c:y val="-4.56695223902926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2787466269281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29685189553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46142471648935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8.3315037555182544E-3"/>
              <c:y val="-0.2100798029953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050399014976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1.0182831401585024E-16"/>
              <c:y val="-0.11874075821476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'KPI''s'!$AA$3</c:f>
              <c:strCache>
                <c:ptCount val="1"/>
                <c:pt idx="0">
                  <c:v>Sum of Net Sales</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'KPI''s'!$Z$4:$Z$16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'KPI''s'!$AA$4:$AA$16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571D-4CCA-ADB6-B95D7C350E86}"/>
            </c:ext>
          </c:extLst>
        </c:ser>
        <c:dLbls>
          <c:showLegendKey val="0"/>
          <c:showVal val="0"/>
          <c:showCatName val="0"/>
          <c:showSerName val="0"/>
          <c:showPercent val="0"/>
          <c:showBubbleSize val="0"/>
        </c:dLbls>
        <c:gapWidth val="93"/>
        <c:overlap val="6"/>
        <c:axId val="392245375"/>
        <c:axId val="392241055"/>
      </c:barChart>
      <c:barChart>
        <c:barDir val="col"/>
        <c:grouping val="clustered"/>
        <c:varyColors val="0"/>
        <c:ser>
          <c:idx val="1"/>
          <c:order val="1"/>
          <c:tx>
            <c:strRef>
              <c:f>'KPI''s'!$AB$3</c:f>
              <c:strCache>
                <c:ptCount val="1"/>
                <c:pt idx="0">
                  <c:v>Sum of Quantity Sold</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571D-4CCA-ADB6-B95D7C350E86}"/>
              </c:ext>
            </c:extLst>
          </c:dPt>
          <c:dPt>
            <c:idx val="1"/>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71D-4CCA-ADB6-B95D7C350E86}"/>
              </c:ext>
            </c:extLst>
          </c:dPt>
          <c:dPt>
            <c:idx val="2"/>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71D-4CCA-ADB6-B95D7C350E86}"/>
              </c:ext>
            </c:extLst>
          </c:dPt>
          <c:dPt>
            <c:idx val="3"/>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71D-4CCA-ADB6-B95D7C350E86}"/>
              </c:ext>
            </c:extLst>
          </c:dPt>
          <c:dPt>
            <c:idx val="4"/>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71D-4CCA-ADB6-B95D7C350E86}"/>
              </c:ext>
            </c:extLst>
          </c:dPt>
          <c:dPt>
            <c:idx val="5"/>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71D-4CCA-ADB6-B95D7C350E86}"/>
              </c:ext>
            </c:extLst>
          </c:dPt>
          <c:dPt>
            <c:idx val="6"/>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571D-4CCA-ADB6-B95D7C350E86}"/>
              </c:ext>
            </c:extLst>
          </c:dPt>
          <c:dPt>
            <c:idx val="7"/>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71D-4CCA-ADB6-B95D7C350E86}"/>
              </c:ext>
            </c:extLst>
          </c:dPt>
          <c:dPt>
            <c:idx val="8"/>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571D-4CCA-ADB6-B95D7C350E86}"/>
              </c:ext>
            </c:extLst>
          </c:dPt>
          <c:dPt>
            <c:idx val="9"/>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71D-4CCA-ADB6-B95D7C350E86}"/>
              </c:ext>
            </c:extLst>
          </c:dPt>
          <c:dPt>
            <c:idx val="10"/>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571D-4CCA-ADB6-B95D7C350E86}"/>
              </c:ext>
            </c:extLst>
          </c:dPt>
          <c:dPt>
            <c:idx val="11"/>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71D-4CCA-ADB6-B95D7C350E86}"/>
              </c:ext>
            </c:extLst>
          </c:dPt>
          <c:dLbls>
            <c:dLbl>
              <c:idx val="0"/>
              <c:layout>
                <c:manualLayout>
                  <c:x val="0"/>
                  <c:y val="-6.39373313464094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1D-4CCA-ADB6-B95D7C350E86}"/>
                </c:ext>
              </c:extLst>
            </c:dLbl>
            <c:dLbl>
              <c:idx val="1"/>
              <c:layout>
                <c:manualLayout>
                  <c:x val="0"/>
                  <c:y val="-0.200945898517286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1D-4CCA-ADB6-B95D7C350E86}"/>
                </c:ext>
              </c:extLst>
            </c:dLbl>
            <c:dLbl>
              <c:idx val="2"/>
              <c:layout>
                <c:manualLayout>
                  <c:x val="0"/>
                  <c:y val="-0.15984332836602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1D-4CCA-ADB6-B95D7C350E86}"/>
                </c:ext>
              </c:extLst>
            </c:dLbl>
            <c:dLbl>
              <c:idx val="3"/>
              <c:layout>
                <c:manualLayout>
                  <c:x val="-2.7771679185060846E-3"/>
                  <c:y val="-0.19637894627825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1D-4CCA-ADB6-B95D7C350E86}"/>
                </c:ext>
              </c:extLst>
            </c:dLbl>
            <c:dLbl>
              <c:idx val="4"/>
              <c:layout>
                <c:manualLayout>
                  <c:x val="0"/>
                  <c:y val="-8.2205140302526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71D-4CCA-ADB6-B95D7C350E86}"/>
                </c:ext>
              </c:extLst>
            </c:dLbl>
            <c:dLbl>
              <c:idx val="5"/>
              <c:layout>
                <c:manualLayout>
                  <c:x val="2.7771679185059832E-3"/>
                  <c:y val="-4.566952239029266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71D-4CCA-ADB6-B95D7C350E86}"/>
                </c:ext>
              </c:extLst>
            </c:dLbl>
            <c:dLbl>
              <c:idx val="6"/>
              <c:layout>
                <c:manualLayout>
                  <c:x val="-2.7771679185060846E-3"/>
                  <c:y val="-0.12787466269281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71D-4CCA-ADB6-B95D7C350E86}"/>
                </c:ext>
              </c:extLst>
            </c:dLbl>
            <c:dLbl>
              <c:idx val="7"/>
              <c:layout>
                <c:manualLayout>
                  <c:x val="-2.7771679185060846E-3"/>
                  <c:y val="-0.2968518955369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71D-4CCA-ADB6-B95D7C350E86}"/>
                </c:ext>
              </c:extLst>
            </c:dLbl>
            <c:dLbl>
              <c:idx val="8"/>
              <c:layout>
                <c:manualLayout>
                  <c:x val="-2.7771679185060846E-3"/>
                  <c:y val="-0.146142471648935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71D-4CCA-ADB6-B95D7C350E86}"/>
                </c:ext>
              </c:extLst>
            </c:dLbl>
            <c:dLbl>
              <c:idx val="9"/>
              <c:layout>
                <c:manualLayout>
                  <c:x val="-8.3315037555182544E-3"/>
                  <c:y val="-0.210079802995345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71D-4CCA-ADB6-B95D7C350E86}"/>
                </c:ext>
              </c:extLst>
            </c:dLbl>
            <c:dLbl>
              <c:idx val="10"/>
              <c:layout>
                <c:manualLayout>
                  <c:x val="-2.7771679185060846E-3"/>
                  <c:y val="-0.105039901497672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71D-4CCA-ADB6-B95D7C350E86}"/>
                </c:ext>
              </c:extLst>
            </c:dLbl>
            <c:dLbl>
              <c:idx val="11"/>
              <c:layout>
                <c:manualLayout>
                  <c:x val="-1.0182831401585024E-16"/>
                  <c:y val="-0.118740758214760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71D-4CCA-ADB6-B95D7C350E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'KPI''s'!$Z$4:$Z$16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'KPI''s'!$AB$4:$AB$16</c:f>
              <c:numCache>
                <c:formatCode>General</c:formatCode>
                <c:ptCount val="12"/>
                <c:pt idx="0">
                  <c:v>4734</c:v>
                </c:pt>
                <c:pt idx="1">
                  <c:v>4525</c:v>
                </c:pt>
                <c:pt idx="2">
                  <c:v>4572</c:v>
                </c:pt>
                <c:pt idx="3">
                  <c:v>4501</c:v>
                </c:pt>
                <c:pt idx="4">
                  <c:v>4682</c:v>
                </c:pt>
                <c:pt idx="5">
                  <c:v>4801</c:v>
                </c:pt>
                <c:pt idx="6">
                  <c:v>4601</c:v>
                </c:pt>
                <c:pt idx="7">
                  <c:v>4355</c:v>
                </c:pt>
                <c:pt idx="8">
                  <c:v>4585</c:v>
                </c:pt>
                <c:pt idx="9">
                  <c:v>4485</c:v>
                </c:pt>
                <c:pt idx="10">
                  <c:v>4654</c:v>
                </c:pt>
                <c:pt idx="11">
                  <c:v>4606</c:v>
                </c:pt>
              </c:numCache>
            </c:numRef>
          </c:val>
          <c:extLst>
            <c:ext xmlns:c16="http://schemas.microsoft.com/office/drawing/2014/chart" uri="{C3380CC4-5D6E-409C-BE32-E72D297353CC}">
              <c16:uniqueId val="{00000001-571D-4CCA-ADB6-B95D7C350E86}"/>
            </c:ext>
          </c:extLst>
        </c:ser>
        <c:dLbls>
          <c:showLegendKey val="0"/>
          <c:showVal val="0"/>
          <c:showCatName val="0"/>
          <c:showSerName val="0"/>
          <c:showPercent val="0"/>
          <c:showBubbleSize val="0"/>
        </c:dLbls>
        <c:gapWidth val="329"/>
        <c:overlap val="-27"/>
        <c:axId val="264910831"/>
        <c:axId val="208287231"/>
      </c:barChart>
      <c:catAx>
        <c:axId val="392245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41055"/>
        <c:crosses val="autoZero"/>
        <c:auto val="1"/>
        <c:lblAlgn val="ctr"/>
        <c:lblOffset val="100"/>
        <c:noMultiLvlLbl val="0"/>
      </c:catAx>
      <c:valAx>
        <c:axId val="39224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45375"/>
        <c:crosses val="autoZero"/>
        <c:crossBetween val="between"/>
      </c:valAx>
      <c:valAx>
        <c:axId val="2082872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64910831"/>
        <c:crosses val="max"/>
        <c:crossBetween val="between"/>
      </c:valAx>
      <c:catAx>
        <c:axId val="264910831"/>
        <c:scaling>
          <c:orientation val="minMax"/>
        </c:scaling>
        <c:delete val="1"/>
        <c:axPos val="b"/>
        <c:numFmt formatCode="General" sourceLinked="1"/>
        <c:majorTickMark val="none"/>
        <c:minorTickMark val="none"/>
        <c:tickLblPos val="nextTo"/>
        <c:crossAx val="20828723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-main.xlsx]KPI's!PaymentMode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'KPI''s'!$AE$3</c:f>
              <c:strCache>
                <c:ptCount val="1"/>
                <c:pt idx="0">
                  <c:v>Total</c:v>
                </c:pt>
              </c:strCache>
            </c:strRef>
          </c:tx>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1F-4299-9EA6-715459DAF51D}"/>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1F-4299-9EA6-715459DAF51D}"/>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1F-4299-9EA6-715459DAF51D}"/>
              </c:ext>
            </c:extLst>
          </c:dPt>
          <c:dPt>
            <c:idx val="3"/>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1F-4299-9EA6-715459DAF51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'KPI''s'!$AD$4:$AD$8</c:f>
              <c:strCache>
                <c:ptCount val="4"/>
                <c:pt idx="0">
                  <c:v>Card</c:v>
                </c:pt>
                <c:pt idx="1">
                  <c:v>COD</c:v>
                </c:pt>
                <c:pt idx="2">
                  <c:v>UPI</c:v>
                </c:pt>
                <c:pt idx="3">
                  <c:v>Wallet</c:v>
                </c:pt>
              </c:strCache>
            </c:strRef>
          </c:cat>
          <c:val>
            <c:numRef>
              <c:f>'KPI''s'!$AE$4:$AE$8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050F-4801-B189-5716BA5A836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-main.xlsx]KPI's!DateWiseProfit</c:name>
    <c:fmtId val="0"/>
  </c:pivotSource>
  <c:chart>
    <c:autoTitleDeleted val="0"/>
    <c:pivotFmts>
      <c:pivotFmt>
        <c:idx val="0"/>
        <c:spPr>
          <a:solidFill>
            <a:srgbClr val="FF9900">
              <a:alpha val="87059"/>
            </a:srgbClr>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ln>
          <a:effectLst>
            <a:glow rad="139700">
              <a:schemeClr val="accent2">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'KPI''s'!$B$18</c:f>
              <c:strCache>
                <c:ptCount val="1"/>
                <c:pt idx="0">
                  <c:v>Sum of Net Sales</c:v>
                </c:pt>
              </c:strCache>
            </c:strRef>
          </c:tx>
          <c:spPr>
            <a:solidFill>
              <a:srgbClr val="FF9900">
                <a:alpha val="87059"/>
              </a:srgbClr>
            </a:solidFill>
            <a:ln w="9525" cap="flat" cmpd="sng" algn="ctr">
              <a:solidFill>
                <a:schemeClr val="accent2">
                  <a:shade val="76000"/>
                </a:schemeClr>
              </a:solidFill>
              <a:miter lim="800000"/>
            </a:ln>
            <a:effectLst>
              <a:glow rad="63500">
                <a:schemeClr val="accent2">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'KPI''s'!$B$19:$B$31</c:f>
              <c:numCache>
                <c:formatCode>General</c:formatCode>
                <c:ptCount val="12"/>
                <c:pt idx="0">
                  <c:v>3810476.6500000008</c:v>
                </c:pt>
                <c:pt idx="1">
                  <c:v>3633485.2899999996</c:v>
                </c:pt>
                <c:pt idx="2">
                  <c:v>3752979.8600000003</c:v>
                </c:pt>
                <c:pt idx="3">
                  <c:v>1849389.18</c:v>
                </c:pt>
                <c:pt idx="4">
                  <c:v>1889736.9600000007</c:v>
                </c:pt>
                <c:pt idx="5">
                  <c:v>1746859.5099999998</c:v>
                </c:pt>
                <c:pt idx="6">
                  <c:v>1895094.1999999986</c:v>
                </c:pt>
                <c:pt idx="7">
                  <c:v>2014269.7300000014</c:v>
                </c:pt>
                <c:pt idx="8">
                  <c:v>1699890.7599999988</c:v>
                </c:pt>
                <c:pt idx="9">
                  <c:v>1903261.6200000003</c:v>
                </c:pt>
                <c:pt idx="10">
                  <c:v>1748880.1299999973</c:v>
                </c:pt>
                <c:pt idx="11">
                  <c:v>1944902.3400000019</c:v>
                </c:pt>
              </c:numCache>
            </c:numRef>
          </c:val>
          <c:extLst>
            <c:ext xmlns:c16="http://schemas.microsoft.com/office/drawing/2014/chart" uri="{C3380CC4-5D6E-409C-BE32-E72D297353CC}">
              <c16:uniqueId val="{00000000-1733-4193-B3F4-F50F3C44B45D}"/>
            </c:ext>
          </c:extLst>
        </c:ser>
        <c:dLbls>
          <c:dLblPos val="outEnd"/>
          <c:showLegendKey val="0"/>
          <c:showVal val="1"/>
          <c:showCatName val="0"/>
          <c:showSerName val="0"/>
          <c:showPercent val="0"/>
          <c:showBubbleSize val="0"/>
        </c:dLbls>
        <c:gapWidth val="182"/>
        <c:overlap val="-50"/>
        <c:axId val="424025039"/>
        <c:axId val="424023599"/>
      </c:barChart>
      <c:lineChart>
        <c:grouping val="standard"/>
        <c:varyColors val="0"/>
        <c:ser>
          <c:idx val="1"/>
          <c:order val="1"/>
          <c:tx>
            <c:strRef>
              <c:f>'KPI''s'!$C$18</c:f>
              <c:strCache>
                <c:ptCount val="1"/>
                <c:pt idx="0">
                  <c:v>Average of Profit Margin %</c:v>
                </c:pt>
              </c:strCache>
            </c:strRef>
          </c:tx>
          <c:spPr>
            <a:ln w="22225" cap="rnd">
              <a:solidFill>
                <a:schemeClr val="accent2">
                  <a:tint val="77000"/>
                </a:schemeClr>
              </a:solidFill>
            </a:ln>
            <a:effectLst>
              <a:glow rad="139700">
                <a:schemeClr val="accent2">
                  <a:tint val="77000"/>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'KPI''s'!$C$19:$C$31</c:f>
              <c:numCache>
                <c:formatCode>0.00%</c:formatCode>
                <c:ptCount val="12"/>
                <c:pt idx="0">
                  <c:v>0.23573508005822538</c:v>
                </c:pt>
                <c:pt idx="1">
                  <c:v>0.23586367157242627</c:v>
                </c:pt>
                <c:pt idx="2">
                  <c:v>0.23410295230885839</c:v>
                </c:pt>
                <c:pt idx="3">
                  <c:v>0.23448275862069076</c:v>
                </c:pt>
                <c:pt idx="4">
                  <c:v>0.2337518463810942</c:v>
                </c:pt>
                <c:pt idx="5">
                  <c:v>0.23110047846890031</c:v>
                </c:pt>
                <c:pt idx="6">
                  <c:v>0.23474074074074194</c:v>
                </c:pt>
                <c:pt idx="7">
                  <c:v>0.23527777777777914</c:v>
                </c:pt>
                <c:pt idx="8">
                  <c:v>0.23979266347687495</c:v>
                </c:pt>
                <c:pt idx="9">
                  <c:v>0.23532763532763662</c:v>
                </c:pt>
                <c:pt idx="10">
                  <c:v>0.23325396825396913</c:v>
                </c:pt>
                <c:pt idx="11">
                  <c:v>0.23592162554426835</c:v>
                </c:pt>
              </c:numCache>
            </c:numRef>
          </c:val>
          <c:smooth val="0"/>
          <c:extLst>
            <c:ext xmlns:c16="http://schemas.microsoft.com/office/drawing/2014/chart" uri="{C3380CC4-5D6E-409C-BE32-E72D297353CC}">
              <c16:uniqueId val="{00000001-1733-4193-B3F4-F50F3C44B45D}"/>
            </c:ext>
          </c:extLst>
        </c:ser>
        <c:dLbls>
          <c:showLegendKey val="0"/>
          <c:showVal val="0"/>
          <c:showCatName val="0"/>
          <c:showSerName val="0"/>
          <c:showPercent val="0"/>
          <c:showBubbleSize val="0"/>
        </c:dLbls>
        <c:marker val="1"/>
        <c:smooth val="0"/>
        <c:axId val="260085295"/>
        <c:axId val="260083375"/>
      </c:lineChart>
      <c:catAx>
        <c:axId val="42402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424023599"/>
        <c:crosses val="autoZero"/>
        <c:auto val="1"/>
        <c:lblAlgn val="ctr"/>
        <c:lblOffset val="100"/>
        <c:noMultiLvlLbl val="0"/>
      </c:catAx>
      <c:valAx>
        <c:axId val="42402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424025039"/>
        <c:crosses val="autoZero"/>
        <c:crossBetween val="between"/>
      </c:valAx>
      <c:valAx>
        <c:axId val="2600833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085295"/>
        <c:crosses val="max"/>
        <c:crossBetween val="between"/>
      </c:valAx>
      <c:catAx>
        <c:axId val="260085295"/>
        <c:scaling>
          <c:orientation val="minMax"/>
        </c:scaling>
        <c:delete val="1"/>
        <c:axPos val="b"/>
        <c:numFmt formatCode="General" sourceLinked="1"/>
        <c:majorTickMark val="out"/>
        <c:minorTickMark val="none"/>
        <c:tickLblPos val="nextTo"/>
        <c:crossAx val="2600833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strRef>
          <c:f>'KPI''s'!$I$2</c:f>
          <c:strCache>
            <c:ptCount val="1"/>
            <c:pt idx="0">
              <c:v> 2,78,89,226 </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'KPI''s'!$I$12</c:f>
              <c:strCache>
                <c:ptCount val="1"/>
                <c:pt idx="0">
                  <c:v>Sum of Net Sales</c:v>
                </c:pt>
              </c:strCache>
            </c:strRef>
          </c:tx>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'KPI''s'!$H$13:$H$17</c:f>
              <c:strCache>
                <c:ptCount val="5"/>
                <c:pt idx="0">
                  <c:v>Central</c:v>
                </c:pt>
                <c:pt idx="1">
                  <c:v>East</c:v>
                </c:pt>
                <c:pt idx="2">
                  <c:v>North</c:v>
                </c:pt>
                <c:pt idx="3">
                  <c:v>South</c:v>
                </c:pt>
                <c:pt idx="4">
                  <c:v>West</c:v>
                </c:pt>
              </c:strCache>
            </c:strRef>
          </c:cat>
          <c:val>
            <c:numRef>
              <c:f>'KPI''s'!$I$13:$I$17</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3509-44EB-A6C1-ABF1DBBA666D}"/>
            </c:ext>
          </c:extLst>
        </c:ser>
        <c:dLbls>
          <c:showLegendKey val="0"/>
          <c:showVal val="0"/>
          <c:showCatName val="0"/>
          <c:showSerName val="0"/>
          <c:showPercent val="0"/>
          <c:showBubbleSize val="0"/>
        </c:dLbls>
        <c:gapWidth val="150"/>
        <c:overlap val="100"/>
        <c:axId val="204983887"/>
        <c:axId val="204993487"/>
      </c:barChart>
      <c:lineChart>
        <c:grouping val="standard"/>
        <c:varyColors val="0"/>
        <c:ser>
          <c:idx val="1"/>
          <c:order val="1"/>
          <c:tx>
            <c:strRef>
              <c:f>'KPI''s'!$J$12</c:f>
              <c:strCache>
                <c:ptCount val="1"/>
                <c:pt idx="0">
                  <c:v>Sum of Profit Amount</c:v>
                </c:pt>
              </c:strCache>
            </c:strRef>
          </c:tx>
          <c:spPr>
            <a:ln w="34925" cap="rnd">
              <a:solidFill>
                <a:schemeClr val="accent4">
                  <a:tint val="77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w="9525">
                <a:solidFill>
                  <a:schemeClr val="accent4">
                    <a:tint val="77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'KPI''s'!$H$13:$H$17</c:f>
              <c:strCache>
                <c:ptCount val="5"/>
                <c:pt idx="0">
                  <c:v>Central</c:v>
                </c:pt>
                <c:pt idx="1">
                  <c:v>East</c:v>
                </c:pt>
                <c:pt idx="2">
                  <c:v>North</c:v>
                </c:pt>
                <c:pt idx="3">
                  <c:v>South</c:v>
                </c:pt>
                <c:pt idx="4">
                  <c:v>West</c:v>
                </c:pt>
              </c:strCache>
            </c:strRef>
          </c:cat>
          <c:val>
            <c:numRef>
              <c:f>'KPI''s'!$J$13:$J$17</c:f>
              <c:numCache>
                <c:formatCode>0.00%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3509-44EB-A6C1-ABF1DBBA666D}"/>
            </c:ext>
          </c:extLst>
        </c:ser>
        <c:dLbls>
          <c:showLegendKey val="0"/>
          <c:showVal val="0"/>
          <c:showCatName val="0"/>
          <c:showSerName val="0"/>
          <c:showPercent val="0"/>
          <c:showBubbleSize val="0"/>
        </c:dLbls>
        <c:marker val="1"/>
        <c:smooth val="0"/>
        <c:axId val="204997327"/>
        <c:axId val="204991087"/>
      </c:lineChart>
      <c:catAx>
        <c:axId val="2049838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93487"/>
        <c:crosses val="autoZero"/>
        <c:auto val="1"/>
        <c:lblAlgn val="ctr"/>
        <c:lblOffset val="100"/>
        <c:noMultiLvlLbl val="0"/>
      </c:catAx>
      <c:valAx>
        <c:axId val="204993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83887"/>
        <c:crosses val="autoZero"/>
        <c:crossBetween val="between"/>
      </c:valAx>
      <c:valAx>
        <c:axId val="204991087"/>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97327"/>
        <c:crosses val="max"/>
        <c:crossBetween val="between"/>
      </c:valAx>
      <c:catAx>
        <c:axId val="204997327"/>
        <c:scaling>
          <c:orientation val="minMax"/>
        </c:scaling>
        <c:delete val="1"/>
        <c:axPos val="b"/>
        <c:numFmt formatCode="General" sourceLinked="1"/>
        <c:majorTickMark val="none"/>
        <c:minorTickMark val="none"/>
        <c:tickLblPos val="nextTo"/>
        <c:crossAx val="20499108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-main.xlsx]KPI's!CityData</c:name>
    <c:fmtId val="17"/>
  </c:pivotSource>
  <c:chart>
    <c:autoTitleDeleted val="0"/>
    <c:pivotFmts>
      <c:pivotFmt>
        <c:idx val="0"/>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'KPI''s'!$M$3</c:f>
              <c:strCache>
                <c:ptCount val="1"/>
                <c:pt idx="0">
                  <c:v>Sum of Net Sales</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'KPI''s'!$L$4:$L$19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'KPI''s'!$M$4:$M$19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36C7-4A0A-BDBF-C7C819AF0023}"/>
            </c:ext>
          </c:extLst>
        </c:ser>
        <c:dLbls>
          <c:showLegendKey val="0"/>
          <c:showVal val="0"/>
          <c:showCatName val="0"/>
          <c:showSerName val="0"/>
          <c:showPercent val="0"/>
          <c:showBubbleSize val="0"/>
        </c:dLbls>
        <c:gapWidth val="219"/>
        <c:overlap val="-27"/>
        <c:axId val="392244895"/>
        <c:axId val="392233855"/>
      </c:barChart>
      <c:lineChart>
        <c:grouping val="standard"/>
        <c:varyColors val="0"/>
        <c:ser>
          <c:idx val="1"/>
          <c:order val="1"/>
          <c:tx>
            <c:strRef>
              <c:f>'KPI''s'!$N$3</c:f>
              <c:strCache>
                <c:ptCount val="1"/>
                <c:pt idx="0">
                  <c:v>Sum of Profit Amount</c:v>
                </c:pt>
              </c:strCache>
            </c:strRef>
          </c:tx>
          <c:spPr>
            <a:ln w="34925" cap="rnd">
              <a:solidFill>
                <a:schemeClr val="accent2">
                  <a:tint val="77000"/>
                </a:schemeClr>
              </a:solidFill>
              <a:round/>
            </a:ln>
            <a:effectLst>
              <a:outerShdw blurRad="57150" dist="19050" dir="5400000" algn="ctr" rotWithShape="0">
                <a:srgbClr val="000000">
                  <a:alpha val="63000"/>
                </a:srgbClr>
              </a:outerShdw>
            </a:effectLst>
          </c:spPr>
          <c:marker>
            <c:symbol val="circle"/>
            <c:size val="6"/>
            <c:spPr>
              <a:solidFill>
                <a:schemeClr val="accent2">
                  <a:lumMod val="75000"/>
                </a:schemeClr>
              </a:solidFill>
              <a:ln w="9525">
                <a:solidFill>
                  <a:schemeClr val="accent2">
                    <a:tint val="77000"/>
                  </a:schemeClr>
                </a:solidFill>
                <a:round/>
              </a:ln>
              <a:effectLst>
                <a:outerShdw blurRad="57150" dist="19050" dir="5400000" algn="ctr" rotWithShape="0">
                  <a:srgbClr val="000000">
                    <a:alpha val="63000"/>
                  </a:srgbClr>
                </a:outerShdw>
              </a:effectLst>
            </c:spPr>
          </c:marker>
          <c:cat>
            <c:strRef>
              <c:f>'KPI''s'!$L$4:$L$19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'KPI''s'!$N$4:$N$19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36C7-4A0A-BDBF-C7C819AF0023}"/>
            </c:ext>
          </c:extLst>
        </c:ser>
        <c:dLbls>
          <c:showLegendKey val="0"/>
          <c:showVal val="0"/>
          <c:showCatName val="0"/>
          <c:showSerName val="0"/>
          <c:showPercent val="0"/>
          <c:showBubbleSize val="0"/>
        </c:dLbls>
        <c:marker val="1"/>
        <c:smooth val="0"/>
        <c:axId val="392251135"/>
        <c:axId val="392238175"/>
      </c:lineChart>
      <c:dateAx>
        <c:axId val="3922448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33855"/>
        <c:crosses val="autoZero"/>
        <c:auto val="0"/>
        <c:lblOffset val="100"/>
        <c:baseTimeUnit val="days"/>
      </c:dateAx>
      <c:valAx>
        <c:axId val="39223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44895"/>
        <c:crosses val="autoZero"/>
        <c:crossBetween val="between"/>
      </c:valAx>
      <c:valAx>
        <c:axId val="39223817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51135"/>
        <c:crosses val="max"/>
        <c:crossBetween val="between"/>
      </c:valAx>
      <c:catAx>
        <c:axId val="392251135"/>
        <c:scaling>
          <c:orientation val="minMax"/>
        </c:scaling>
        <c:delete val="1"/>
        <c:axPos val="b"/>
        <c:numFmt formatCode="General" sourceLinked="1"/>
        <c:majorTickMark val="none"/>
        <c:minorTickMark val="none"/>
        <c:tickLblPos val="nextTo"/>
        <c:crossAx val="3922381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 -main.xlsx]KPI's!SubCategorySales</c:name>
    <c:fmtId val="10"/>
  </c:pivotSource>
  <c:chart>
    <c:autoTitleDeleted val="0"/>
    <c:pivotFmts>
      <c:pivotFmt>
        <c:idx val="0"/>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outerShdw blurRad="57150" dist="19050" dir="5400000" algn="ctr" rotWithShape="0">
              <a:srgbClr val="000000">
                <a:alpha val="63000"/>
              </a:srgbClr>
            </a:outerShdw>
          </a:effectLst>
        </c:spPr>
      </c:pivotFmt>
      <c:pivotFmt>
        <c:idx val="3"/>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6.3937331346409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20094589851728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15984332836602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9637894627825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8.2205140302526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59832E-3"/>
              <c:y val="-4.56695223902926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2787466269281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29685189553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46142471648935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8.3315037555182544E-3"/>
              <c:y val="-0.2100798029953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050399014976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1.0182831401585024E-16"/>
              <c:y val="-0.11874075821476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6.3937331346409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20094589851728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15984332836602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9637894627825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8.2205140302526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59832E-3"/>
              <c:y val="-4.566952239029266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2787466269281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29685189553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46142471648935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8.3315037555182544E-3"/>
              <c:y val="-0.2100798029953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050399014976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1.0182831401585024E-16"/>
              <c:y val="-0.11874075821476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6.39373313464094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200945898517286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159843328366023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96378946278257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8.22051403025264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490742174625E-3"/>
              <c:y val="-8.18616151241964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27874662692818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29685189553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46142471648935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8.3315037555182544E-3"/>
              <c:y val="-0.210079802995345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7771679185060846E-3"/>
              <c:y val="-0.105039901497672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1.0182831401585024E-16"/>
              <c:y val="-0.118740758214760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'KPI''s'!$AA$3</c:f>
              <c:strCache>
                <c:ptCount val="1"/>
                <c:pt idx="0">
                  <c:v>Sum of Net Sales</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c:spPr>
          <c:invertIfNegative val="0"/>
          <c:cat>
            <c:strRef>
              <c:f>'KPI''s'!$Z$4:$Z$16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'KPI''s'!$AA$4:$AA$16</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C975-496B-A0EB-E292939B8D7B}"/>
            </c:ext>
          </c:extLst>
        </c:ser>
        <c:dLbls>
          <c:showLegendKey val="0"/>
          <c:showVal val="0"/>
          <c:showCatName val="0"/>
          <c:showSerName val="0"/>
          <c:showPercent val="0"/>
          <c:showBubbleSize val="0"/>
        </c:dLbls>
        <c:gapWidth val="93"/>
        <c:overlap val="6"/>
        <c:axId val="392245375"/>
        <c:axId val="392241055"/>
      </c:barChart>
      <c:barChart>
        <c:barDir val="col"/>
        <c:grouping val="clustered"/>
        <c:varyColors val="0"/>
        <c:ser>
          <c:idx val="1"/>
          <c:order val="1"/>
          <c:tx>
            <c:strRef>
              <c:f>'KPI''s'!$AB$3</c:f>
              <c:strCache>
                <c:ptCount val="1"/>
                <c:pt idx="0">
                  <c:v>Sum of Quantity Sold</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975-496B-A0EB-E292939B8D7B}"/>
              </c:ext>
            </c:extLst>
          </c:dPt>
          <c:dPt>
            <c:idx val="1"/>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975-496B-A0EB-E292939B8D7B}"/>
              </c:ext>
            </c:extLst>
          </c:dPt>
          <c:dPt>
            <c:idx val="2"/>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975-496B-A0EB-E292939B8D7B}"/>
              </c:ext>
            </c:extLst>
          </c:dPt>
          <c:dPt>
            <c:idx val="3"/>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975-496B-A0EB-E292939B8D7B}"/>
              </c:ext>
            </c:extLst>
          </c:dPt>
          <c:dPt>
            <c:idx val="4"/>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C975-496B-A0EB-E292939B8D7B}"/>
              </c:ext>
            </c:extLst>
          </c:dPt>
          <c:dPt>
            <c:idx val="5"/>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C975-496B-A0EB-E292939B8D7B}"/>
              </c:ext>
            </c:extLst>
          </c:dPt>
          <c:dPt>
            <c:idx val="6"/>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C975-496B-A0EB-E292939B8D7B}"/>
              </c:ext>
            </c:extLst>
          </c:dPt>
          <c:dPt>
            <c:idx val="7"/>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C975-496B-A0EB-E292939B8D7B}"/>
              </c:ext>
            </c:extLst>
          </c:dPt>
          <c:dPt>
            <c:idx val="8"/>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C975-496B-A0EB-E292939B8D7B}"/>
              </c:ext>
            </c:extLst>
          </c:dPt>
          <c:dPt>
            <c:idx val="9"/>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C975-496B-A0EB-E292939B8D7B}"/>
              </c:ext>
            </c:extLst>
          </c:dPt>
          <c:dPt>
            <c:idx val="10"/>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C975-496B-A0EB-E292939B8D7B}"/>
              </c:ext>
            </c:extLst>
          </c:dPt>
          <c:dPt>
            <c:idx val="11"/>
            <c:invertIfNegative val="0"/>
            <c:bubble3D val="0"/>
            <c:spPr>
              <a:solidFill>
                <a:schemeClr val="accent5">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C975-496B-A0EB-E292939B8D7B}"/>
              </c:ext>
            </c:extLst>
          </c:dPt>
          <c:dLbls>
            <c:dLbl>
              <c:idx val="0"/>
              <c:layout>
                <c:manualLayout>
                  <c:x val="0"/>
                  <c:y val="-6.39373313464094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75-496B-A0EB-E292939B8D7B}"/>
                </c:ext>
              </c:extLst>
            </c:dLbl>
            <c:dLbl>
              <c:idx val="1"/>
              <c:layout>
                <c:manualLayout>
                  <c:x val="0"/>
                  <c:y val="-0.200945898517286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75-496B-A0EB-E292939B8D7B}"/>
                </c:ext>
              </c:extLst>
            </c:dLbl>
            <c:dLbl>
              <c:idx val="2"/>
              <c:layout>
                <c:manualLayout>
                  <c:x val="0"/>
                  <c:y val="-0.15984332836602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75-496B-A0EB-E292939B8D7B}"/>
                </c:ext>
              </c:extLst>
            </c:dLbl>
            <c:dLbl>
              <c:idx val="3"/>
              <c:layout>
                <c:manualLayout>
                  <c:x val="-2.7771679185060846E-3"/>
                  <c:y val="-0.19637894627825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975-496B-A0EB-E292939B8D7B}"/>
                </c:ext>
              </c:extLst>
            </c:dLbl>
            <c:dLbl>
              <c:idx val="4"/>
              <c:layout>
                <c:manualLayout>
                  <c:x val="0"/>
                  <c:y val="-8.2205140302526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975-496B-A0EB-E292939B8D7B}"/>
                </c:ext>
              </c:extLst>
            </c:dLbl>
            <c:dLbl>
              <c:idx val="5"/>
              <c:layout>
                <c:manualLayout>
                  <c:x val="2.7771490742174625E-3"/>
                  <c:y val="-8.18616151241964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975-496B-A0EB-E292939B8D7B}"/>
                </c:ext>
              </c:extLst>
            </c:dLbl>
            <c:dLbl>
              <c:idx val="6"/>
              <c:layout>
                <c:manualLayout>
                  <c:x val="-2.7771679185060846E-3"/>
                  <c:y val="-0.127874662692818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975-496B-A0EB-E292939B8D7B}"/>
                </c:ext>
              </c:extLst>
            </c:dLbl>
            <c:dLbl>
              <c:idx val="7"/>
              <c:layout>
                <c:manualLayout>
                  <c:x val="-2.7771679185060846E-3"/>
                  <c:y val="-0.2968518955369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975-496B-A0EB-E292939B8D7B}"/>
                </c:ext>
              </c:extLst>
            </c:dLbl>
            <c:dLbl>
              <c:idx val="8"/>
              <c:layout>
                <c:manualLayout>
                  <c:x val="-2.7771679185060846E-3"/>
                  <c:y val="-0.146142471648935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975-496B-A0EB-E292939B8D7B}"/>
                </c:ext>
              </c:extLst>
            </c:dLbl>
            <c:dLbl>
              <c:idx val="9"/>
              <c:layout>
                <c:manualLayout>
                  <c:x val="-8.3315037555182544E-3"/>
                  <c:y val="-0.210079802995345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975-496B-A0EB-E292939B8D7B}"/>
                </c:ext>
              </c:extLst>
            </c:dLbl>
            <c:dLbl>
              <c:idx val="10"/>
              <c:layout>
                <c:manualLayout>
                  <c:x val="-2.7771679185060846E-3"/>
                  <c:y val="-0.105039901497672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975-496B-A0EB-E292939B8D7B}"/>
                </c:ext>
              </c:extLst>
            </c:dLbl>
            <c:dLbl>
              <c:idx val="11"/>
              <c:layout>
                <c:manualLayout>
                  <c:x val="-1.0182831401585024E-16"/>
                  <c:y val="-0.118740758214760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C975-496B-A0EB-E292939B8D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'KPI''s'!$Z$4:$Z$16</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'KPI''s'!$AB$4:$AB$16</c:f>
              <c:numCache>
                <c:formatCode>General</c:formatCode>
                <c:ptCount val="12"/>
                <c:pt idx="0">
                  <c:v>4734</c:v>
                </c:pt>
                <c:pt idx="1">
                  <c:v>4525</c:v>
                </c:pt>
                <c:pt idx="2">
                  <c:v>4572</c:v>
                </c:pt>
                <c:pt idx="3">
                  <c:v>4501</c:v>
                </c:pt>
                <c:pt idx="4">
                  <c:v>4682</c:v>
                </c:pt>
                <c:pt idx="5">
                  <c:v>4801</c:v>
                </c:pt>
                <c:pt idx="6">
                  <c:v>4601</c:v>
                </c:pt>
                <c:pt idx="7">
                  <c:v>4355</c:v>
                </c:pt>
                <c:pt idx="8">
                  <c:v>4585</c:v>
                </c:pt>
                <c:pt idx="9">
                  <c:v>4485</c:v>
                </c:pt>
                <c:pt idx="10">
                  <c:v>4654</c:v>
                </c:pt>
                <c:pt idx="11">
                  <c:v>4606</c:v>
                </c:pt>
              </c:numCache>
            </c:numRef>
          </c:val>
          <c:extLst>
            <c:ext xmlns:c16="http://schemas.microsoft.com/office/drawing/2014/chart" uri="{C3380CC4-5D6E-409C-BE32-E72D297353CC}">
              <c16:uniqueId val="{00000019-C975-496B-A0EB-E292939B8D7B}"/>
            </c:ext>
          </c:extLst>
        </c:ser>
        <c:dLbls>
          <c:showLegendKey val="0"/>
          <c:showVal val="0"/>
          <c:showCatName val="0"/>
          <c:showSerName val="0"/>
          <c:showPercent val="0"/>
          <c:showBubbleSize val="0"/>
        </c:dLbls>
        <c:gapWidth val="329"/>
        <c:overlap val="-27"/>
        <c:axId val="264910831"/>
        <c:axId val="208287231"/>
      </c:barChart>
      <c:catAx>
        <c:axId val="392245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41055"/>
        <c:crosses val="autoZero"/>
        <c:auto val="1"/>
        <c:lblAlgn val="ctr"/>
        <c:lblOffset val="100"/>
        <c:noMultiLvlLbl val="0"/>
      </c:catAx>
      <c:valAx>
        <c:axId val="39224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2245375"/>
        <c:crosses val="autoZero"/>
        <c:crossBetween val="between"/>
      </c:valAx>
      <c:valAx>
        <c:axId val="2082872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64910831"/>
        <c:crosses val="max"/>
        <c:crossBetween val="between"/>
      </c:valAx>
      <c:catAx>
        <c:axId val="264910831"/>
        <c:scaling>
          <c:orientation val="minMax"/>
        </c:scaling>
        <c:delete val="1"/>
        <c:axPos val="b"/>
        <c:numFmt formatCode="General" sourceLinked="1"/>
        <c:majorTickMark val="none"/>
        <c:minorTickMark val="none"/>
        <c:tickLblPos val="nextTo"/>
        <c:crossAx val="208287231"/>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-main.xlsx]KPI's!PaymentMode</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'KPI''s'!$AE$3</c:f>
              <c:strCache>
                <c:ptCount val="1"/>
                <c:pt idx="0">
                  <c:v>Total</c:v>
                </c:pt>
              </c:strCache>
            </c:strRef>
          </c:tx>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309-477E-B486-B674BDF41D37}"/>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309-477E-B486-B674BDF41D37}"/>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309-477E-B486-B674BDF41D37}"/>
              </c:ext>
            </c:extLst>
          </c:dPt>
          <c:dPt>
            <c:idx val="3"/>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309-477E-B486-B674BDF41D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'KPI''s'!$AD$4:$AD$8</c:f>
              <c:strCache>
                <c:ptCount val="4"/>
                <c:pt idx="0">
                  <c:v>Card</c:v>
                </c:pt>
                <c:pt idx="1">
                  <c:v>COD</c:v>
                </c:pt>
                <c:pt idx="2">
                  <c:v>UPI</c:v>
                </c:pt>
                <c:pt idx="3">
                  <c:v>Wallet</c:v>
                </c:pt>
              </c:strCache>
            </c:strRef>
          </c:cat>
          <c:val>
            <c:numRef>
              <c:f>'KPI''s'!$AE$4:$AE$8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2309-477E-B486-B674BDF41D3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-main.xlsx]KPI's!ChannelSale</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8868218737529"/>
              <c:y val="-0.1462613881774894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46785339874951"/>
              <c:y val="0.1416606496102287"/>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46785339874951"/>
              <c:y val="0.1416606496102287"/>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678868218737529"/>
              <c:y val="-0.1462613881774894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'KPI''s'!$R$3</c:f>
              <c:strCache>
                <c:ptCount val="1"/>
                <c:pt idx="0">
                  <c:v>Sum of Net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E2C-42B5-B830-DA365EA9BB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E2C-42B5-B830-DA365EA9B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'KPI''s'!$Q$4:$Q$6</c:f>
              <c:strCache>
                <c:ptCount val="2"/>
                <c:pt idx="0">
                  <c:v>Offline</c:v>
                </c:pt>
                <c:pt idx="1">
                  <c:v>Online</c:v>
                </c:pt>
              </c:strCache>
            </c:strRef>
          </c:cat>
          <c:val>
            <c:numRef>
              <c:f>'KPI''s'!$R$4:$R$6</c:f>
              <c:numCache>
                <c:formatCode>General</c:formatCode>
                <c:ptCount val="2"/>
                <c:pt idx="0">
                  <c:v>13988129.739999978</c:v>
                </c:pt>
                <c:pt idx="1">
                  <c:v>13901096.49000006</c:v>
                </c:pt>
              </c:numCache>
            </c:numRef>
          </c:val>
          <c:extLst>
            <c:ext xmlns:c16="http://schemas.microsoft.com/office/drawing/2014/chart" uri="{C3380CC4-5D6E-409C-BE32-E72D297353CC}">
              <c16:uniqueId val="{00000004-BE2C-42B5-B830-DA365EA9BB2C}"/>
            </c:ext>
          </c:extLst>
        </c:ser>
        <c:ser>
          <c:idx val="1"/>
          <c:order val="1"/>
          <c:tx>
            <c:strRef>
              <c:f>'KPI''s'!$S$3</c:f>
              <c:strCache>
                <c:ptCount val="1"/>
                <c:pt idx="0">
                  <c:v>Average of Discount %</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E2C-42B5-B830-DA365EA9BB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E2C-42B5-B830-DA365EA9BB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'KPI''s'!$Q$4:$Q$6</c:f>
              <c:strCache>
                <c:ptCount val="2"/>
                <c:pt idx="0">
                  <c:v>Offline</c:v>
                </c:pt>
                <c:pt idx="1">
                  <c:v>Online</c:v>
                </c:pt>
              </c:strCache>
            </c:strRef>
          </c:cat>
          <c:val>
            <c:numRef>
              <c:f>'KPI''s'!$S$4:$S$6</c:f>
              <c:numCache>
                <c:formatCode>0.00%</c:formatCode>
                <c:ptCount val="2"/>
                <c:pt idx="0">
                  <c:v>8.8731971153847886E-2</c:v>
                </c:pt>
                <c:pt idx="1">
                  <c:v>8.8158945686902773E-2</c:v>
                </c:pt>
              </c:numCache>
            </c:numRef>
          </c:val>
          <c:extLst>
            <c:ext xmlns:c16="http://schemas.microsoft.com/office/drawing/2014/chart" uri="{C3380CC4-5D6E-409C-BE32-E72D297353CC}">
              <c16:uniqueId val="{00000009-BE2C-42B5-B830-DA365EA9BB2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-main.xlsx]KPI's!DateWiseProfit</c:name>
    <c:fmtId val="10"/>
  </c:pivotSource>
  <c:chart>
    <c:autoTitleDeleted val="0"/>
    <c:pivotFmts>
      <c:pivotFmt>
        <c:idx val="0"/>
        <c:spPr>
          <a:solidFill>
            <a:srgbClr val="FF9900">
              <a:alpha val="87059"/>
            </a:srgbClr>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9900">
              <a:alpha val="87059"/>
            </a:srgbClr>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9900">
              <a:alpha val="87059"/>
            </a:srgbClr>
          </a:solid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'KPI''s'!$B$18</c:f>
              <c:strCache>
                <c:ptCount val="1"/>
                <c:pt idx="0">
                  <c:v>Sum of Net Sales</c:v>
                </c:pt>
              </c:strCache>
            </c:strRef>
          </c:tx>
          <c:spPr>
            <a:solidFill>
              <a:srgbClr val="FF9900">
                <a:alpha val="87059"/>
              </a:srgbClr>
            </a:solidFill>
            <a:ln w="9525" cap="flat" cmpd="sng" algn="ctr">
              <a:solidFill>
                <a:schemeClr val="accent2">
                  <a:shade val="76000"/>
                </a:schemeClr>
              </a:solidFill>
              <a:miter lim="800000"/>
            </a:ln>
            <a:effectLst>
              <a:glow rad="63500">
                <a:schemeClr val="accent2">
                  <a:shade val="76000"/>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'KPI''s'!$B$19:$B$31</c:f>
              <c:numCache>
                <c:formatCode>General</c:formatCode>
                <c:ptCount val="12"/>
                <c:pt idx="0">
                  <c:v>3810476.6500000008</c:v>
                </c:pt>
                <c:pt idx="1">
                  <c:v>3633485.2899999996</c:v>
                </c:pt>
                <c:pt idx="2">
                  <c:v>3752979.8600000003</c:v>
                </c:pt>
                <c:pt idx="3">
                  <c:v>1849389.18</c:v>
                </c:pt>
                <c:pt idx="4">
                  <c:v>1889736.9600000007</c:v>
                </c:pt>
                <c:pt idx="5">
                  <c:v>1746859.5099999998</c:v>
                </c:pt>
                <c:pt idx="6">
                  <c:v>1895094.1999999986</c:v>
                </c:pt>
                <c:pt idx="7">
                  <c:v>2014269.7300000014</c:v>
                </c:pt>
                <c:pt idx="8">
                  <c:v>1699890.7599999988</c:v>
                </c:pt>
                <c:pt idx="9">
                  <c:v>1903261.6200000003</c:v>
                </c:pt>
                <c:pt idx="10">
                  <c:v>1748880.1299999973</c:v>
                </c:pt>
                <c:pt idx="11">
                  <c:v>1944902.3400000019</c:v>
                </c:pt>
              </c:numCache>
            </c:numRef>
          </c:val>
          <c:extLst>
            <c:ext xmlns:c16="http://schemas.microsoft.com/office/drawing/2014/chart" uri="{C3380CC4-5D6E-409C-BE32-E72D297353CC}">
              <c16:uniqueId val="{00000000-9D0C-4251-9622-1582029383C3}"/>
            </c:ext>
          </c:extLst>
        </c:ser>
        <c:dLbls>
          <c:dLblPos val="outEnd"/>
          <c:showLegendKey val="0"/>
          <c:showVal val="1"/>
          <c:showCatName val="0"/>
          <c:showSerName val="0"/>
          <c:showPercent val="0"/>
          <c:showBubbleSize val="0"/>
        </c:dLbls>
        <c:gapWidth val="182"/>
        <c:overlap val="-50"/>
        <c:axId val="424025039"/>
        <c:axId val="424023599"/>
      </c:barChart>
      <c:lineChart>
        <c:grouping val="standard"/>
        <c:varyColors val="0"/>
        <c:ser>
          <c:idx val="1"/>
          <c:order val="1"/>
          <c:tx>
            <c:strRef>
              <c:f>'KPI''s'!$C$18</c:f>
              <c:strCache>
                <c:ptCount val="1"/>
                <c:pt idx="0">
                  <c:v>Average of Profit Margin %</c:v>
                </c:pt>
              </c:strCache>
            </c:strRef>
          </c:tx>
          <c:spPr>
            <a:ln w="22225" cap="rnd">
              <a:solidFill>
                <a:schemeClr val="accent2">
                  <a:tint val="77000"/>
                </a:schemeClr>
              </a:solidFill>
            </a:ln>
            <a:effectLst>
              <a:glow rad="139700">
                <a:schemeClr val="accent2">
                  <a:tint val="77000"/>
                  <a:satMod val="175000"/>
                  <a:alpha val="14000"/>
                </a:schemeClr>
              </a:glow>
            </a:effectLst>
          </c:spPr>
          <c:marker>
            <c:symbol val="circle"/>
            <c:size val="4"/>
            <c:spPr>
              <a:solidFill>
                <a:schemeClr val="accent2">
                  <a:tint val="77000"/>
                  <a:lumMod val="60000"/>
                  <a:lumOff val="40000"/>
                </a:schemeClr>
              </a:solidFill>
              <a:ln>
                <a:noFill/>
              </a:ln>
              <a:effectLst>
                <a:glow rad="63500">
                  <a:schemeClr val="accent2">
                    <a:tint val="77000"/>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'KPI''s'!$C$19:$C$31</c:f>
              <c:numCache>
                <c:formatCode>0.00%</c:formatCode>
                <c:ptCount val="12"/>
                <c:pt idx="0">
                  <c:v>0.23573508005822538</c:v>
                </c:pt>
                <c:pt idx="1">
                  <c:v>0.23586367157242627</c:v>
                </c:pt>
                <c:pt idx="2">
                  <c:v>0.23410295230885839</c:v>
                </c:pt>
                <c:pt idx="3">
                  <c:v>0.23448275862069076</c:v>
                </c:pt>
                <c:pt idx="4">
                  <c:v>0.2337518463810942</c:v>
                </c:pt>
                <c:pt idx="5">
                  <c:v>0.23110047846890031</c:v>
                </c:pt>
                <c:pt idx="6">
                  <c:v>0.23474074074074194</c:v>
                </c:pt>
                <c:pt idx="7">
                  <c:v>0.23527777777777914</c:v>
                </c:pt>
                <c:pt idx="8">
                  <c:v>0.23979266347687495</c:v>
                </c:pt>
                <c:pt idx="9">
                  <c:v>0.23532763532763662</c:v>
                </c:pt>
                <c:pt idx="10">
                  <c:v>0.23325396825396913</c:v>
                </c:pt>
                <c:pt idx="11">
                  <c:v>0.23592162554426835</c:v>
                </c:pt>
              </c:numCache>
            </c:numRef>
          </c:val>
          <c:smooth val="0"/>
          <c:extLst>
            <c:ext xmlns:c16="http://schemas.microsoft.com/office/drawing/2014/chart" uri="{C3380CC4-5D6E-409C-BE32-E72D297353CC}">
              <c16:uniqueId val="{00000001-9D0C-4251-9622-1582029383C3}"/>
            </c:ext>
          </c:extLst>
        </c:ser>
        <c:dLbls>
          <c:showLegendKey val="0"/>
          <c:showVal val="0"/>
          <c:showCatName val="0"/>
          <c:showSerName val="0"/>
          <c:showPercent val="0"/>
          <c:showBubbleSize val="0"/>
        </c:dLbls>
        <c:marker val="1"/>
        <c:smooth val="0"/>
        <c:axId val="260085295"/>
        <c:axId val="260083375"/>
      </c:lineChart>
      <c:catAx>
        <c:axId val="424025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424023599"/>
        <c:crosses val="autoZero"/>
        <c:auto val="1"/>
        <c:lblAlgn val="ctr"/>
        <c:lblOffset val="100"/>
        <c:noMultiLvlLbl val="0"/>
      </c:catAx>
      <c:valAx>
        <c:axId val="42402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424025039"/>
        <c:crosses val="autoZero"/>
        <c:crossBetween val="between"/>
      </c:valAx>
      <c:valAx>
        <c:axId val="2600833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0085295"/>
        <c:crosses val="max"/>
        <c:crossBetween val="between"/>
      </c:valAx>
      <c:catAx>
        <c:axId val="260085295"/>
        <c:scaling>
          <c:orientation val="minMax"/>
        </c:scaling>
        <c:delete val="1"/>
        <c:axPos val="b"/>
        <c:numFmt formatCode="General" sourceLinked="1"/>
        <c:majorTickMark val="out"/>
        <c:minorTickMark val="none"/>
        <c:tickLblPos val="nextTo"/>
        <c:crossAx val="260083375"/>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3A8A454-69FC-4A50-B5C2-DA6B0D1291E8}">
          <cx:tx>
            <cx:txData>
              <cx:f>_xlchart.v1.4</cx:f>
              <cx:v>Sum of Net Sales</cx:v>
            </cx:txData>
          </cx:tx>
          <cx:dataLabels pos="inEnd">
            <cx:spPr>
              <a:solidFill>
                <a:schemeClr val="tx1"/>
              </a:solidFill>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Delivery Status</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Aptos Narrow" panose="02110004020202020204"/>
            </a:rPr>
            <a:t>Delivery Status</a:t>
          </a:r>
        </a:p>
      </cx:txPr>
    </cx:title>
    <cx:plotArea>
      <cx:plotAreaRegion>
        <cx:series layoutId="treemap" uniqueId="{6101D958-3AF0-4406-A651-79FD3879C987}">
          <cx:tx>
            <cx:txData>
              <cx:f>_xlchart.v1.1</cx:f>
              <cx:v>Sum of Net Sales</cx:v>
            </cx:txData>
          </cx:tx>
          <cx:dataLabels pos="inEnd">
            <cx:spPr>
              <a:solidFill>
                <a:schemeClr val="tx2">
                  <a:lumMod val="75000"/>
                  <a:lumOff val="25000"/>
                </a:schemeClr>
              </a:solidFill>
            </cx:spPr>
            <cx:txPr>
              <a:bodyPr spcFirstLastPara="1" vertOverflow="ellipsis" horzOverflow="overflow" wrap="square" lIns="0" tIns="0" rIns="0" bIns="0" anchor="ctr" anchorCtr="1"/>
              <a:lstStyle/>
              <a:p>
                <a:pPr algn="ctr" rtl="0">
                  <a:defRPr sz="600" b="1">
                    <a:solidFill>
                      <a:schemeClr val="bg1"/>
                    </a:solidFill>
                  </a:defRPr>
                </a:pPr>
                <a:endParaRPr lang="en-US" sz="600" b="1" i="0" u="none" strike="noStrike" baseline="0">
                  <a:solidFill>
                    <a:schemeClr val="bg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6101D958-3AF0-4406-A651-79FD3879C987}">
          <cx:tx>
            <cx:txData>
              <cx:f>_xlchart.v1.10</cx:f>
              <cx:v>Sum of Net Sales</cx:v>
            </cx:txData>
          </cx:tx>
          <cx:dataLabels pos="inEnd">
            <cx:spPr>
              <a:solidFill>
                <a:schemeClr val="tx2">
                  <a:lumMod val="75000"/>
                  <a:lumOff val="25000"/>
                </a:schemeClr>
              </a:solidFill>
            </cx:spPr>
            <cx:txPr>
              <a:bodyPr spcFirstLastPara="1" vertOverflow="ellipsis" horzOverflow="overflow" wrap="square" lIns="0" tIns="0" rIns="0" bIns="0" anchor="ctr" anchorCtr="1"/>
              <a:lstStyle/>
              <a:p>
                <a:pPr algn="ctr" rtl="0">
                  <a:defRPr sz="600" b="1">
                    <a:solidFill>
                      <a:schemeClr val="bg1"/>
                    </a:solidFill>
                  </a:defRPr>
                </a:pPr>
                <a:endParaRPr lang="en-US" sz="600" b="1" i="0" u="none" strike="noStrike" baseline="0">
                  <a:solidFill>
                    <a:schemeClr val="bg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03A8A454-69FC-4A50-B5C2-DA6B0D1291E8}">
          <cx:tx>
            <cx:txData>
              <cx:f>_xlchart.v1.7</cx:f>
              <cx:v>Sum of Net Sales</cx:v>
            </cx:txData>
          </cx:tx>
          <cx:dataLabels pos="inEnd">
            <cx:spPr>
              <a:solidFill>
                <a:schemeClr val="tx1"/>
              </a:solidFill>
            </cx:spPr>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Reversed" id="25">
  <a:schemeClr val="accent5"/>
</cs:colorStyle>
</file>

<file path=xl/charts/colors12.xml><?xml version="1.0" encoding="utf-8"?>
<cs:colorStyle xmlns:cs="http://schemas.microsoft.com/office/drawing/2012/chartStyle" xmlns:a="http://schemas.openxmlformats.org/drawingml/2006/main" meth="withinLinearReversed" id="24">
  <a:schemeClr val="accent4"/>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4.xml><?xml version="1.0" encoding="utf-8"?>
<cs:colorStyle xmlns:cs="http://schemas.microsoft.com/office/drawing/2012/chartStyle" xmlns:a="http://schemas.openxmlformats.org/drawingml/2006/main" meth="withinLinearReversed" id="21">
  <a:schemeClr val="accent1"/>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9.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0.xml"/><Relationship Id="rId5" Type="http://schemas.microsoft.com/office/2014/relationships/chartEx" Target="../charts/chartEx4.xml"/><Relationship Id="rId4"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7</xdr:col>
      <xdr:colOff>27160</xdr:colOff>
      <xdr:row>34</xdr:row>
      <xdr:rowOff>82403</xdr:rowOff>
    </xdr:from>
    <xdr:to>
      <xdr:col>8</xdr:col>
      <xdr:colOff>1594183</xdr:colOff>
      <xdr:row>44</xdr:row>
      <xdr:rowOff>33524</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D1B4411-DF82-40C2-4D73-33F25B2E18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99760" y="6559403"/>
              <a:ext cx="3294419" cy="1856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27320</xdr:colOff>
      <xdr:row>7</xdr:row>
      <xdr:rowOff>39029</xdr:rowOff>
    </xdr:from>
    <xdr:to>
      <xdr:col>18</xdr:col>
      <xdr:colOff>1234206</xdr:colOff>
      <xdr:row>12</xdr:row>
      <xdr:rowOff>121920</xdr:rowOff>
    </xdr:to>
    <mc:AlternateContent xmlns:mc="http://schemas.openxmlformats.org/markup-compatibility/2006" xmlns:a14="http://schemas.microsoft.com/office/drawing/2010/main">
      <mc:Choice Requires="a14">
        <xdr:graphicFrame macro="">
          <xdr:nvGraphicFramePr>
            <xdr:cNvPr id="5" name="Sales Channel">
              <a:extLst>
                <a:ext uri="{FF2B5EF4-FFF2-40B4-BE49-F238E27FC236}">
                  <a16:creationId xmlns:a16="http://schemas.microsoft.com/office/drawing/2014/main" id="{8A2477D0-8072-C7C6-5B2D-F9CEF4D7BC9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0738480" y="1319189"/>
              <a:ext cx="4697080" cy="997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18999</xdr:colOff>
      <xdr:row>34</xdr:row>
      <xdr:rowOff>143926</xdr:rowOff>
    </xdr:from>
    <xdr:to>
      <xdr:col>22</xdr:col>
      <xdr:colOff>1651570</xdr:colOff>
      <xdr:row>43</xdr:row>
      <xdr:rowOff>67540</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EEA3A585-95EC-F496-8FC0-39DF6B37744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3145699" y="6620926"/>
              <a:ext cx="5090904" cy="1638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52644</xdr:colOff>
      <xdr:row>36</xdr:row>
      <xdr:rowOff>81291</xdr:rowOff>
    </xdr:from>
    <xdr:to>
      <xdr:col>27</xdr:col>
      <xdr:colOff>1183369</xdr:colOff>
      <xdr:row>50</xdr:row>
      <xdr:rowOff>60613</xdr:rowOff>
    </xdr:to>
    <mc:AlternateContent xmlns:mc="http://schemas.openxmlformats.org/markup-compatibility/2006" xmlns:a14="http://schemas.microsoft.com/office/drawing/2010/main">
      <mc:Choice Requires="a14">
        <xdr:graphicFrame macro="">
          <xdr:nvGraphicFramePr>
            <xdr:cNvPr id="7" name="Product Sub-Category">
              <a:extLst>
                <a:ext uri="{FF2B5EF4-FFF2-40B4-BE49-F238E27FC236}">
                  <a16:creationId xmlns:a16="http://schemas.microsoft.com/office/drawing/2014/main" id="{93515A6F-4C95-87D6-E363-51D2D7757A94}"/>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mlns="">
        <xdr:sp macro="" textlink="">
          <xdr:nvSpPr>
            <xdr:cNvPr id="0" name=""/>
            <xdr:cNvSpPr>
              <a:spLocks noTextEdit="1"/>
            </xdr:cNvSpPr>
          </xdr:nvSpPr>
          <xdr:spPr>
            <a:xfrm>
              <a:off x="29503944" y="6939291"/>
              <a:ext cx="4590586" cy="2646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13926</xdr:colOff>
      <xdr:row>24</xdr:row>
      <xdr:rowOff>38895</xdr:rowOff>
    </xdr:from>
    <xdr:to>
      <xdr:col>30</xdr:col>
      <xdr:colOff>1090220</xdr:colOff>
      <xdr:row>32</xdr:row>
      <xdr:rowOff>131474</xdr:rowOff>
    </xdr:to>
    <mc:AlternateContent xmlns:mc="http://schemas.openxmlformats.org/markup-compatibility/2006" xmlns:a14="http://schemas.microsoft.com/office/drawing/2010/main">
      <mc:Choice Requires="a14">
        <xdr:graphicFrame macro="">
          <xdr:nvGraphicFramePr>
            <xdr:cNvPr id="8" name="Payment Mode">
              <a:extLst>
                <a:ext uri="{FF2B5EF4-FFF2-40B4-BE49-F238E27FC236}">
                  <a16:creationId xmlns:a16="http://schemas.microsoft.com/office/drawing/2014/main" id="{BEFDD369-50B4-57DE-3305-216515ED407D}"/>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34684926" y="4610895"/>
              <a:ext cx="2803079" cy="161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57365</xdr:colOff>
      <xdr:row>31</xdr:row>
      <xdr:rowOff>120831</xdr:rowOff>
    </xdr:from>
    <xdr:to>
      <xdr:col>34</xdr:col>
      <xdr:colOff>974036</xdr:colOff>
      <xdr:row>40</xdr:row>
      <xdr:rowOff>44643</xdr:rowOff>
    </xdr:to>
    <mc:AlternateContent xmlns:mc="http://schemas.openxmlformats.org/markup-compatibility/2006" xmlns:a14="http://schemas.microsoft.com/office/drawing/2010/main">
      <mc:Choice Requires="a14">
        <xdr:graphicFrame macro="">
          <xdr:nvGraphicFramePr>
            <xdr:cNvPr id="9" name="Delivery Status">
              <a:extLst>
                <a:ext uri="{FF2B5EF4-FFF2-40B4-BE49-F238E27FC236}">
                  <a16:creationId xmlns:a16="http://schemas.microsoft.com/office/drawing/2014/main" id="{72268624-2015-0C7C-49B8-8085AC62A5D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8309765" y="6026331"/>
              <a:ext cx="4384710" cy="1638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54292</xdr:colOff>
      <xdr:row>54</xdr:row>
      <xdr:rowOff>31115</xdr:rowOff>
    </xdr:from>
    <xdr:to>
      <xdr:col>13</xdr:col>
      <xdr:colOff>1216092</xdr:colOff>
      <xdr:row>68</xdr:row>
      <xdr:rowOff>52070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30E37F81-5F27-9F28-1A8F-BD3AADE4BB4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3313092" y="10318115"/>
              <a:ext cx="4633913" cy="2687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1786</xdr:colOff>
      <xdr:row>44</xdr:row>
      <xdr:rowOff>123692</xdr:rowOff>
    </xdr:from>
    <xdr:to>
      <xdr:col>8</xdr:col>
      <xdr:colOff>1589997</xdr:colOff>
      <xdr:row>52</xdr:row>
      <xdr:rowOff>32569</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F73DDA0F-10E1-E6BE-2C85-1B64995C6B4F}"/>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9374386" y="8505692"/>
              <a:ext cx="3315607" cy="14328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0</xdr:col>
      <xdr:colOff>220336</xdr:colOff>
      <xdr:row>4</xdr:row>
      <xdr:rowOff>137711</xdr:rowOff>
    </xdr:from>
    <xdr:ext cx="1165953" cy="264560"/>
    <xdr:sp macro="" textlink="">
      <xdr:nvSpPr>
        <xdr:cNvPr id="2" name="TextBox 1">
          <a:extLst>
            <a:ext uri="{FF2B5EF4-FFF2-40B4-BE49-F238E27FC236}">
              <a16:creationId xmlns:a16="http://schemas.microsoft.com/office/drawing/2014/main" id="{20306BDB-AD0A-B1E3-4D2C-E4523118E30C}"/>
            </a:ext>
          </a:extLst>
        </xdr:cNvPr>
        <xdr:cNvSpPr txBox="1"/>
      </xdr:nvSpPr>
      <xdr:spPr>
        <a:xfrm>
          <a:off x="220336" y="872169"/>
          <a:ext cx="11659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0" i="0" u="none" strike="noStrike">
              <a:solidFill>
                <a:schemeClr val="tx1"/>
              </a:solidFill>
              <a:effectLst/>
              <a:latin typeface="+mn-lt"/>
              <a:ea typeface="+mn-ea"/>
              <a:cs typeface="+mn-cs"/>
            </a:rPr>
            <a:t>30592560.5</a:t>
          </a:r>
          <a:r>
            <a:rPr lang="en-IN"/>
            <a:t> </a:t>
          </a:r>
          <a:endParaRPr lang="en-IN" sz="1100"/>
        </a:p>
      </xdr:txBody>
    </xdr:sp>
    <xdr:clientData/>
  </xdr:oneCellAnchor>
  <xdr:oneCellAnchor>
    <xdr:from>
      <xdr:col>3</xdr:col>
      <xdr:colOff>504938</xdr:colOff>
      <xdr:row>4</xdr:row>
      <xdr:rowOff>18362</xdr:rowOff>
    </xdr:from>
    <xdr:ext cx="1165953" cy="264560"/>
    <xdr:sp macro="" textlink="">
      <xdr:nvSpPr>
        <xdr:cNvPr id="3" name="TextBox 2">
          <a:extLst>
            <a:ext uri="{FF2B5EF4-FFF2-40B4-BE49-F238E27FC236}">
              <a16:creationId xmlns:a16="http://schemas.microsoft.com/office/drawing/2014/main" id="{B18EA88A-61F2-5CFC-5EC0-3A878BD6BBBA}"/>
            </a:ext>
          </a:extLst>
        </xdr:cNvPr>
        <xdr:cNvSpPr txBox="1"/>
      </xdr:nvSpPr>
      <xdr:spPr>
        <a:xfrm>
          <a:off x="5939926" y="752820"/>
          <a:ext cx="11659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0" i="0" u="none" strike="noStrike">
              <a:solidFill>
                <a:schemeClr val="tx1"/>
              </a:solidFill>
              <a:effectLst/>
              <a:latin typeface="+mn-lt"/>
              <a:ea typeface="+mn-ea"/>
              <a:cs typeface="+mn-cs"/>
            </a:rPr>
            <a:t>2703334.27</a:t>
          </a:r>
          <a:r>
            <a:rPr lang="en-IN"/>
            <a:t>  </a:t>
          </a:r>
          <a:endParaRPr lang="en-IN" sz="1100"/>
        </a:p>
      </xdr:txBody>
    </xdr:sp>
    <xdr:clientData/>
  </xdr:oneCellAnchor>
  <xdr:oneCellAnchor>
    <xdr:from>
      <xdr:col>3</xdr:col>
      <xdr:colOff>523300</xdr:colOff>
      <xdr:row>13</xdr:row>
      <xdr:rowOff>0</xdr:rowOff>
    </xdr:from>
    <xdr:ext cx="1165953" cy="264560"/>
    <xdr:sp macro="" textlink="">
      <xdr:nvSpPr>
        <xdr:cNvPr id="12" name="TextBox 11">
          <a:extLst>
            <a:ext uri="{FF2B5EF4-FFF2-40B4-BE49-F238E27FC236}">
              <a16:creationId xmlns:a16="http://schemas.microsoft.com/office/drawing/2014/main" id="{61698557-BD6B-543C-EF93-3F9B803F8008}"/>
            </a:ext>
          </a:extLst>
        </xdr:cNvPr>
        <xdr:cNvSpPr txBox="1"/>
      </xdr:nvSpPr>
      <xdr:spPr>
        <a:xfrm>
          <a:off x="5958288" y="2386988"/>
          <a:ext cx="11659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0" i="0" u="none" strike="noStrike">
              <a:solidFill>
                <a:schemeClr val="tx1"/>
              </a:solidFill>
              <a:effectLst/>
              <a:latin typeface="+mn-lt"/>
              <a:ea typeface="+mn-ea"/>
              <a:cs typeface="+mn-cs"/>
            </a:rPr>
            <a:t>6546998.49</a:t>
          </a:r>
          <a:r>
            <a:rPr lang="en-IN"/>
            <a:t> </a:t>
          </a:r>
          <a:endParaRPr lang="en-IN" sz="1100"/>
        </a:p>
      </xdr:txBody>
    </xdr:sp>
    <xdr:clientData/>
  </xdr:oneCellAnchor>
  <xdr:oneCellAnchor>
    <xdr:from>
      <xdr:col>0</xdr:col>
      <xdr:colOff>284601</xdr:colOff>
      <xdr:row>12</xdr:row>
      <xdr:rowOff>174434</xdr:rowOff>
    </xdr:from>
    <xdr:ext cx="1165953" cy="264560"/>
    <xdr:sp macro="" textlink="">
      <xdr:nvSpPr>
        <xdr:cNvPr id="13" name="TextBox 12">
          <a:extLst>
            <a:ext uri="{FF2B5EF4-FFF2-40B4-BE49-F238E27FC236}">
              <a16:creationId xmlns:a16="http://schemas.microsoft.com/office/drawing/2014/main" id="{285FBB6D-22DD-7CCB-F26F-C04D9A2A53F1}"/>
            </a:ext>
          </a:extLst>
        </xdr:cNvPr>
        <xdr:cNvSpPr txBox="1"/>
      </xdr:nvSpPr>
      <xdr:spPr>
        <a:xfrm>
          <a:off x="284601" y="2377807"/>
          <a:ext cx="11659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b="0" i="0" u="none" strike="noStrike">
              <a:solidFill>
                <a:schemeClr val="tx1"/>
              </a:solidFill>
              <a:effectLst/>
              <a:latin typeface="+mn-lt"/>
              <a:ea typeface="+mn-ea"/>
              <a:cs typeface="+mn-cs"/>
            </a:rPr>
            <a:t>27889226.23</a:t>
          </a:r>
          <a:r>
            <a:rPr lang="en-IN"/>
            <a:t>  </a:t>
          </a:r>
          <a:endParaRPr lang="en-IN" sz="1100"/>
        </a:p>
      </xdr:txBody>
    </xdr:sp>
    <xdr:clientData/>
  </xdr:oneCellAnchor>
  <xdr:twoCellAnchor>
    <xdr:from>
      <xdr:col>7</xdr:col>
      <xdr:colOff>45903</xdr:colOff>
      <xdr:row>18</xdr:row>
      <xdr:rowOff>134039</xdr:rowOff>
    </xdr:from>
    <xdr:to>
      <xdr:col>9</xdr:col>
      <xdr:colOff>1790241</xdr:colOff>
      <xdr:row>33</xdr:row>
      <xdr:rowOff>123022</xdr:rowOff>
    </xdr:to>
    <xdr:graphicFrame macro="">
      <xdr:nvGraphicFramePr>
        <xdr:cNvPr id="14" name="Chart 13">
          <a:extLst>
            <a:ext uri="{FF2B5EF4-FFF2-40B4-BE49-F238E27FC236}">
              <a16:creationId xmlns:a16="http://schemas.microsoft.com/office/drawing/2014/main" id="{AC8BDDE5-8703-6C84-42B0-1EAD7D57D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15875</xdr:colOff>
      <xdr:row>37</xdr:row>
      <xdr:rowOff>180181</xdr:rowOff>
    </xdr:from>
    <xdr:to>
      <xdr:col>16</xdr:col>
      <xdr:colOff>1277937</xdr:colOff>
      <xdr:row>53</xdr:row>
      <xdr:rowOff>2381</xdr:rowOff>
    </xdr:to>
    <xdr:graphicFrame macro="">
      <xdr:nvGraphicFramePr>
        <xdr:cNvPr id="16" name="Chart 15">
          <a:extLst>
            <a:ext uri="{FF2B5EF4-FFF2-40B4-BE49-F238E27FC236}">
              <a16:creationId xmlns:a16="http://schemas.microsoft.com/office/drawing/2014/main" id="{946990F8-EE81-4ECC-69FE-845C4095E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95251</xdr:colOff>
      <xdr:row>13</xdr:row>
      <xdr:rowOff>29368</xdr:rowOff>
    </xdr:from>
    <xdr:to>
      <xdr:col>18</xdr:col>
      <xdr:colOff>1849438</xdr:colOff>
      <xdr:row>28</xdr:row>
      <xdr:rowOff>34131</xdr:rowOff>
    </xdr:to>
    <xdr:graphicFrame macro="">
      <xdr:nvGraphicFramePr>
        <xdr:cNvPr id="17" name="Chart 16">
          <a:extLst>
            <a:ext uri="{FF2B5EF4-FFF2-40B4-BE49-F238E27FC236}">
              <a16:creationId xmlns:a16="http://schemas.microsoft.com/office/drawing/2014/main" id="{67D4807D-D349-E93F-BCCA-E9A470659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38966</xdr:colOff>
      <xdr:row>18</xdr:row>
      <xdr:rowOff>26844</xdr:rowOff>
    </xdr:from>
    <xdr:to>
      <xdr:col>22</xdr:col>
      <xdr:colOff>2268681</xdr:colOff>
      <xdr:row>33</xdr:row>
      <xdr:rowOff>42430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C0058BF5-EC46-0C66-35CB-B54978BF6D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050866" y="3318684"/>
              <a:ext cx="3448915" cy="27587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24848</xdr:colOff>
      <xdr:row>18</xdr:row>
      <xdr:rowOff>3314</xdr:rowOff>
    </xdr:from>
    <xdr:to>
      <xdr:col>27</xdr:col>
      <xdr:colOff>1780761</xdr:colOff>
      <xdr:row>33</xdr:row>
      <xdr:rowOff>13253</xdr:rowOff>
    </xdr:to>
    <xdr:graphicFrame macro="">
      <xdr:nvGraphicFramePr>
        <xdr:cNvPr id="19" name="Chart 18">
          <a:extLst>
            <a:ext uri="{FF2B5EF4-FFF2-40B4-BE49-F238E27FC236}">
              <a16:creationId xmlns:a16="http://schemas.microsoft.com/office/drawing/2014/main" id="{FE7FD2B7-2611-D39D-5BA6-EF23AB4B9E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31153</xdr:colOff>
      <xdr:row>9</xdr:row>
      <xdr:rowOff>27149</xdr:rowOff>
    </xdr:from>
    <xdr:to>
      <xdr:col>30</xdr:col>
      <xdr:colOff>1494118</xdr:colOff>
      <xdr:row>21</xdr:row>
      <xdr:rowOff>119530</xdr:rowOff>
    </xdr:to>
    <xdr:graphicFrame macro="">
      <xdr:nvGraphicFramePr>
        <xdr:cNvPr id="20" name="Chart 19">
          <a:extLst>
            <a:ext uri="{FF2B5EF4-FFF2-40B4-BE49-F238E27FC236}">
              <a16:creationId xmlns:a16="http://schemas.microsoft.com/office/drawing/2014/main" id="{507E65CF-32CA-225B-4871-75066D502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53878</xdr:colOff>
      <xdr:row>15</xdr:row>
      <xdr:rowOff>175492</xdr:rowOff>
    </xdr:from>
    <xdr:to>
      <xdr:col>34</xdr:col>
      <xdr:colOff>1562484</xdr:colOff>
      <xdr:row>30</xdr:row>
      <xdr:rowOff>130849</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A4C9C5AF-1A44-B155-60BC-62D6EAE995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0274798" y="2918692"/>
              <a:ext cx="2986886" cy="26985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292485</xdr:colOff>
      <xdr:row>32</xdr:row>
      <xdr:rowOff>2309</xdr:rowOff>
    </xdr:from>
    <xdr:to>
      <xdr:col>3</xdr:col>
      <xdr:colOff>1694</xdr:colOff>
      <xdr:row>46</xdr:row>
      <xdr:rowOff>159327</xdr:rowOff>
    </xdr:to>
    <xdr:graphicFrame macro="">
      <xdr:nvGraphicFramePr>
        <xdr:cNvPr id="23" name="Chart 22">
          <a:extLst>
            <a:ext uri="{FF2B5EF4-FFF2-40B4-BE49-F238E27FC236}">
              <a16:creationId xmlns:a16="http://schemas.microsoft.com/office/drawing/2014/main" id="{0F151439-AB59-E31C-91EB-3F12519BA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22540</xdr:colOff>
      <xdr:row>0</xdr:row>
      <xdr:rowOff>26766</xdr:rowOff>
    </xdr:from>
    <xdr:to>
      <xdr:col>7</xdr:col>
      <xdr:colOff>236220</xdr:colOff>
      <xdr:row>3</xdr:row>
      <xdr:rowOff>99060</xdr:rowOff>
    </xdr:to>
    <xdr:sp macro="" textlink="">
      <xdr:nvSpPr>
        <xdr:cNvPr id="2" name="TextBox 1">
          <a:extLst>
            <a:ext uri="{FF2B5EF4-FFF2-40B4-BE49-F238E27FC236}">
              <a16:creationId xmlns:a16="http://schemas.microsoft.com/office/drawing/2014/main" id="{3B1E83AA-3BAB-CF34-4DFA-371DCB3146DD}"/>
            </a:ext>
          </a:extLst>
        </xdr:cNvPr>
        <xdr:cNvSpPr txBox="1"/>
      </xdr:nvSpPr>
      <xdr:spPr>
        <a:xfrm>
          <a:off x="22540" y="26766"/>
          <a:ext cx="4480880" cy="62093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b="1"/>
            <a:t>Sales</a:t>
          </a:r>
          <a:r>
            <a:rPr lang="en-IN" sz="3600"/>
            <a:t> </a:t>
          </a:r>
          <a:r>
            <a:rPr lang="en-IN" sz="3600" b="1"/>
            <a:t>Dashboard</a:t>
          </a:r>
        </a:p>
      </xdr:txBody>
    </xdr:sp>
    <xdr:clientData/>
  </xdr:twoCellAnchor>
  <xdr:twoCellAnchor editAs="oneCell">
    <xdr:from>
      <xdr:col>7</xdr:col>
      <xdr:colOff>295956</xdr:colOff>
      <xdr:row>0</xdr:row>
      <xdr:rowOff>45720</xdr:rowOff>
    </xdr:from>
    <xdr:to>
      <xdr:col>15</xdr:col>
      <xdr:colOff>98687</xdr:colOff>
      <xdr:row>3</xdr:row>
      <xdr:rowOff>114300</xdr:rowOff>
    </xdr:to>
    <mc:AlternateContent xmlns:mc="http://schemas.openxmlformats.org/markup-compatibility/2006" xmlns:a14="http://schemas.microsoft.com/office/drawing/2010/main">
      <mc:Choice Requires="a14">
        <xdr:graphicFrame macro="">
          <xdr:nvGraphicFramePr>
            <xdr:cNvPr id="3" name="Sales Channel 1">
              <a:extLst>
                <a:ext uri="{FF2B5EF4-FFF2-40B4-BE49-F238E27FC236}">
                  <a16:creationId xmlns:a16="http://schemas.microsoft.com/office/drawing/2014/main" id="{BABFBDC3-634D-4FF5-9D7D-AF626BF002E7}"/>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4563156" y="45720"/>
              <a:ext cx="4679531"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45400</xdr:colOff>
      <xdr:row>3</xdr:row>
      <xdr:rowOff>160020</xdr:rowOff>
    </xdr:from>
    <xdr:to>
      <xdr:col>7</xdr:col>
      <xdr:colOff>251460</xdr:colOff>
      <xdr:row>11</xdr:row>
      <xdr:rowOff>83675</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ABE768C1-00A4-4C35-ACED-5089601AD7D9}"/>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5400" y="708660"/>
              <a:ext cx="4473260" cy="138669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144407</xdr:colOff>
      <xdr:row>0</xdr:row>
      <xdr:rowOff>45720</xdr:rowOff>
    </xdr:from>
    <xdr:to>
      <xdr:col>23</xdr:col>
      <xdr:colOff>373380</xdr:colOff>
      <xdr:row>3</xdr:row>
      <xdr:rowOff>114300</xdr:rowOff>
    </xdr:to>
    <mc:AlternateContent xmlns:mc="http://schemas.openxmlformats.org/markup-compatibility/2006" xmlns:a14="http://schemas.microsoft.com/office/drawing/2010/main">
      <mc:Choice Requires="a14">
        <xdr:graphicFrame macro="">
          <xdr:nvGraphicFramePr>
            <xdr:cNvPr id="5" name="Product Category 1">
              <a:extLst>
                <a:ext uri="{FF2B5EF4-FFF2-40B4-BE49-F238E27FC236}">
                  <a16:creationId xmlns:a16="http://schemas.microsoft.com/office/drawing/2014/main" id="{EB470A17-B796-4EA2-A637-E382BE683F7E}"/>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9288407" y="45720"/>
              <a:ext cx="5105773"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53020</xdr:colOff>
      <xdr:row>11</xdr:row>
      <xdr:rowOff>114300</xdr:rowOff>
    </xdr:from>
    <xdr:to>
      <xdr:col>7</xdr:col>
      <xdr:colOff>274320</xdr:colOff>
      <xdr:row>15</xdr:row>
      <xdr:rowOff>38100</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C6D6236F-CAFA-4395-84B3-BC7A335157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3020" y="2125980"/>
              <a:ext cx="448850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53339</xdr:colOff>
      <xdr:row>30</xdr:row>
      <xdr:rowOff>144779</xdr:rowOff>
    </xdr:from>
    <xdr:to>
      <xdr:col>7</xdr:col>
      <xdr:colOff>266700</xdr:colOff>
      <xdr:row>35</xdr:row>
      <xdr:rowOff>160020</xdr:rowOff>
    </xdr:to>
    <mc:AlternateContent xmlns:mc="http://schemas.openxmlformats.org/markup-compatibility/2006" xmlns:a14="http://schemas.microsoft.com/office/drawing/2010/main">
      <mc:Choice Requires="a14">
        <xdr:graphicFrame macro="">
          <xdr:nvGraphicFramePr>
            <xdr:cNvPr id="7" name="Payment Mode 1">
              <a:extLst>
                <a:ext uri="{FF2B5EF4-FFF2-40B4-BE49-F238E27FC236}">
                  <a16:creationId xmlns:a16="http://schemas.microsoft.com/office/drawing/2014/main" id="{BD8EA941-47B8-4FC0-B228-DCCCBFA5C90B}"/>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53339" y="5631179"/>
              <a:ext cx="4480561" cy="929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52967</xdr:colOff>
      <xdr:row>36</xdr:row>
      <xdr:rowOff>15241</xdr:rowOff>
    </xdr:from>
    <xdr:to>
      <xdr:col>7</xdr:col>
      <xdr:colOff>251461</xdr:colOff>
      <xdr:row>39</xdr:row>
      <xdr:rowOff>144780</xdr:rowOff>
    </xdr:to>
    <mc:AlternateContent xmlns:mc="http://schemas.openxmlformats.org/markup-compatibility/2006" xmlns:a14="http://schemas.microsoft.com/office/drawing/2010/main">
      <mc:Choice Requires="a14">
        <xdr:graphicFrame macro="">
          <xdr:nvGraphicFramePr>
            <xdr:cNvPr id="8" name="Delivery Status 1">
              <a:extLst>
                <a:ext uri="{FF2B5EF4-FFF2-40B4-BE49-F238E27FC236}">
                  <a16:creationId xmlns:a16="http://schemas.microsoft.com/office/drawing/2014/main" id="{EC826D55-48FC-45E8-8E85-ECB73240B984}"/>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52967" y="6598921"/>
              <a:ext cx="4465694"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15</xdr:row>
      <xdr:rowOff>60960</xdr:rowOff>
    </xdr:from>
    <xdr:to>
      <xdr:col>7</xdr:col>
      <xdr:colOff>274320</xdr:colOff>
      <xdr:row>23</xdr:row>
      <xdr:rowOff>106680</xdr:rowOff>
    </xdr:to>
    <mc:AlternateContent xmlns:mc="http://schemas.openxmlformats.org/markup-compatibility/2006" xmlns:a14="http://schemas.microsoft.com/office/drawing/2010/main">
      <mc:Choice Requires="a14">
        <xdr:graphicFrame macro="">
          <xdr:nvGraphicFramePr>
            <xdr:cNvPr id="9" name="Product Sub-Category 1">
              <a:extLst>
                <a:ext uri="{FF2B5EF4-FFF2-40B4-BE49-F238E27FC236}">
                  <a16:creationId xmlns:a16="http://schemas.microsoft.com/office/drawing/2014/main" id="{65A8C9DE-E828-4D6B-912D-2D595AC563FD}"/>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45720" y="2804160"/>
              <a:ext cx="4495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23</xdr:row>
      <xdr:rowOff>144780</xdr:rowOff>
    </xdr:from>
    <xdr:to>
      <xdr:col>7</xdr:col>
      <xdr:colOff>266700</xdr:colOff>
      <xdr:row>30</xdr:row>
      <xdr:rowOff>99060</xdr:rowOff>
    </xdr:to>
    <mc:AlternateContent xmlns:mc="http://schemas.openxmlformats.org/markup-compatibility/2006" xmlns:a14="http://schemas.microsoft.com/office/drawing/2010/main">
      <mc:Choice Requires="a14">
        <xdr:graphicFrame macro="">
          <xdr:nvGraphicFramePr>
            <xdr:cNvPr id="10" name="City 1">
              <a:extLst>
                <a:ext uri="{FF2B5EF4-FFF2-40B4-BE49-F238E27FC236}">
                  <a16:creationId xmlns:a16="http://schemas.microsoft.com/office/drawing/2014/main" id="{1F90FE71-E5A8-400B-8E6C-555AE5B902F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5720" y="4351020"/>
              <a:ext cx="448818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297805</xdr:colOff>
      <xdr:row>3</xdr:row>
      <xdr:rowOff>121920</xdr:rowOff>
    </xdr:from>
    <xdr:to>
      <xdr:col>23</xdr:col>
      <xdr:colOff>366385</xdr:colOff>
      <xdr:row>39</xdr:row>
      <xdr:rowOff>129540</xdr:rowOff>
    </xdr:to>
    <xdr:sp macro="" textlink="">
      <xdr:nvSpPr>
        <xdr:cNvPr id="11" name="Rectangle 10">
          <a:extLst>
            <a:ext uri="{FF2B5EF4-FFF2-40B4-BE49-F238E27FC236}">
              <a16:creationId xmlns:a16="http://schemas.microsoft.com/office/drawing/2014/main" id="{F021B334-55D5-E803-EFA2-0AE71944E8F3}"/>
            </a:ext>
          </a:extLst>
        </xdr:cNvPr>
        <xdr:cNvSpPr/>
      </xdr:nvSpPr>
      <xdr:spPr>
        <a:xfrm>
          <a:off x="4582494" y="665313"/>
          <a:ext cx="9862153" cy="6528342"/>
        </a:xfrm>
        <a:prstGeom prst="rect">
          <a:avLst/>
        </a:prstGeom>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350520</xdr:colOff>
      <xdr:row>4</xdr:row>
      <xdr:rowOff>22860</xdr:rowOff>
    </xdr:from>
    <xdr:to>
      <xdr:col>11</xdr:col>
      <xdr:colOff>236220</xdr:colOff>
      <xdr:row>8</xdr:row>
      <xdr:rowOff>45720</xdr:rowOff>
    </xdr:to>
    <xdr:sp macro="" textlink="">
      <xdr:nvSpPr>
        <xdr:cNvPr id="17" name="Rectangle 16">
          <a:extLst>
            <a:ext uri="{FF2B5EF4-FFF2-40B4-BE49-F238E27FC236}">
              <a16:creationId xmlns:a16="http://schemas.microsoft.com/office/drawing/2014/main" id="{C2DD1C06-38E0-8699-9F33-24227685E234}"/>
            </a:ext>
          </a:extLst>
        </xdr:cNvPr>
        <xdr:cNvSpPr/>
      </xdr:nvSpPr>
      <xdr:spPr>
        <a:xfrm>
          <a:off x="4617720" y="754380"/>
          <a:ext cx="2324100" cy="754380"/>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bg1"/>
              </a:solidFill>
            </a:rPr>
            <a:t>Total</a:t>
          </a:r>
          <a:r>
            <a:rPr lang="en-IN" sz="1500" b="1" baseline="0">
              <a:solidFill>
                <a:schemeClr val="bg1"/>
              </a:solidFill>
            </a:rPr>
            <a:t> Net Sales</a:t>
          </a:r>
          <a:endParaRPr lang="en-IN" sz="1500" b="1">
            <a:solidFill>
              <a:schemeClr val="bg1"/>
            </a:solidFill>
          </a:endParaRPr>
        </a:p>
      </xdr:txBody>
    </xdr:sp>
    <xdr:clientData/>
  </xdr:twoCellAnchor>
  <xdr:twoCellAnchor>
    <xdr:from>
      <xdr:col>7</xdr:col>
      <xdr:colOff>464820</xdr:colOff>
      <xdr:row>5</xdr:row>
      <xdr:rowOff>175260</xdr:rowOff>
    </xdr:from>
    <xdr:to>
      <xdr:col>11</xdr:col>
      <xdr:colOff>144780</xdr:colOff>
      <xdr:row>7</xdr:row>
      <xdr:rowOff>137160</xdr:rowOff>
    </xdr:to>
    <xdr:sp macro="" textlink="'KPI''s'!A11">
      <xdr:nvSpPr>
        <xdr:cNvPr id="15" name="TextBox 14">
          <a:extLst>
            <a:ext uri="{FF2B5EF4-FFF2-40B4-BE49-F238E27FC236}">
              <a16:creationId xmlns:a16="http://schemas.microsoft.com/office/drawing/2014/main" id="{DDDB8FDC-36F6-980F-8100-E4A18A21AE94}"/>
            </a:ext>
          </a:extLst>
        </xdr:cNvPr>
        <xdr:cNvSpPr txBox="1"/>
      </xdr:nvSpPr>
      <xdr:spPr>
        <a:xfrm>
          <a:off x="4732020" y="1089660"/>
          <a:ext cx="2118360" cy="327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292503-3DB7-40EA-9DC4-E231DD672BEB}" type="TxLink">
            <a:rPr lang="en-US" sz="2500" b="1" i="0" u="none" strike="noStrike">
              <a:solidFill>
                <a:srgbClr val="000000"/>
              </a:solidFill>
              <a:latin typeface="Aptos Narrow"/>
            </a:rPr>
            <a:pPr algn="ctr"/>
            <a:t>27889226.23</a:t>
          </a:fld>
          <a:endParaRPr lang="en-IN" sz="2500" b="1"/>
        </a:p>
      </xdr:txBody>
    </xdr:sp>
    <xdr:clientData/>
  </xdr:twoCellAnchor>
  <xdr:twoCellAnchor>
    <xdr:from>
      <xdr:col>11</xdr:col>
      <xdr:colOff>320040</xdr:colOff>
      <xdr:row>4</xdr:row>
      <xdr:rowOff>30480</xdr:rowOff>
    </xdr:from>
    <xdr:to>
      <xdr:col>15</xdr:col>
      <xdr:colOff>99060</xdr:colOff>
      <xdr:row>8</xdr:row>
      <xdr:rowOff>45720</xdr:rowOff>
    </xdr:to>
    <xdr:sp macro="" textlink="">
      <xdr:nvSpPr>
        <xdr:cNvPr id="25" name="Rectangle 24">
          <a:extLst>
            <a:ext uri="{FF2B5EF4-FFF2-40B4-BE49-F238E27FC236}">
              <a16:creationId xmlns:a16="http://schemas.microsoft.com/office/drawing/2014/main" id="{85AAFD77-C139-CA24-6773-2F9B36FEA1B6}"/>
            </a:ext>
          </a:extLst>
        </xdr:cNvPr>
        <xdr:cNvSpPr/>
      </xdr:nvSpPr>
      <xdr:spPr>
        <a:xfrm>
          <a:off x="7025640" y="762000"/>
          <a:ext cx="2217420" cy="746760"/>
        </a:xfrm>
        <a:prstGeom prst="rect">
          <a:avLst/>
        </a:prstGeom>
        <a:solidFill>
          <a:schemeClr val="tx2">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t>Total Profit</a:t>
          </a:r>
        </a:p>
      </xdr:txBody>
    </xdr:sp>
    <xdr:clientData/>
  </xdr:twoCellAnchor>
  <xdr:twoCellAnchor>
    <xdr:from>
      <xdr:col>11</xdr:col>
      <xdr:colOff>388620</xdr:colOff>
      <xdr:row>6</xdr:row>
      <xdr:rowOff>7620</xdr:rowOff>
    </xdr:from>
    <xdr:to>
      <xdr:col>15</xdr:col>
      <xdr:colOff>0</xdr:colOff>
      <xdr:row>7</xdr:row>
      <xdr:rowOff>129540</xdr:rowOff>
    </xdr:to>
    <xdr:sp macro="" textlink="'KPI''s'!D11">
      <xdr:nvSpPr>
        <xdr:cNvPr id="16" name="TextBox 15">
          <a:extLst>
            <a:ext uri="{FF2B5EF4-FFF2-40B4-BE49-F238E27FC236}">
              <a16:creationId xmlns:a16="http://schemas.microsoft.com/office/drawing/2014/main" id="{F3846FF5-7D4D-60F4-32F1-904E0169655C}"/>
            </a:ext>
          </a:extLst>
        </xdr:cNvPr>
        <xdr:cNvSpPr txBox="1"/>
      </xdr:nvSpPr>
      <xdr:spPr>
        <a:xfrm>
          <a:off x="7094220" y="1104900"/>
          <a:ext cx="204978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CE108B-A8FF-449F-99F5-A9C0A56B088C}" type="TxLink">
            <a:rPr lang="en-US" sz="2500" b="1" i="0" u="none" strike="noStrike">
              <a:solidFill>
                <a:srgbClr val="000000"/>
              </a:solidFill>
              <a:latin typeface="Aptos Narrow"/>
            </a:rPr>
            <a:pPr algn="ctr"/>
            <a:t>6546998.49</a:t>
          </a:fld>
          <a:endParaRPr lang="en-IN" sz="2500" b="1"/>
        </a:p>
      </xdr:txBody>
    </xdr:sp>
    <xdr:clientData/>
  </xdr:twoCellAnchor>
  <xdr:twoCellAnchor>
    <xdr:from>
      <xdr:col>7</xdr:col>
      <xdr:colOff>342900</xdr:colOff>
      <xdr:row>8</xdr:row>
      <xdr:rowOff>99061</xdr:rowOff>
    </xdr:from>
    <xdr:to>
      <xdr:col>15</xdr:col>
      <xdr:colOff>114300</xdr:colOff>
      <xdr:row>18</xdr:row>
      <xdr:rowOff>106680</xdr:rowOff>
    </xdr:to>
    <xdr:graphicFrame macro="">
      <xdr:nvGraphicFramePr>
        <xdr:cNvPr id="26" name="Chart 25">
          <a:extLst>
            <a:ext uri="{FF2B5EF4-FFF2-40B4-BE49-F238E27FC236}">
              <a16:creationId xmlns:a16="http://schemas.microsoft.com/office/drawing/2014/main" id="{C50B6502-BECB-4EF8-9D5D-7200E8398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342900</xdr:colOff>
      <xdr:row>18</xdr:row>
      <xdr:rowOff>137160</xdr:rowOff>
    </xdr:from>
    <xdr:to>
      <xdr:col>15</xdr:col>
      <xdr:colOff>114300</xdr:colOff>
      <xdr:row>28</xdr:row>
      <xdr:rowOff>99060</xdr:rowOff>
    </xdr:to>
    <xdr:graphicFrame macro="">
      <xdr:nvGraphicFramePr>
        <xdr:cNvPr id="27" name="Chart 26">
          <a:extLst>
            <a:ext uri="{FF2B5EF4-FFF2-40B4-BE49-F238E27FC236}">
              <a16:creationId xmlns:a16="http://schemas.microsoft.com/office/drawing/2014/main" id="{6944D233-68B4-4983-A885-649F8FFE04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167640</xdr:colOff>
      <xdr:row>4</xdr:row>
      <xdr:rowOff>38100</xdr:rowOff>
    </xdr:from>
    <xdr:to>
      <xdr:col>23</xdr:col>
      <xdr:colOff>327660</xdr:colOff>
      <xdr:row>18</xdr:row>
      <xdr:rowOff>106680</xdr:rowOff>
    </xdr:to>
    <xdr:graphicFrame macro="">
      <xdr:nvGraphicFramePr>
        <xdr:cNvPr id="28" name="Chart 27">
          <a:extLst>
            <a:ext uri="{FF2B5EF4-FFF2-40B4-BE49-F238E27FC236}">
              <a16:creationId xmlns:a16="http://schemas.microsoft.com/office/drawing/2014/main" id="{6B38A12D-17C4-4EB6-8551-EAAC0259C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167641</xdr:colOff>
      <xdr:row>18</xdr:row>
      <xdr:rowOff>121920</xdr:rowOff>
    </xdr:from>
    <xdr:to>
      <xdr:col>19</xdr:col>
      <xdr:colOff>167641</xdr:colOff>
      <xdr:row>28</xdr:row>
      <xdr:rowOff>76200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3D47948F-7613-4318-80F2-EB5275781B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9311641" y="3413760"/>
              <a:ext cx="2438400" cy="1783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190500</xdr:colOff>
      <xdr:row>18</xdr:row>
      <xdr:rowOff>137160</xdr:rowOff>
    </xdr:from>
    <xdr:to>
      <xdr:col>23</xdr:col>
      <xdr:colOff>312420</xdr:colOff>
      <xdr:row>28</xdr:row>
      <xdr:rowOff>76200</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B899A3D5-095F-4F36-9D7A-C18793C9C6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772900" y="3429000"/>
              <a:ext cx="2560320" cy="1767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381000</xdr:colOff>
      <xdr:row>28</xdr:row>
      <xdr:rowOff>137160</xdr:rowOff>
    </xdr:from>
    <xdr:to>
      <xdr:col>10</xdr:col>
      <xdr:colOff>444062</xdr:colOff>
      <xdr:row>39</xdr:row>
      <xdr:rowOff>68580</xdr:rowOff>
    </xdr:to>
    <xdr:graphicFrame macro="">
      <xdr:nvGraphicFramePr>
        <xdr:cNvPr id="31" name="Chart 30">
          <a:extLst>
            <a:ext uri="{FF2B5EF4-FFF2-40B4-BE49-F238E27FC236}">
              <a16:creationId xmlns:a16="http://schemas.microsoft.com/office/drawing/2014/main" id="{C6534AD8-CD28-4706-8CBC-1A77CBD02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464820</xdr:colOff>
      <xdr:row>28</xdr:row>
      <xdr:rowOff>144780</xdr:rowOff>
    </xdr:from>
    <xdr:to>
      <xdr:col>13</xdr:col>
      <xdr:colOff>548640</xdr:colOff>
      <xdr:row>39</xdr:row>
      <xdr:rowOff>60959</xdr:rowOff>
    </xdr:to>
    <xdr:graphicFrame macro="">
      <xdr:nvGraphicFramePr>
        <xdr:cNvPr id="32" name="Chart 31">
          <a:extLst>
            <a:ext uri="{FF2B5EF4-FFF2-40B4-BE49-F238E27FC236}">
              <a16:creationId xmlns:a16="http://schemas.microsoft.com/office/drawing/2014/main" id="{102DCC34-78AF-48C9-8FAD-90D5E6C34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571500</xdr:colOff>
      <xdr:row>28</xdr:row>
      <xdr:rowOff>160020</xdr:rowOff>
    </xdr:from>
    <xdr:to>
      <xdr:col>23</xdr:col>
      <xdr:colOff>342900</xdr:colOff>
      <xdr:row>39</xdr:row>
      <xdr:rowOff>53341</xdr:rowOff>
    </xdr:to>
    <xdr:graphicFrame macro="">
      <xdr:nvGraphicFramePr>
        <xdr:cNvPr id="34" name="Chart 33">
          <a:extLst>
            <a:ext uri="{FF2B5EF4-FFF2-40B4-BE49-F238E27FC236}">
              <a16:creationId xmlns:a16="http://schemas.microsoft.com/office/drawing/2014/main" id="{86ED1BDB-39EE-4993-9685-433A4DC16C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MISHRA" refreshedDate="45937.585305092594" createdVersion="8" refreshedVersion="8" minRefreshableVersion="3" recordCount="10000" xr:uid="{066967D4-9EDE-4232-A698-A029244F77C6}">
  <cacheSource type="worksheet">
    <worksheetSource ref="A1:U10001" sheet="Main 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077388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B7DA53-426D-41BA-B640-79183793969D}" name="Payment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D3:AE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7" count="1" selected="0">
            <x v="0"/>
          </reference>
        </references>
      </pivotArea>
    </chartFormat>
    <chartFormat chart="10" format="12">
      <pivotArea type="data" outline="0" fieldPosition="0">
        <references count="2">
          <reference field="4294967294" count="1" selected="0">
            <x v="0"/>
          </reference>
          <reference field="17" count="1" selected="0">
            <x v="1"/>
          </reference>
        </references>
      </pivotArea>
    </chartFormat>
    <chartFormat chart="10" format="13">
      <pivotArea type="data" outline="0" fieldPosition="0">
        <references count="2">
          <reference field="4294967294" count="1" selected="0">
            <x v="0"/>
          </reference>
          <reference field="17" count="1" selected="0">
            <x v="2"/>
          </reference>
        </references>
      </pivotArea>
    </chartFormat>
    <chartFormat chart="10"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BEDC3-91F7-4E6A-8B60-C43DF0397C8D}" name="Profit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3">
    <format dxfId="28">
      <pivotArea type="all" dataOnly="0" outline="0" fieldPosition="0"/>
    </format>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EC4E59-C65F-4809-9572-FCC77BB9C29D}" name="Net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2:A13"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3">
    <format dxfId="31">
      <pivotArea type="all" dataOnly="0" outline="0" fieldPosition="0"/>
    </format>
    <format dxfId="30">
      <pivotArea outline="0" collapsedLevelsAreSubtotals="1" fieldPosition="0"/>
    </format>
    <format dxfId="2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6ED3ED-1A24-4FA2-9506-9AF75E580D50}" name="Category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U3:W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10"/>
  </dataFields>
  <formats count="2">
    <format dxfId="33">
      <pivotArea outline="0" collapsedLevelsAreSubtotals="1" fieldPosition="0">
        <references count="1">
          <reference field="4294967294" count="1" selected="0">
            <x v="1"/>
          </reference>
        </references>
      </pivotArea>
    </format>
    <format dxfId="3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BDDF7F-33FA-4D74-B9C3-C84541EEC334}" name="Region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H3:J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3F5872-6CFB-4E51-8CB2-BB012D07916C}" name="DateWise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18:C31"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Net Sales" fld="16" baseField="0" baseItem="0"/>
    <dataField name="Average of Profit Margin %" fld="19" subtotal="average" baseField="23" baseItem="1" numFmtId="10"/>
  </dataFields>
  <formats count="2">
    <format dxfId="35">
      <pivotArea outline="0" collapsedLevelsAreSubtotals="1" fieldPosition="0">
        <references count="1">
          <reference field="4294967294" count="1" selected="0">
            <x v="1"/>
          </reference>
        </references>
      </pivotArea>
    </format>
    <format dxfId="34">
      <pivotArea dataOnly="0" labelOnly="1"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053270-79D4-47A2-8883-24D69158D7B7}" name="Delivery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G3:AI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AA7861-A583-43A4-B14C-8BE634D94C9F}" name="SubCategory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Z3:AB1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baseField="0" baseItem="0"/>
  </dataFields>
  <chartFormats count="2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1"/>
          </reference>
          <reference field="8" count="1" selected="0">
            <x v="0"/>
          </reference>
        </references>
      </pivotArea>
    </chartFormat>
    <chartFormat chart="0" format="4">
      <pivotArea type="data" outline="0" fieldPosition="0">
        <references count="2">
          <reference field="4294967294" count="1" selected="0">
            <x v="1"/>
          </reference>
          <reference field="8" count="1" selected="0">
            <x v="1"/>
          </reference>
        </references>
      </pivotArea>
    </chartFormat>
    <chartFormat chart="0" format="5">
      <pivotArea type="data" outline="0" fieldPosition="0">
        <references count="2">
          <reference field="4294967294" count="1" selected="0">
            <x v="1"/>
          </reference>
          <reference field="8" count="1" selected="0">
            <x v="2"/>
          </reference>
        </references>
      </pivotArea>
    </chartFormat>
    <chartFormat chart="0" format="6">
      <pivotArea type="data" outline="0" fieldPosition="0">
        <references count="2">
          <reference field="4294967294" count="1" selected="0">
            <x v="1"/>
          </reference>
          <reference field="8" count="1" selected="0">
            <x v="3"/>
          </reference>
        </references>
      </pivotArea>
    </chartFormat>
    <chartFormat chart="0" format="7">
      <pivotArea type="data" outline="0" fieldPosition="0">
        <references count="2">
          <reference field="4294967294" count="1" selected="0">
            <x v="1"/>
          </reference>
          <reference field="8" count="1" selected="0">
            <x v="4"/>
          </reference>
        </references>
      </pivotArea>
    </chartFormat>
    <chartFormat chart="0" format="8">
      <pivotArea type="data" outline="0" fieldPosition="0">
        <references count="2">
          <reference field="4294967294" count="1" selected="0">
            <x v="1"/>
          </reference>
          <reference field="8" count="1" selected="0">
            <x v="5"/>
          </reference>
        </references>
      </pivotArea>
    </chartFormat>
    <chartFormat chart="0" format="9">
      <pivotArea type="data" outline="0" fieldPosition="0">
        <references count="2">
          <reference field="4294967294" count="1" selected="0">
            <x v="1"/>
          </reference>
          <reference field="8" count="1" selected="0">
            <x v="6"/>
          </reference>
        </references>
      </pivotArea>
    </chartFormat>
    <chartFormat chart="0" format="10">
      <pivotArea type="data" outline="0" fieldPosition="0">
        <references count="2">
          <reference field="4294967294" count="1" selected="0">
            <x v="1"/>
          </reference>
          <reference field="8" count="1" selected="0">
            <x v="7"/>
          </reference>
        </references>
      </pivotArea>
    </chartFormat>
    <chartFormat chart="0" format="11">
      <pivotArea type="data" outline="0" fieldPosition="0">
        <references count="2">
          <reference field="4294967294" count="1" selected="0">
            <x v="1"/>
          </reference>
          <reference field="8" count="1" selected="0">
            <x v="8"/>
          </reference>
        </references>
      </pivotArea>
    </chartFormat>
    <chartFormat chart="0" format="12">
      <pivotArea type="data" outline="0" fieldPosition="0">
        <references count="2">
          <reference field="4294967294" count="1" selected="0">
            <x v="1"/>
          </reference>
          <reference field="8" count="1" selected="0">
            <x v="9"/>
          </reference>
        </references>
      </pivotArea>
    </chartFormat>
    <chartFormat chart="0" format="13">
      <pivotArea type="data" outline="0" fieldPosition="0">
        <references count="2">
          <reference field="4294967294" count="1" selected="0">
            <x v="1"/>
          </reference>
          <reference field="8" count="1" selected="0">
            <x v="10"/>
          </reference>
        </references>
      </pivotArea>
    </chartFormat>
    <chartFormat chart="0" format="14">
      <pivotArea type="data" outline="0" fieldPosition="0">
        <references count="2">
          <reference field="4294967294" count="1" selected="0">
            <x v="1"/>
          </reference>
          <reference field="8" count="1" selected="0">
            <x v="11"/>
          </reference>
        </references>
      </pivotArea>
    </chartFormat>
    <chartFormat chart="10" format="29" series="1">
      <pivotArea type="data" outline="0" fieldPosition="0">
        <references count="1">
          <reference field="4294967294" count="1" selected="0">
            <x v="0"/>
          </reference>
        </references>
      </pivotArea>
    </chartFormat>
    <chartFormat chart="10" format="30" series="1">
      <pivotArea type="data" outline="0" fieldPosition="0">
        <references count="1">
          <reference field="4294967294" count="1" selected="0">
            <x v="1"/>
          </reference>
        </references>
      </pivotArea>
    </chartFormat>
    <chartFormat chart="10" format="31">
      <pivotArea type="data" outline="0" fieldPosition="0">
        <references count="2">
          <reference field="4294967294" count="1" selected="0">
            <x v="1"/>
          </reference>
          <reference field="8" count="1" selected="0">
            <x v="0"/>
          </reference>
        </references>
      </pivotArea>
    </chartFormat>
    <chartFormat chart="10" format="32">
      <pivotArea type="data" outline="0" fieldPosition="0">
        <references count="2">
          <reference field="4294967294" count="1" selected="0">
            <x v="1"/>
          </reference>
          <reference field="8" count="1" selected="0">
            <x v="1"/>
          </reference>
        </references>
      </pivotArea>
    </chartFormat>
    <chartFormat chart="10" format="33">
      <pivotArea type="data" outline="0" fieldPosition="0">
        <references count="2">
          <reference field="4294967294" count="1" selected="0">
            <x v="1"/>
          </reference>
          <reference field="8" count="1" selected="0">
            <x v="2"/>
          </reference>
        </references>
      </pivotArea>
    </chartFormat>
    <chartFormat chart="10" format="34">
      <pivotArea type="data" outline="0" fieldPosition="0">
        <references count="2">
          <reference field="4294967294" count="1" selected="0">
            <x v="1"/>
          </reference>
          <reference field="8" count="1" selected="0">
            <x v="3"/>
          </reference>
        </references>
      </pivotArea>
    </chartFormat>
    <chartFormat chart="10" format="35">
      <pivotArea type="data" outline="0" fieldPosition="0">
        <references count="2">
          <reference field="4294967294" count="1" selected="0">
            <x v="1"/>
          </reference>
          <reference field="8" count="1" selected="0">
            <x v="4"/>
          </reference>
        </references>
      </pivotArea>
    </chartFormat>
    <chartFormat chart="10" format="36">
      <pivotArea type="data" outline="0" fieldPosition="0">
        <references count="2">
          <reference field="4294967294" count="1" selected="0">
            <x v="1"/>
          </reference>
          <reference field="8" count="1" selected="0">
            <x v="5"/>
          </reference>
        </references>
      </pivotArea>
    </chartFormat>
    <chartFormat chart="10" format="37">
      <pivotArea type="data" outline="0" fieldPosition="0">
        <references count="2">
          <reference field="4294967294" count="1" selected="0">
            <x v="1"/>
          </reference>
          <reference field="8" count="1" selected="0">
            <x v="6"/>
          </reference>
        </references>
      </pivotArea>
    </chartFormat>
    <chartFormat chart="10" format="38">
      <pivotArea type="data" outline="0" fieldPosition="0">
        <references count="2">
          <reference field="4294967294" count="1" selected="0">
            <x v="1"/>
          </reference>
          <reference field="8" count="1" selected="0">
            <x v="7"/>
          </reference>
        </references>
      </pivotArea>
    </chartFormat>
    <chartFormat chart="10" format="39">
      <pivotArea type="data" outline="0" fieldPosition="0">
        <references count="2">
          <reference field="4294967294" count="1" selected="0">
            <x v="1"/>
          </reference>
          <reference field="8" count="1" selected="0">
            <x v="8"/>
          </reference>
        </references>
      </pivotArea>
    </chartFormat>
    <chartFormat chart="10" format="40">
      <pivotArea type="data" outline="0" fieldPosition="0">
        <references count="2">
          <reference field="4294967294" count="1" selected="0">
            <x v="1"/>
          </reference>
          <reference field="8" count="1" selected="0">
            <x v="9"/>
          </reference>
        </references>
      </pivotArea>
    </chartFormat>
    <chartFormat chart="10" format="41">
      <pivotArea type="data" outline="0" fieldPosition="0">
        <references count="2">
          <reference field="4294967294" count="1" selected="0">
            <x v="1"/>
          </reference>
          <reference field="8" count="1" selected="0">
            <x v="10"/>
          </reference>
        </references>
      </pivotArea>
    </chartFormat>
    <chartFormat chart="10" format="42">
      <pivotArea type="data" outline="0" fieldPosition="0">
        <references count="2">
          <reference field="4294967294" count="1" selected="0">
            <x v="1"/>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D2884C-7DD5-4E5F-B550-8C706750B25C}" name="Discount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Discount Amount" fld="15" baseField="0" baseItem="0"/>
  </dataFields>
  <formats count="3">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B14F83-EF30-4177-8974-70B8976156BB}" name="CityData"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L3:N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E31BA9-0588-419E-BFF3-DD9202AD52ED}" name="Channel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Q3:S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dataField="1"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6" baseItem="0" numFmtId="10"/>
  </dataFields>
  <formats count="2">
    <format dxfId="40">
      <pivotArea collapsedLevelsAreSubtotals="1" fieldPosition="0">
        <references count="2">
          <reference field="4294967294" count="1" selected="0">
            <x v="1"/>
          </reference>
          <reference field="6" count="1">
            <x v="0"/>
          </reference>
        </references>
      </pivotArea>
    </format>
    <format dxfId="39">
      <pivotArea outline="0" collapsedLevelsAreSubtotals="1" fieldPosition="0">
        <references count="1">
          <reference field="4294967294" count="1" selected="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1"/>
          </reference>
          <reference field="6" count="1" selected="0">
            <x v="0"/>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0"/>
          </reference>
        </references>
      </pivotArea>
    </chartFormat>
    <chartFormat chart="5" format="14">
      <pivotArea type="data" outline="0" fieldPosition="0">
        <references count="2">
          <reference field="4294967294" count="1" selected="0">
            <x v="0"/>
          </reference>
          <reference field="6" count="1" selected="0">
            <x v="1"/>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1"/>
          </reference>
          <reference field="6" count="1" selected="0">
            <x v="0"/>
          </reference>
        </references>
      </pivotArea>
    </chartFormat>
    <chartFormat chart="5" format="17">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2838CE-6230-4AC6-9B93-D067258229DA}" name="Total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Sales" fld="13" baseField="0" baseItem="0"/>
  </dataFields>
  <formats count="1">
    <format dxfId="41">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1E63D23-5981-4AD2-A33C-B0837D7F384D}" sourceName="Region">
  <pivotTables>
    <pivotTable tabId="2" name="RegionSale"/>
    <pivotTable tabId="2" name="CategorySales"/>
    <pivotTable tabId="2" name="ChannelSale"/>
    <pivotTable tabId="2" name="CityData"/>
    <pivotTable tabId="2" name="DateWiseProfit"/>
    <pivotTable tabId="2" name="DeliveryStatus"/>
    <pivotTable tabId="2" name="DiscountAmount"/>
    <pivotTable tabId="2" name="NetSales"/>
    <pivotTable tabId="2" name="PaymentMode"/>
    <pivotTable tabId="2" name="SubCategorySales"/>
    <pivotTable tabId="2" name="TotalSales"/>
  </pivotTables>
  <data>
    <tabular pivotCacheId="1077388783">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F5FCCB7-3C56-41E4-BC58-E5F13E887485}" sourceName="Sales Channel">
  <pivotTables>
    <pivotTable tabId="2" name="RegionSale"/>
    <pivotTable tabId="2" name="CategorySales"/>
    <pivotTable tabId="2" name="ChannelSale"/>
    <pivotTable tabId="2" name="CityData"/>
    <pivotTable tabId="2" name="DateWiseProfit"/>
    <pivotTable tabId="2" name="DeliveryStatus"/>
    <pivotTable tabId="2" name="DiscountAmount"/>
    <pivotTable tabId="2" name="NetSales"/>
    <pivotTable tabId="2" name="PaymentMode"/>
    <pivotTable tabId="2" name="ProfitAmount"/>
    <pivotTable tabId="2" name="SubCategorySales"/>
    <pivotTable tabId="2" name="TotalSales"/>
  </pivotTables>
  <data>
    <tabular pivotCacheId="107738878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1316F76-A9CD-4E41-9D76-3F75E75E4D4F}" sourceName="Product Category">
  <pivotTables>
    <pivotTable tabId="2" name="RegionSale"/>
    <pivotTable tabId="2" name="CategorySales"/>
    <pivotTable tabId="2" name="ChannelSale"/>
    <pivotTable tabId="2" name="CityData"/>
    <pivotTable tabId="2" name="DateWiseProfit"/>
    <pivotTable tabId="2" name="DeliveryStatus"/>
    <pivotTable tabId="2" name="DiscountAmount"/>
    <pivotTable tabId="2" name="NetSales"/>
    <pivotTable tabId="2" name="PaymentMode"/>
    <pivotTable tabId="2" name="ProfitAmount"/>
    <pivotTable tabId="2" name="SubCategorySales"/>
    <pivotTable tabId="2" name="TotalSales"/>
  </pivotTables>
  <data>
    <tabular pivotCacheId="1077388783">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CD1A71E4-FEA1-478E-A524-D533EC912F4D}" sourceName="Product Sub-Category">
  <pivotTables>
    <pivotTable tabId="2" name="RegionSale"/>
    <pivotTable tabId="2" name="CategorySales"/>
    <pivotTable tabId="2" name="ChannelSale"/>
    <pivotTable tabId="2" name="CityData"/>
    <pivotTable tabId="2" name="DateWiseProfit"/>
    <pivotTable tabId="2" name="DeliveryStatus"/>
    <pivotTable tabId="2" name="DiscountAmount"/>
    <pivotTable tabId="2" name="NetSales"/>
    <pivotTable tabId="2" name="PaymentMode"/>
    <pivotTable tabId="2" name="ProfitAmount"/>
    <pivotTable tabId="2" name="SubCategorySales"/>
    <pivotTable tabId="2" name="TotalSales"/>
  </pivotTables>
  <data>
    <tabular pivotCacheId="1077388783">
      <items count="12">
        <i x="0" s="1"/>
        <i x="6" s="1"/>
        <i x="7" s="1"/>
        <i x="1" s="1"/>
        <i x="2" s="1"/>
        <i x="4" s="1"/>
        <i x="9" s="1"/>
        <i x="11" s="1"/>
        <i x="10" s="1"/>
        <i x="5" s="1"/>
        <i x="3"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421C9825-F5F9-4362-A7CE-2D2C7ED98240}" sourceName="Payment Mode">
  <pivotTables>
    <pivotTable tabId="2" name="RegionSale"/>
    <pivotTable tabId="2" name="CategorySales"/>
    <pivotTable tabId="2" name="ChannelSale"/>
    <pivotTable tabId="2" name="CityData"/>
    <pivotTable tabId="2" name="DateWiseProfit"/>
    <pivotTable tabId="2" name="DeliveryStatus"/>
    <pivotTable tabId="2" name="DiscountAmount"/>
    <pivotTable tabId="2" name="NetSales"/>
    <pivotTable tabId="2" name="PaymentMode"/>
    <pivotTable tabId="2" name="ProfitAmount"/>
    <pivotTable tabId="2" name="SubCategorySales"/>
    <pivotTable tabId="2" name="TotalSales"/>
  </pivotTables>
  <data>
    <tabular pivotCacheId="1077388783">
      <items count="4">
        <i x="1"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5C913365-7E3D-47F0-893F-F34319A614F3}" sourceName="Delivery Status">
  <pivotTables>
    <pivotTable tabId="2" name="RegionSale"/>
    <pivotTable tabId="2" name="CategorySales"/>
    <pivotTable tabId="2" name="ChannelSale"/>
    <pivotTable tabId="2" name="CityData"/>
    <pivotTable tabId="2" name="DateWiseProfit"/>
    <pivotTable tabId="2" name="DeliveryStatus"/>
    <pivotTable tabId="2" name="DiscountAmount"/>
    <pivotTable tabId="2" name="NetSales"/>
    <pivotTable tabId="2" name="PaymentMode"/>
    <pivotTable tabId="2" name="ProfitAmount"/>
    <pivotTable tabId="2" name="SubCategorySales"/>
    <pivotTable tabId="2" name="TotalSales"/>
  </pivotTables>
  <data>
    <tabular pivotCacheId="1077388783">
      <items count="4">
        <i x="1" s="1"/>
        <i x="0" s="1"/>
        <i x="3"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FCD0A8C-650F-43E2-B0F1-CA23C591E1A8}" sourceName="City">
  <pivotTables>
    <pivotTable tabId="2" name="CityData"/>
    <pivotTable tabId="2" name="CategorySales"/>
    <pivotTable tabId="2" name="ChannelSale"/>
    <pivotTable tabId="2" name="DateWiseProfit"/>
    <pivotTable tabId="2" name="DeliveryStatus"/>
    <pivotTable tabId="2" name="DiscountAmount"/>
    <pivotTable tabId="2" name="NetSales"/>
    <pivotTable tabId="2" name="PaymentMode"/>
    <pivotTable tabId="2" name="ProfitAmount"/>
    <pivotTable tabId="2" name="RegionSale"/>
    <pivotTable tabId="2" name="SubCategorySales"/>
    <pivotTable tabId="2" name="TotalSales"/>
  </pivotTables>
  <data>
    <tabular pivotCacheId="1077388783">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D4BDED-C578-46D7-BA15-B80A417574EF}" cache="Slicer_Region" caption="Region" rowHeight="247650"/>
  <slicer name="Sales Channel" xr10:uid="{5D077A8E-0D3F-4B91-A2DC-3FB435CED388}" cache="Slicer_Sales_Channel" caption="Sales Channel" rowHeight="247650"/>
  <slicer name="Product Category" xr10:uid="{CCEEB811-D42C-4225-8534-CD9A59B37424}" cache="Slicer_Product_Category" caption="Product Category" rowHeight="247650"/>
  <slicer name="Product Sub-Category" xr10:uid="{08F4993A-AA86-477E-8AB5-5C97E3133DE9}" cache="Slicer_Product_Sub_Category" caption="Product Sub-Category" startItem="4" rowHeight="247650"/>
  <slicer name="Payment Mode" xr10:uid="{17FB22F4-7B50-4035-8AB5-2F15EEE1EBEF}" cache="Slicer_Payment_Mode" caption="Payment Mode" rowHeight="247650"/>
  <slicer name="Delivery Status" xr10:uid="{66AE75E7-3AD6-478E-A822-54C2D5244CD5}" cache="Slicer_Delivery_Status" caption="Delivery Status" rowHeight="247650"/>
  <slicer name="City" xr10:uid="{723270F4-07E7-411E-9651-20CF7857EE60}" cache="Slicer_City" caption="C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621335D-8D46-49DC-847E-3F354529ED5F}" cache="Slicer_Region" caption="Region" columnCount="5" style="SlicerStyleDark2" rowHeight="247650"/>
  <slicer name="Sales Channel 1" xr10:uid="{6CE6B260-BC94-4380-94BE-BE810DD94794}" cache="Slicer_Sales_Channel" caption="Sales Channel" columnCount="2" style="SlicerStyleDark2" rowHeight="216000"/>
  <slicer name="Product Category 1" xr10:uid="{BD25D013-05CF-4F72-814E-74DE3411B183}" cache="Slicer_Product_Category" caption="Product Category" columnCount="4" style="SlicerStyleDark2" rowHeight="247650"/>
  <slicer name="Product Sub-Category 1" xr10:uid="{4BCBCCFA-6640-42F6-AD81-56538671356F}" cache="Slicer_Product_Sub_Category" caption="Product Sub-Category" columnCount="3" style="SlicerStyleDark1" rowHeight="247650"/>
  <slicer name="Payment Mode 1" xr10:uid="{E9CD04CB-C6F6-4EE8-B74E-F54C43A2AD0F}" cache="Slicer_Payment_Mode" caption="Payment Mode" columnCount="2" style="SlicerStyleDark1" rowHeight="247650"/>
  <slicer name="Delivery Status 1" xr10:uid="{7EEC20DE-3484-4DD0-A1F5-D7DD033E045F}" cache="Slicer_Delivery_Status" caption="Delivery Status" columnCount="4" style="SlicerStyleDark1" rowHeight="247650"/>
  <slicer name="City 1" xr10:uid="{8B2ABE72-AE85-4BEB-88DC-2C0C9168196D}" cache="Slicer_City" caption="City" columnCount="5"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B283E8-CE9D-460A-866B-B5F7647F7CD5}" sourceName="Date">
  <pivotTables>
    <pivotTable tabId="2" name="RegionSale"/>
    <pivotTable tabId="2" name="CategorySales"/>
    <pivotTable tabId="2" name="ChannelSale"/>
    <pivotTable tabId="2" name="CityData"/>
    <pivotTable tabId="2" name="DateWiseProfit"/>
    <pivotTable tabId="2" name="DeliveryStatus"/>
    <pivotTable tabId="2" name="DiscountAmount"/>
    <pivotTable tabId="2" name="NetSales"/>
    <pivotTable tabId="2" name="PaymentMode"/>
    <pivotTable tabId="2" name="SubCategorySales"/>
    <pivotTable tabId="2" name="TotalSales"/>
  </pivotTables>
  <state minimalRefreshVersion="6" lastRefreshVersion="6" pivotCacheId="107738878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8912DE0-A0ED-49CE-83AC-A8EC7B8BB114}" cache="NativeTimeline_Date" caption="Date" level="1" selectionLevel="1"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80EC5F4C-BC70-4F59-BE97-EA2C3007E510}" cache="NativeTimeline_Date" caption="Date" level="1" selectionLevel="1" scrollPosition="2023-01-01T00:00:00" style="TimeSlicerStyleDark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E9F-3A59-4F07-8EDE-3F4E8B4F4E7B}">
  <dimension ref="A1:U10001"/>
  <sheetViews>
    <sheetView zoomScale="62" workbookViewId="0">
      <selection activeCell="E17" sqref="A1:U10001"/>
    </sheetView>
  </sheetViews>
  <sheetFormatPr defaultRowHeight="14.4" x14ac:dyDescent="0.3"/>
  <cols>
    <col min="1" max="1" width="14.77734375" bestFit="1" customWidth="1"/>
    <col min="2" max="2" width="10.33203125" bestFit="1" customWidth="1"/>
    <col min="3" max="3" width="14.5546875" bestFit="1" customWidth="1"/>
    <col min="4" max="4" width="11.21875" bestFit="1" customWidth="1"/>
    <col min="5" max="5" width="6.88671875" bestFit="1" customWidth="1"/>
    <col min="6" max="6" width="12" bestFit="1" customWidth="1"/>
    <col min="7" max="7" width="12.6640625" bestFit="1" customWidth="1"/>
    <col min="8" max="8" width="15.33203125" bestFit="1" customWidth="1"/>
    <col min="9" max="9" width="19.33203125" bestFit="1" customWidth="1"/>
    <col min="10" max="10" width="19.88671875" bestFit="1" customWidth="1"/>
    <col min="11" max="11" width="9.77734375" bestFit="1" customWidth="1"/>
    <col min="12" max="12" width="12.21875" bestFit="1" customWidth="1"/>
    <col min="13" max="13" width="9.109375" bestFit="1" customWidth="1"/>
    <col min="14" max="14" width="10" bestFit="1" customWidth="1"/>
    <col min="15" max="15" width="10.21875" bestFit="1" customWidth="1"/>
    <col min="16" max="16" width="15.21875" bestFit="1" customWidth="1"/>
    <col min="18" max="18" width="13.33203125" bestFit="1" customWidth="1"/>
    <col min="19" max="19" width="13.5546875" bestFit="1" customWidth="1"/>
    <col min="20" max="20" width="13.44140625" bestFit="1" customWidth="1"/>
    <col min="21" max="21" width="12.33203125" bestFit="1" customWidth="1"/>
  </cols>
  <sheetData>
    <row r="1" spans="1:2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3">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3">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3">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3">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3">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3">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3">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3">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3">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3">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3">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3">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3">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3">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3">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3">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3">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3">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3">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3">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3">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3">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3">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3">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3">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3">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3">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3">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3">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3">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3">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3">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3">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3">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3">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3">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3">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3">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3">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3">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3">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3">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3">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3">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3">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3">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3">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3">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3">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3">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3">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3">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3">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3">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3">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3">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3">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3">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3">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3">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3">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3">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3">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3">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3">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3">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3">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3">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3">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3">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3">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3">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3">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3">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3">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3">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3">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3">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3">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3">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3">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3">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3">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3">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3">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3">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3">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3">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3">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3">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3">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3">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3">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3">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3">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3">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3">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3">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3">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3">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3">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3">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3">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3">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3">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3">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3">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3">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3">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3">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3">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3">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3">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3">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3">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3">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3">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3">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3">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3">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3">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3">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3">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3">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3">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3">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3">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3">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3">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3">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3">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3">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3">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3">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3">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3">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3">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3">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3">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3">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3">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3">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3">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3">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3">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3">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3">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3">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3">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3">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3">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3">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3">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3">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3">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3">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3">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3">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3">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3">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3">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3">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3">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3">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3">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3">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3">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3">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3">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3">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3">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3">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3">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3">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3">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3">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3">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3">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3">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3">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3">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3">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3">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3">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3">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3">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3">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3">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3">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3">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3">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3">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3">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3">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3">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3">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3">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3">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3">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3">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3">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3">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3">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3">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3">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3">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3">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3">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3">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3">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3">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3">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3">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3">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3">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3">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3">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3">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3">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3">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3">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3">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3">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3">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3">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3">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3">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3">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3">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3">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3">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3">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3">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3">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3">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3">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3">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3">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3">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3">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3">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3">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3">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3">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3">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3">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3">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3">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3">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3">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3">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3">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3">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3">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3">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3">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3">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3">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3">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3">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3">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3">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3">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3">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3">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3">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3">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3">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3">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3">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3">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3">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3">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3">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3">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3">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3">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3">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3">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3">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3">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3">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3">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3">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3">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3">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3">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3">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3">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3">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3">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3">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3">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3">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3">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3">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3">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3">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3">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3">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3">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3">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3">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3">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3">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3">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3">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3">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3">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3">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3">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3">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3">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3">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3">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3">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3">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3">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3">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3">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3">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3">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3">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3">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3">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3">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3">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3">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3">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3">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3">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3">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3">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3">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3">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3">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3">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3">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3">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3">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3">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3">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3">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3">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3">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3">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3">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3">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3">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3">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3">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3">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3">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3">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3">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3">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3">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3">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3">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3">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3">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3">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3">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3">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3">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3">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3">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3">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3">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3">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3">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3">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3">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3">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3">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3">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3">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3">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3">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3">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3">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3">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3">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3">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3">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3">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3">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3">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3">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3">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3">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3">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3">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3">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3">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3">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3">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3">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3">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3">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3">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3">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3">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3">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3">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3">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3">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3">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3">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3">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3">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3">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3">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3">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3">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3">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3">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3">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3">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3">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3">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3">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3">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3">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3">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3">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3">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3">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3">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3">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3">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3">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3">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3">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3">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3">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3">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3">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3">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3">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3">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3">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3">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3">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3">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3">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3">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3">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3">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3">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3">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3">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3">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3">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3">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3">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3">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3">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3">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3">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3">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3">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3">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3">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3">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3">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3">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3">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3">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3">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3">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3">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3">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3">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3">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3">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3">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3">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3">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3">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3">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3">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3">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3">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3">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3">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3">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3">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3">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3">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3">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3">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3">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3">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3">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3">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3">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3">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3">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3">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3">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3">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3">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3">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3">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3">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3">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3">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3">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3">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3">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3">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3">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3">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3">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3">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3">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3">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3">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3">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3">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3">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3">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3">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3">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3">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3">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3">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3">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3">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3">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3">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3">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3">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3">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3">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3">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3">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3">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3">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3">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3">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3">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3">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3">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3">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3">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3">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3">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3">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3">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3">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3">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3">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3">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3">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3">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3">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3">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3">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3">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3">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3">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3">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3">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3">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3">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3">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3">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3">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3">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3">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3">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3">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3">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3">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3">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3">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3">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3">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3">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3">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3">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3">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3">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3">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3">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3">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3">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3">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3">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3">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3">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3">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3">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3">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3">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3">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3">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3">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3">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3">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3">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3">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3">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3">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3">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3">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3">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3">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3">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3">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3">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3">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3">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3">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3">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3">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3">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3">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3">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3">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3">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3">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3">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3">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3">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3">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3">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3">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3">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3">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3">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3">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3">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3">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3">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3">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3">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3">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3">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3">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3">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3">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3">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3">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3">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3">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3">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3">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3">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3">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3">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3">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3">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3">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3">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3">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3">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3">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3">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3">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3">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3">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3">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3">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3">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3">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3">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3">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3">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3">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3">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3">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3">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3">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3">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3">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3">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3">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3">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3">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3">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3">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3">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3">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3">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3">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3">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3">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3">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3">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3">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3">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3">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3">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3">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3">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3">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3">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3">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3">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3">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3">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3">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3">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3">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3">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3">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3">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3">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3">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3">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3">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3">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3">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3">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3">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3">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3">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3">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3">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3">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3">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3">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3">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3">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3">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3">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3">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3">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3">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3">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3">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3">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3">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3">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3">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3">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3">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3">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3">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3">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3">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3">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3">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3">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3">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3">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3">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3">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3">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3">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3">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3">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3">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3">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3">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3">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3">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3">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3">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3">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3">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3">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3">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3">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3">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3">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3">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3">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3">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3">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3">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3">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3">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3">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3">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3">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3">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3">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3">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3">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3">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3">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3">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3">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3">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3">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3">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3">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3">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3">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3">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3">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3">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3">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3">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3">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3">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3">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3">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3">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3">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3">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3">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3">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3">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3">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3">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3">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3">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3">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3">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3">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3">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3">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3">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3">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3">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3">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3">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3">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3">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3">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3">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3">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3">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3">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3">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3">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3">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3">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3">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3">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3">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3">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3">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3">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3">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3">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3">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3">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3">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3">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3">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3">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3">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3">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3">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3">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3">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3">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3">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3">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3">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3">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3">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3">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3">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3">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3">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3">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3">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3">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3">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3">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3">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3">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3">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3">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3">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3">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3">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3">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3">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3">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3">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3">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3">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3">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3">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3">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3">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3">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3">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3">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3">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3">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3">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3">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3">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3">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3">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3">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3">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3">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3">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3">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3">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3">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3">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3">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3">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3">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3">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3">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3">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3">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3">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3">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3">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3">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3">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3">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3">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3">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3">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3">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3">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3">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3">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3">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3">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3">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3">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3">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3">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3">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3">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3">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3">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3">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3">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3">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3">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3">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3">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3">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3">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3">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3">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3">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3">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3">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3">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3">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3">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3">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3">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3">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3">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3">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3">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3">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3">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3">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3">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3">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3">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3">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3">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3">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3">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3">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3">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3">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3">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3">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3">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3">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3">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3">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3">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3">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3">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3">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3">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3">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3">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3">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3">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3">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3">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3">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3">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3">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3">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3">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3">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3">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3">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3">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3">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3">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3">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3">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3">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3">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3">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3">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3">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3">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3">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3">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3">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3">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3">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3">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3">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3">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3">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3">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3">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3">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3">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3">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3">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3">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3">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3">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3">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3">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3">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3">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3">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3">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3">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3">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3">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3">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3">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3">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3">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3">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3">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3">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3">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3">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3">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3">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3">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3">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3">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3">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3">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3">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3">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3">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3">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3">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3">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3">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3">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3">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3">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3">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3">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3">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3">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3">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3">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3">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3">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3">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3">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3">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3">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3">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3">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3">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3">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3">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3">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3">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3">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3">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3">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3">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3">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3">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3">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3">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3">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3">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3">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3">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3">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3">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3">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3">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3">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3">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3">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3">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3">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3">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3">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3">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3">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3">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3">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3">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3">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3">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3">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3">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3">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3">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3">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3">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3">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3">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3">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3">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3">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3">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3">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3">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3">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3">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3">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3">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3">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3">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3">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3">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3">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3">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3">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3">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3">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3">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3">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3">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3">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3">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3">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3">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3">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3">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3">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3">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3">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3">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3">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3">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3">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3">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3">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3">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3">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3">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3">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3">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3">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3">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3">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3">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3">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3">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3">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3">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3">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3">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3">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3">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3">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3">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3">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3">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3">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3">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3">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3">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3">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3">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3">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3">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3">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3">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3">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3">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3">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3">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3">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3">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3">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3">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3">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3">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3">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3">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3">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3">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3">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3">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3">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3">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3">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3">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3">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3">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3">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3">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3">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3">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3">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3">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3">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3">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3">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3">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3">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3">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3">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3">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3">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3">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3">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3">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3">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3">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3">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3">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3">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3">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3">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3">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3">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3">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3">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3">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3">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3">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3">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3">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3">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3">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3">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3">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3">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3">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3">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3">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3">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3">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3">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3">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3">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3">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3">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3">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3">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3">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3">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3">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3">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3">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3">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3">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3">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3">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3">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3">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3">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3">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3">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3">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3">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3">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3">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3">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3">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3">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3">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3">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3">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3">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3">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3">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3">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3">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3">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3">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3">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3">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3">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3">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3">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3">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3">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3">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3">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3">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3">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3">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3">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3">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3">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3">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3">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3">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3">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3">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3">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3">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3">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3">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3">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3">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3">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3">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3">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3">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3">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3">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3">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3">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3">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3">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3">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3">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3">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3">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3">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3">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3">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3">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3">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3">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3">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3">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3">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3">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3">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3">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3">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3">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3">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3">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3">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3">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3">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3">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3">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3">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3">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3">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3">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3">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3">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3">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3">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3">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3">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3">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3">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3">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3">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3">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3">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3">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3">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3">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3">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3">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3">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3">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3">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3">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3">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3">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3">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3">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3">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3">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3">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3">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3">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3">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3">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3">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3">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3">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3">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3">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3">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3">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3">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3">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3">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3">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3">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3">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3">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3">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3">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3">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3">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3">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3">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3">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3">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3">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3">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3">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3">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3">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3">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3">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3">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3">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3">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3">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3">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3">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3">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3">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3">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3">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3">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3">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3">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3">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3">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3">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3">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3">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3">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3">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3">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3">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3">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3">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3">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3">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3">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3">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3">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3">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3">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3">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3">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3">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3">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3">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3">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3">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3">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3">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3">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3">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3">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3">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3">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3">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3">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3">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3">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3">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3">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3">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3">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3">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3">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3">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3">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3">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3">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3">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3">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3">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3">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3">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3">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3">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3">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3">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3">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3">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3">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3">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3">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3">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3">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3">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3">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3">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3">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3">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3">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3">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3">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3">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3">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3">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3">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3">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3">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3">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3">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3">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3">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3">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3">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3">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3">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3">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3">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3">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3">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3">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3">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3">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3">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3">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3">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3">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3">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3">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3">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3">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3">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3">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3">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3">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3">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3">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3">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3">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3">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3">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3">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3">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3">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3">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3">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3">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3">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3">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3">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3">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3">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3">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3">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3">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3">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3">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3">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3">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3">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3">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3">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3">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3">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3">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3">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3">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3">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3">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3">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3">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3">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3">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3">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3">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3">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3">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3">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3">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3">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3">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3">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3">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3">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3">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3">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3">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3">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3">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3">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3">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3">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3">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3">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3">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3">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3">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3">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3">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3">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3">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3">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3">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3">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3">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3">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3">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3">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3">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3">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3">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3">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3">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3">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3">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3">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3">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3">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3">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3">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3">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3">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3">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3">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3">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3">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3">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3">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3">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3">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3">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3">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3">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3">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3">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3">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3">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3">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3">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3">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3">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3">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3">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3">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3">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3">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3">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3">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3">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3">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3">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3">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3">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3">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3">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3">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3">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3">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3">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3">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3">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3">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3">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3">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3">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3">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3">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3">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3">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3">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3">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3">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3">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3">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3">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3">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3">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3">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3">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3">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3">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3">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3">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3">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3">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3">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3">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3">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3">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3">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3">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3">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3">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3">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3">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3">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3">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3">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3">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3">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3">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3">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3">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3">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3">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3">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3">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3">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3">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3">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3">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3">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3">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3">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3">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3">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3">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3">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3">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3">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3">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3">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3">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3">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3">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3">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3">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3">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3">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3">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3">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3">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3">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3">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3">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3">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3">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3">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3">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3">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3">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3">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3">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3">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3">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3">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3">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3">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3">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3">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3">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3">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3">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3">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3">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3">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3">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3">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3">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3">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3">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3">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3">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3">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3">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3">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3">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3">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3">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3">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3">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3">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3">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3">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3">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3">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3">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3">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3">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3">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3">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3">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3">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3">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3">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3">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3">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3">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3">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3">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3">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3">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3">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3">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3">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3">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3">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3">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3">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3">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3">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3">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3">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3">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3">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3">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3">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3">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3">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3">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3">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3">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3">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3">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3">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3">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3">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3">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3">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3">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3">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3">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3">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3">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3">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3">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3">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3">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3">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3">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3">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3">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3">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3">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3">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3">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3">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3">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3">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3">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3">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3">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3">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3">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3">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3">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3">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3">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3">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3">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3">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3">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3">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3">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3">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3">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3">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3">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3">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3">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3">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3">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3">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3">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3">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3">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3">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3">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3">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3">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3">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3">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3">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3">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3">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3">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3">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3">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3">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3">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3">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3">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3">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3">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3">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3">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3">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3">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3">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3">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3">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3">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3">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3">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3">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3">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3">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3">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3">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3">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3">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3">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3">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3">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3">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3">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3">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3">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3">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3">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3">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3">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3">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3">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3">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3">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3">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3">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3">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3">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3">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3">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3">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3">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3">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3">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3">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3">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3">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3">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3">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3">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3">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3">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3">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3">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3">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3">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3">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3">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3">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3">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3">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3">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3">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3">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3">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3">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3">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3">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3">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3">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3">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3">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3">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3">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3">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3">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3">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3">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3">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3">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3">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3">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3">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3">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3">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3">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3">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3">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3">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3">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3">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3">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3">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3">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3">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3">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3">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3">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3">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3">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3">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3">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3">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3">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3">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3">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3">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3">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3">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3">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3">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3">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3">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3">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3">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3">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3">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3">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3">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3">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3">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3">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3">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3">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3">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3">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3">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3">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3">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3">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3">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3">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3">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3">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3">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3">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3">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3">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3">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3">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3">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3">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3">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3">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3">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3">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3">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3">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3">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3">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3">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3">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3">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3">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3">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3">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3">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3">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3">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3">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3">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3">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3">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3">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3">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3">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3">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3">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3">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3">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3">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3">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3">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3">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3">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3">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3">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3">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3">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3">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3">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3">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3">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3">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3">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3">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3">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3">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3">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3">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3">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3">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3">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3">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3">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3">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3">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3">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3">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3">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3">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3">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3">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3">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3">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3">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3">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3">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3">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3">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3">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3">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3">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3">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3">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3">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3">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3">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3">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3">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3">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3">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3">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3">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3">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3">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3">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3">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3">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3">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3">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3">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3">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3">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3">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3">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3">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3">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3">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3">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3">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3">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3">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3">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3">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3">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3">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3">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3">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3">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3">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3">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3">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3">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3">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3">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3">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3">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3">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3">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3">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3">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3">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3">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3">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3">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3">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3">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3">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3">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3">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3">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3">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3">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3">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3">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3">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3">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3">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3">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3">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3">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3">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3">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3">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3">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3">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3">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3">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3">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3">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3">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3">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3">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3">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3">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3">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3">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3">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3">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3">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3">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3">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3">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3">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3">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3">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3">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3">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3">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3">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3">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3">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3">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3">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3">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3">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3">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3">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3">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3">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3">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3">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3">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3">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3">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3">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3">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3">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3">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3">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3">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3">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3">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3">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3">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3">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3">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3">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3">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3">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3">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3">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3">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3">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3">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3">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3">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3">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3">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3">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3">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3">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3">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3">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3">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3">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3">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3">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3">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3">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3">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3">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3">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3">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3">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3">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3">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3">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3">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3">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3">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3">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3">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3">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3">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3">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3">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3">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3">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3">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3">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3">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3">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3">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3">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3">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3">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3">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3">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3">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3">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3">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3">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3">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3">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3">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3">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3">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3">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3">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3">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3">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3">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3">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3">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3">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3">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3">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3">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3">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3">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3">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3">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3">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3">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3">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3">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3">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3">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3">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3">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3">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3">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3">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3">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3">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3">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3">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3">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3">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3">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3">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3">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3">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3">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3">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3">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3">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3">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3">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3">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3">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3">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3">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3">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3">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3">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3">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3">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3">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3">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3">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3">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3">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3">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3">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3">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3">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3">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3">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3">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3">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3">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3">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3">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3">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3">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3">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3">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3">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3">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3">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3">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3">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3">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3">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3">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3">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3">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3">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3">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3">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3">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3">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3">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3">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3">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3">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3">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3">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3">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3">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3">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3">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3">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3">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3">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3">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3">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3">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3">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3">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3">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3">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3">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3">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3">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3">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3">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3">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3">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3">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3">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3">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3">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3">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3">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3">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3">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3">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3">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3">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3">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3">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3">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3">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3">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3">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3">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3">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3">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3">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3">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3">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3">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3">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3">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3">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3">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3">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3">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3">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3">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3">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3">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3">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3">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3">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3">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3">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3">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3">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3">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3">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3">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3">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3">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3">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3">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3">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3">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3">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3">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3">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3">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3">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3">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3">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3">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3">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3">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3">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3">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3">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3">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3">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3">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3">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3">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3">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3">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3">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3">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3">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3">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3">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3">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3">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3">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3">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3">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3">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3">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3">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3">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3">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3">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3">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3">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3">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3">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3">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3">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3">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3">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3">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3">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3">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3">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3">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3">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3">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3">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3">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3">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3">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3">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3">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3">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3">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3">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3">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3">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3">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3">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3">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3">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3">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3">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3">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3">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3">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3">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3">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3">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3">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3">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3">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3">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3">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3">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3">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3">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3">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3">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3">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3">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3">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3">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3">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3">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3">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3">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3">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3">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3">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3">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3">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3">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3">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3">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3">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3">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3">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3">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3">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3">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3">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3">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3">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3">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3">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3">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3">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3">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3">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3">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3">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3">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3">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3">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3">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3">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3">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3">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3">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3">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3">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3">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3">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3">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3">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3">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3">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3">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3">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3">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3">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3">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3">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3">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3">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3">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3">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3">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3">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3">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3">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3">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3">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3">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3">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3">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3">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3">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3">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3">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3">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3">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3">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3">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3">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3">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3">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3">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3">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3">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3">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3">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3">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3">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3">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3">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3">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3">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3">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3">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3">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3">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3">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3">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3">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3">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3">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3">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3">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3">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3">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3">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3">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3">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3">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3">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3">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3">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3">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3">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3">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3">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3">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3">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3">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3">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3">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3">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3">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3">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3">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3">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3">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3">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3">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3">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3">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3">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3">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3">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3">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3">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3">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3">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3">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3">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3">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3">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3">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3">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3">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3">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3">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3">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3">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3">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3">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3">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3">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3">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3">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3">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3">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3">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3">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3">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3">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3">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3">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3">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3">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3">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3">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3">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3">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3">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3">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3">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3">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3">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3">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3">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3">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3">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3">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3">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3">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3">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3">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3">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3">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3">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3">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3">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3">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3">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3">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3">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3">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3">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3">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3">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3">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3">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3">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3">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3">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3">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3">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3">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3">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3">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3">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3">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3">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3">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3">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3">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3">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3">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3">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3">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3">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3">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3">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3">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3">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3">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3">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3">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3">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3">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3">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3">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3">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3">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3">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3">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3">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3">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3">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3">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3">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3">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3">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3">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3">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3">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3">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3">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3">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3">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3">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3">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3">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3">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3">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3">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3">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3">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3">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3">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3">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3">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3">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3">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3">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3">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3">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3">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3">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3">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3">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3">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3">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3">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3">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3">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3">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3">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3">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3">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3">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3">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3">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3">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3">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3">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3">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3">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3">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3">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3">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3">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3">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3">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3">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3">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3">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3">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3">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3">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3">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3">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3">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3">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3">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3">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3">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3">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3">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3">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3">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3">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3">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3">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3">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3">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3">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3">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3">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3">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3">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3">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3">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3">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3">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3">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3">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3">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3">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3">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3">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3">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3">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3">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3">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3">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3">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3">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3">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3">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3">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3">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3">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3">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3">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3">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3">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3">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3">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3">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3">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3">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3">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3">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3">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3">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3">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3">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3">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3">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3">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3">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3">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3">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3">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3">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3">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3">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3">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3">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3">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3">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3">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3">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3">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3">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3">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3">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3">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3">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3">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3">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3">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3">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3">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3">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3">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3">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3">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3">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3">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3">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3">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3">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3">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3">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3">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3">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3">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3">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3">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3">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3">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3">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3">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3">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3">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3">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3">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3">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3">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3">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3">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3">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3">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3">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3">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3">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3">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3">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3">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3">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3">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3">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3">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3">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3">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3">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3">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3">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3">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3">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3">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3">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3">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3">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3">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3">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3">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3">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3">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3">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3">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3">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3">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3">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3">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3">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3">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3">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3">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3">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3">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3">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3">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3">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3">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3">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3">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3">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3">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3">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3">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3">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3">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3">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3">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3">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3">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3">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3">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3">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3">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3">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3">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3">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3">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3">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3">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3">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3">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3">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3">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3">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3">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3">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3">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3">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3">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3">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3">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3">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3">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3">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3">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3">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3">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3">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3">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3">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3">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3">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3">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3">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3">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3">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3">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3">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3">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3">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3">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3">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3">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3">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3">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3">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3">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3">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3">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3">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3">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3">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3">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3">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3">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3">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3">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3">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3">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3">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3">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3">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3">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3">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3">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3">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3">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3">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3">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3">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3">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3">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3">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3">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3">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3">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3">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3">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3">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3">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3">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3">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3">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3">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3">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3">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3">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3">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3">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3">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3">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3">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3">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3">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3">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3">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3">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3">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3">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3">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3">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3">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3">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3">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3">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3">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3">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3">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3">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3">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3">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3">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3">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3">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3">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3">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3">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3">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3">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3">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3">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3">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3">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3">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3">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3">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3">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3">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3">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3">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3">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3">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3">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3">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3">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3">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3">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3">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3">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3">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3">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3">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3">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3">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3">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3">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3">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3">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3">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3">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3">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3">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3">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3">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3">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3">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3">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3">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3">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3">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3">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3">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3">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3">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3">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3">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3">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3">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3">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3">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3">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3">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3">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3">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3">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3">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3">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3">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3">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3">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3">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3">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3">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3">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3">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3">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3">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3">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3">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3">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3">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3">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3">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3">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3">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3">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3">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3">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3">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3">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3">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3">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3">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3">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3">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3">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3">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3">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3">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3">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3">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3">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3">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3">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3">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3">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3">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3">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3">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3">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3">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3">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3">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3">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3">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3">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3">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3">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3">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3">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3">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3">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3">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3">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3">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3">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3">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3">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3">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3">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3">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3">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3">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3">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3">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3">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3">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3">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3">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3">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3">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3">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3">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3">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3">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3">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3">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3">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3">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3">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3">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3">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3">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3">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3">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3">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3">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3">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3">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3">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3">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3">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3">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3">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3">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3">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3">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3">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3">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3">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3">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3">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3">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3">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3">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3">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3">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3">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3">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3">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3">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3">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3">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3">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3">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3">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3">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3">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3">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3">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3">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3">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3">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3">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3">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3">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3">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3">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3">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3">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3">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3">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3">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3">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3">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3">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3">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3">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3">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3">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3">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3">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3">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3">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3">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3">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3">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3">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3">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3">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3">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3">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3">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3">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3">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3">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3">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3">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3">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3">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3">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3">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3">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3">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3">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3">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3">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3">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3">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3">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3">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3">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3">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3">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3">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3">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3">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3">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3">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3">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3">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3">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3">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3">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3">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3">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3">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3">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3">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3">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3">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3">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3">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3">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3">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3">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3">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3">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3">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3">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3">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3">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3">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3">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3">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3">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3">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3">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3">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3">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3">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3">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3">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3">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3">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3">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3">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3">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3">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3">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3">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3">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3">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3">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3">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3">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3">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3">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3">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3">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3">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3">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3">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3">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3">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3">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3">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3">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3">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3">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3">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3">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3">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3">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3">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3">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3">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3">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3">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3">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3">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3">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3">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3">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3">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3">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3">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3">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3">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3">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3">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3">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3">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3">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3">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3">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3">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3">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3">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3">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3">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3">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3">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3">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3">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3">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3">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3">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3">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3">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3">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3">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3">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3">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3">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3">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3">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3">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3">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3">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3">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3">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3">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3">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3">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3">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3">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3">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3">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3">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3">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3">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3">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3">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3">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3">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3">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3">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3">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3">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3">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3">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3">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3">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3">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3">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3">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3">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3">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3">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3">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3">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3">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3">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3">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3">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3">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3">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3">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3">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3">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3">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3">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3">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3">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3">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3">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3">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3">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3">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3">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3">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3">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3">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3">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3">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3">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3">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3">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3">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3">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3">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3">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3">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3">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3">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3">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3">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3">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3">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3">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3">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3">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3">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3">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3">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3">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3">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3">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3">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3">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3">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3">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3">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3">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3">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3">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3">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3">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3">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3">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3">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3">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3">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3">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3">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3">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3">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3">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3">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3">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3">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3">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3">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3">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3">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3">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3">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3">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3">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3">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3">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3">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3">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3">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3">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3">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3">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3">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3">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3">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3">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3">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3">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3">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3">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3">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3">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3">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3">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3">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3">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3">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3">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3">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3">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3">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3">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3">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3">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3">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3">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3">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3">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3">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3">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3">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3">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3">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3">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3">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3">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3">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3">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3">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3">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3">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3">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3">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3">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3">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3">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3">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3">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3">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3">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3">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3">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3">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3">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3">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3">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3">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3">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3">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3">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3">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3">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3">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3">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3">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3">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3">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3">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3">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3">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3">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3">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3">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3">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3">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3">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3">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3">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3">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3">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3">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3">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3">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3">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3">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3">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3">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3">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3">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3">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3">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3">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3">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3">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3">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3">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3">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3">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3">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3">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3">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3">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3">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3">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3">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3">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3">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3">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3">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3">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3">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3">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3">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3">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3">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3">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3">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3">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3">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3">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3">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3">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3">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3">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3">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3">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3">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3">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3">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3">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3">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3">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3">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3">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3">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3">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3">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3">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3">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3">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3">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3">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3">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3">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3">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3">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3">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3">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3">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3">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3">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3">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3">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3">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3">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3">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3">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3">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3">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3">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3">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3">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3">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3">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3">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3">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3">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3">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3">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3">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3">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3">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3">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3">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3">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3">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3">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3">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3">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3">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3">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3">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3">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3">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3">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3">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3">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3">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3">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3">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3">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3">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3">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3">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3">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3">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3">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3">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3">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3">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3">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3">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3">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3">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3">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3">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3">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3">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3">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3">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3">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3">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3">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3">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3">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3">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3">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3">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3">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3">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3">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3">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3">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3">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3">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3">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3">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3">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3">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3">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3">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3">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3">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3">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3">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3">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3">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3">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3">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3">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3">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3">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3">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3">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3">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3">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3">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3">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3">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3">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3">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3">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3">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3">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3">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3">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3">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3">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3">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3">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3">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3">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3">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3">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3">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3">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3">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3">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3">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3">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3">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3">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3">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3">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3">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3">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3">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3">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3">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3">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3">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3">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3">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3">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3">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3">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3">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3">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3">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3">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3">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3">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3">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3">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3">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3">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3">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3">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3">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3">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3">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3">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3">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3">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3">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3">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3">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3">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3">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3">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3">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3">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3">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3">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3">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3">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3">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3">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3">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3">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3">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3">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3">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3">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3">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3">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3">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3">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3">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3">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3">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3">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3">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3">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3">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3">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3">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3">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3">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3">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3">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3">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3">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3">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3">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3">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3">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3">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3">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3">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3">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3">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3">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3">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3">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3">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3">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3">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3">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3">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3">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3">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3">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3">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3">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3">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3">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3">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3">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3">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3">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3">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3">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3">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3">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3">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3">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3">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3">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3">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3">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3">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3">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3">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3">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3">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3">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3">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3">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3">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3">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3">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3">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3">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3">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3">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3">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3">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3">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3">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3">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3">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3">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3">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3">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3">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3">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3">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3">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3">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3">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3">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3">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3">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3">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3">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3">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3">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3">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3">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3">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3">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3">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3">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3">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3">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3">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3">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3">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3">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3">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3">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3">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3">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3">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3">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3">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3">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3">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3">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3">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3">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3">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3">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3">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3">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3">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3">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3">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3">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3">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3">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3">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3">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3">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3">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3">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3">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3">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3">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3">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3">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3">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3">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3">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3">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3">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3">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3">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3">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3">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3">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3">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3">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3">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3">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3">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3">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3">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3">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3">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3">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3">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3">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3">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3">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3">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3">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3">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3">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3">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3">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3">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3">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3">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3">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3">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3">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3">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3">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3">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3">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3">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3">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3">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3">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3">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3">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3">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3">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3">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3">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3">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3">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3">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3">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3">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3">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3">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3">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3">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3">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3">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3">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3">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3">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3">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3">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3">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3">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3">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3">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3">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3">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3">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3">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3">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3">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3">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3">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3">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3">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3">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3">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3">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3">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3">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3">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3">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3">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3">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3">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3">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3">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3">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3">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3">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3">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3">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3">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3">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3">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3">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3">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3">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3">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3">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3">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3">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3">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3">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3">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3">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3">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3">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3">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3">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3">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3">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3">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3">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3">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3">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3">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3">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3">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3">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3">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3">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3">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3">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3">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3">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3">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3">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3">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3">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3">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3">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3">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3">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3">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3">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3">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3">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3">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3">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3">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3">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3">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3">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3">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3">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3">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3">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3">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3">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3">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3">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3">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3">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3">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3">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3">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3">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3">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3">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3">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3">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3">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3">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3">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3">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3">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3">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3">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3">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3">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3">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3">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3">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3">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3">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3">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3">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3">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3">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3">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3">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3">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3">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3">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3">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3">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3">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3">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3">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3">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3">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3">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3">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3">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3">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3">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3">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3">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3">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3">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3">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3">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3">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3">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3">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3">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3">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3">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3">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3">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3">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3">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3">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3">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3">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3">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3">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3">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3">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3">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3">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3">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3">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3">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3">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3">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3">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3">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3">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3">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3">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3">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3">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3">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3">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3">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3">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3">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3">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3">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3">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3">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3">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3">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3">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3">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3">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3">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3">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3">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3">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3">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3">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3">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3">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3">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3">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3">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3">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3">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3">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3">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3">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3">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3">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3">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3">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3">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3">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3">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3">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3">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3">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3">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3">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3">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3">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3">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3">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3">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3">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3">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3">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3">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3">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3">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3">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3">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3">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3">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3">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3">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3">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3">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3">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3">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3">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3">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3">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3">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3">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3">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3">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3">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3">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3">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3">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3">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3">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3">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3">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3">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3">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3">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3">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3">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3">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3">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3">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3">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3">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3">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3">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3">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3">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3">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3">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3">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3">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3">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3">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3">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3">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3">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3">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3">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3">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3">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3">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3">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3">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3">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3">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3">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3">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3">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3">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3">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3">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3">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3">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3">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3">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3">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3">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3">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3">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3">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3">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3">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3">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3">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3">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3">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3">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3">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3">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3">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3">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3">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3">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3">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3">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3">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3">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3">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3">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3">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3">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3">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3">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3">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3">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3">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3">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3">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3">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3">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3">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3">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3">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3">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3">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3">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3">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3">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3">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3">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3">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3">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3">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3">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3">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3">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3">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3">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3">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3">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3">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3">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3">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3">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3">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3">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3">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3">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3">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3">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3">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3">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3">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3">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3">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3">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3">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3">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3">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3">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3">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3">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3">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3">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3">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3">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3">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3">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3">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3">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3">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3">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3">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3">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3">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3">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3">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3">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3">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3">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3">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3">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3">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3">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3">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3">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3">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3">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3">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3">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3">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3">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3">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3">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3">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3">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3">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3">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3">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3">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3">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3">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3">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3">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3">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3">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3">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3">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3">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3">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3">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3">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3">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3">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3">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3">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3">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3">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3">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3">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3">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3">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3">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3">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3">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3">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3">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3">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3">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3">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3">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3">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3">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3">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3">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3">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3">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3">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3">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3">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3">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3">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3">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3">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3">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3">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3">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3">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3">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3">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3">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3">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3">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3">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3">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3">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3">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3">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3">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3">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3">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3">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3">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3">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3">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3">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3">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3">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3">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3">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3">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3">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3">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3">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3">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3">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3">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3">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3">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3">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3">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3">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3">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3">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3">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3">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3">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3">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3">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3">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3">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3">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3">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3">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3">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3">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3">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3">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3">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3">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3">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3">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3">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3">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3">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3">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3">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3">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3">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3">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3">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3">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3">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3">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3">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3">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3">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3">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3">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3">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3">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3">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3">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3">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3">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3">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3">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3">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3">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3">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3">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3">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3">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3">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3">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3">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3">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3">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3">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3">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3">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3">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3">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3">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3">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3">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3">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3">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3">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3">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3">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3">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3">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3">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3">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3">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3">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3">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3">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3">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3">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3">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3">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3">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3">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3">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3">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3">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3">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3">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3">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3">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3">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3">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3">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3">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3">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3">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3">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3">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3">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3">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3">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3">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3">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3">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3">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3">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3">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3">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3">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3">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3">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3">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3">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3">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3">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3">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3">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3">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3">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3">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3">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3">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3">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3">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3">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3">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3">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3">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3">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3">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3">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3">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3">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3">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3">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3">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3">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3">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3">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3">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3">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3">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3">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3">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3">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3">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3">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3">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3">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3">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3">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3">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3">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3">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3">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3">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3">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3">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3">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3">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3">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3">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3">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3">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3">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3">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3">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3">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3">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3">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3">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3">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3">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3">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3">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3">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3">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3">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3">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3">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3">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3">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3">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3">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3">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3">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3">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3">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3">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3">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3">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3">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3">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3">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3">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3">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3">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3">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3">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3">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3">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3">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3">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3">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3">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3">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3">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3">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3">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3">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3">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3">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3">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3">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3">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3">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3">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3">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3">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3">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3">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3">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3">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3">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3">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3">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3">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3">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3">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3">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3">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3">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3">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3">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3">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3">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3">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3">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3">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3">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3">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3">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3">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3">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3">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3">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3">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3">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3">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3">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3">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3">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3">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3">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3">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3">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3">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3">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3">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3">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3">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3">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3">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3">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3">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3">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3">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3">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3">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3">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3">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3">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3">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3">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3">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3">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3">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3">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3">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3">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3">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3">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3">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3">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3">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3">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3">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3">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3">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3">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3">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3">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3">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3">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3">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3">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3">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3">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3">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3">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3">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3">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3">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3">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3">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3">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3">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3">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3">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3">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3">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3">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3">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3">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3">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3">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3">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3">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3">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3">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3">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3">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3">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3">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3">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3">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3">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3">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3">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3">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3">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3">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3">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3">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3">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3">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3">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3">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3">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3">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3">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3">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3">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3">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3">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3">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3">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3">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3">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3">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3">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3">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3">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3">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3">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3">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3">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3">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3">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3">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3">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3">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3">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3">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3">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3">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3">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3">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3">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3">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3">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3">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3">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3">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3">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3">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3">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3">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3">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3">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3">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3">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3">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3">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3">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3">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3">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3">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3">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3">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3">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3">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3">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3">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3">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3">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3">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3">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3">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3">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3">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3">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3">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3">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3">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3">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3">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3">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3">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3">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3">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3">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3">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3">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3">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3">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3">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3">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3">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3">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3">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3">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3">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3">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3">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3">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3">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3">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3">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3">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3">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3">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3">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3">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3">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3">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3">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3">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3">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3">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3">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3">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3">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3">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3">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3">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3">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3">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3">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3">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3">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3">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3">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3">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3">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3">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3">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3">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3">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3">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3">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3">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3">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3">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3">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3">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3">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3">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3">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3">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3">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3">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3">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3">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3">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3">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3">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3">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3">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3">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3">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3">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3">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3">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3">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3">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3">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3">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3">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3">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3">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3">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3">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3">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3">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3">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3">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3">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3">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3">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3">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3">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3">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3">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3">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3">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3">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3">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3">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3">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3">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3">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3">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3">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3">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3">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3">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3">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3">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3">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3">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3">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3">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3">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3">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3">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3">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3">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3">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3">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3">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3">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3">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3">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3">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3">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3">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3">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3">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3">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3">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3">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3">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3">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3">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3">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3">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3">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3">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3">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3">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3">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3">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3">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3">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3">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3">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3">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3">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3">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3">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3">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3">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3">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3">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3">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3">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3">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3">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3">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3">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3">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3">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3">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3">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3">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3">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3">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3">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3">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3">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3">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3">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3">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3">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3">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3">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3">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3">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3">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3">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3">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3">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3">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3">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3">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3">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3">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3">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3">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3">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3">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3">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3">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3">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3">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3">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3">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3">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3">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3">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3">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3">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3">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3">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3">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3">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3">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3">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3">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3">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3">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3">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3">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3">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3">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3">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3">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3">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3">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3">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3">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3">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3">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3">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3">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3">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3">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3">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3">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3">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3">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3">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3">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3">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3">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3">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3">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3">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3">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3">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3">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3">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3">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3">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3">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3">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3">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3">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3">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3">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3">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3">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3">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3">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3">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3">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3">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3">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3">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3">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3">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3">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3">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3">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3">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3">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3">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3">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3">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3">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3">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3">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3">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3">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3">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3">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3">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3">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3">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3">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3">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3">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3">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3">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3">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3">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3">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3">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3">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3">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3">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3">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3">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3">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3">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3">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3">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3">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3">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3">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3">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3">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3">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3">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3">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3">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3">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3">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3">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3">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3">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3">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3">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3">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3">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3">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3">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3">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3">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3">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3">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3">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3">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3">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3">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3">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3">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3">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3">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3">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3">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3">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3">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3">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3">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3">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3">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3">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3">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3">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3">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3">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3">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3">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3">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3">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3">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3">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3">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3">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3">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3">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3">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3">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3">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3">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3">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3">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3">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3">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3">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3">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3">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3">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3">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3">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3">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3">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3">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3">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3">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3">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3">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3">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3">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3">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3">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3">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3">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3">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3">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3">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3">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3">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3">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3">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3">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3">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3">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3">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3">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3">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3">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3">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3">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3">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3">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3">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3">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3">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3">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3">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3">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3">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3">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3">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3">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3">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3">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3">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3">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3">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3">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3">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3">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3">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3">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3">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3">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3">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3">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3">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3">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3">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3">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3">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3">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3">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3">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3">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3">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3">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3">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3">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3">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3">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3">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3">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3">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3">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3">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3">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3">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3">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3">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3">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3">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3">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3">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3">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3">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3">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3">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3">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3">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3">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3">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3">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3">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3">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3">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3">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3">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3">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3">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3">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3">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3">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3">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3">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3">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3">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3">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3">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3">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3">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3">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3">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3">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3">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3">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3">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3">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3">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3">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3">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3">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3">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3">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3">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3">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3">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3">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3">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3">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3">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3">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3">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3">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3">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3">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3">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3">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3">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3">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3">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3">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3">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3">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3">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3">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3">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3">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3">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3">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3">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3">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3">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3">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3">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3">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3">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3">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3">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3">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3">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3">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3">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3">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3">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3">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3">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3">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3">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3">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3">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3">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3">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3">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3">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3">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3">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3">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3">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3">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3">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3">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3">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3">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3">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3">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3">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3">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3">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3">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3">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3">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3">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3">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3">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3">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3">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3">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3">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3">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3">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3">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3">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3">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3">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3">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3">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3">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3">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3">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3">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3">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3">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3">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3">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3">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3">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3">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3">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3">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3">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3">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3">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3">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3">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3">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3">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3">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3">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3">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3">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3">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3">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3">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3">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3">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3">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3">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3">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3">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3">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3">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3">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3">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3">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3">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3">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3">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3">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3">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3">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3">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3">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3">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3">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3">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3">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3">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3">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3">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3">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3">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3">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3">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3">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3">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3">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3">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3">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3">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3">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3">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3">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3">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3">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3">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3">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3">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3">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3">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3">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3">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3">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3">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3">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3">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3">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3">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3">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3">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3">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3">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3">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3">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3">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3">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3">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3">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3">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3">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3">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3">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3">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3">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3">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3">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3">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3">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3">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3">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3">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3">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3">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3">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3">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3">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3">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3">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3">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3">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3">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3">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3">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3">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3">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3">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3">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3">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3">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3">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3">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3">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3">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3">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3">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3">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3">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3">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3">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3">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3">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3">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3">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3">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3">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3">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3">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3">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3">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3">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3">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3">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3">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3">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3">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3">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3">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3">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3">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3">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3">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3">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3">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3">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3">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3">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3">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3">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3">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3">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3">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3">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3">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3">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3">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3">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3">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3">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3">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3">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3">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3">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3">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3">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3">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3">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3">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3">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3">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3">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3">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3">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3">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3">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3">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3">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3">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3">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3">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3">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3">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3">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3">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3">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3">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3">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3">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3">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3">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3">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3">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3">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3">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3">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3">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3">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3">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3">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3">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3">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3">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3">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3">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3">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3">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3">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3">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3">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3">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3">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3">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3">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3">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3">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3">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3">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3">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3">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3">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3">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3">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3">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3">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3">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3">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3">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3">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3">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3">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3">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3">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3">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3">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3">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3">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3">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3">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3">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3">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3">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3">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3">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3">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3">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3">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3">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3">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3">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3">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3">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3">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3">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3">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3">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3">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3">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3">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3">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3">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3">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3">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3">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3">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3">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3">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3">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3">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3">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3">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3">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3">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3">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3">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3">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3">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3">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3">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3">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3">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3">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3">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3">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3">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3">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3">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3">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3">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3">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3">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3">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3">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3">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3">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3">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3">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3">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3">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3">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3">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3">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3">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3">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3">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3">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3">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3">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3">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3">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3">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3">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3">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3">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3">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3">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3">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3">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3">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3">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3">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3">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3">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3">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3">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3">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3">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3">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3">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3">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3">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3">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3">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3">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3">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3">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3">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3">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3">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3">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3">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3">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3">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3">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3">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3">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3">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3">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3">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3">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3">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3">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3">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3">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3">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3">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3">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3">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3">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3">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3">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3">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3">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3">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3">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3">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3">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3">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3">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3">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3">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3">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3">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3">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3">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3">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3">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3">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3">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3">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3">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3">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3">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3">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3">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3">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3">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3">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3">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3">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3">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3">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3">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3">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3">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3">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3">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3">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3">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3">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3">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3">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3">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3">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3">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3">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3">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3">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3">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3">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3">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3">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3">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3">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3">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3">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3">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3">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3">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3">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3">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3">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3">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3">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3">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3">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3">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3">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3">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3">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3">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3">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3">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3">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3">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3">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3">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3">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3">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3">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3">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3">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3">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3">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3">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3">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3">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3">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3">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3">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3">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3">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3">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3">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3">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3">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3">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3">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3">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3">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3">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3">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3">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3">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3">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3">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3">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3">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3">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3">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3">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3">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3">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3">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3">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3">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3">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3">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3">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3">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3">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3">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3">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3">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3">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3">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3">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3">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3">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3">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3">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3">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3">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3">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3">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3">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3">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3">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3">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3">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3">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3">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3">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3">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3">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3">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3">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3">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3">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3">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3">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3">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3">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3">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3">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3">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3">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3">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3">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3">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3">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3">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3">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3">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3">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3">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3">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3">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3">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3">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3">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3">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3">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3">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3">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3">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3">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3">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3">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3">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3">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3">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3">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3">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3">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3">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3">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3">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3">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3">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3">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3">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3">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3">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3">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3">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3">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3">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3">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3">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3">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3">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3">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3">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3">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3">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3">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3">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3">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3">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3">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3">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3">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3">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3">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3">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3">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3">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3">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3">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3">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3">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3">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3">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3">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3">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3">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3">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3">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3">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3">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3">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3">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3">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3">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3">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3">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3">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3">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3">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3">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3">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3">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3">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3">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3">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3">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3">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3">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3">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3">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3">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3">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3">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3">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3">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3">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3">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3">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3">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3">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3">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3">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3">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3">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3">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3">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3">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3">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3">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3">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3">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3">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3">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3">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3">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3">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3">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3">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3">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3">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3">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3">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3">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3">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3">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3">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3">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3">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3">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3">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3">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3">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3">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3">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3">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3">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3">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3">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3">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3">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3">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3">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3">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3">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3">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3">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3">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3">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3">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3">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3">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3">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3">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3">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3">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3">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3">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3">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3">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3">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3">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3">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3">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3">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3">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3">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3">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3">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3">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3">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3">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3">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3">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3">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3">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3">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3">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3">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3">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3">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3">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3">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3">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3">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3">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3">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3">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3">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3">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3">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3">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3">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3">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3">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3">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3">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3">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3">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3">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3">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3">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3">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3">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3">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3">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3">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3">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3">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3">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3">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3">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3">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3">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3">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3">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3">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3">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3">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3">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3">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3">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3">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3">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3">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3">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3">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3">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3">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3">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3">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3">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3">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3">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3">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3">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3">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3">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3">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3">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3">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3">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3">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3">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3">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3">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3">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3">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3">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3">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3">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3">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3">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3">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3">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3">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3">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3">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3">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3">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3">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3">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3">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3">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3">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3">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3">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3">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3">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3">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3">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3">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3">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3">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3">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3">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3">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3">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3">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3">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3">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3">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3">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3">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3">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3">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3">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3">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3">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3">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3">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3">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3">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3">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3">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3">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3">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3">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3">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3">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3">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3">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3">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3">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3">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3">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3">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3">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3">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3">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3">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3">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3">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3">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3">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3">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3">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3">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3">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3">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3">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3">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3">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3">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3">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3">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3">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3">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3">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3">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3">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3">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3">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3">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3">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3">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3">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3">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3">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3">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3">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3">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3">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3">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3">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3">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3">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3">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3">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3">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3">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3">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3">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3">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3">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3">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3">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3">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3">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3">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3">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3">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3">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3">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3">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3">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3">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3">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3">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3">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3">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3">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3">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3">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3">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3">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3">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3">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3">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3">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3">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3">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3">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3">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3">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3">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3">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3">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3">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3">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3">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3">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3">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3">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3">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3">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3">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3">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3">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3">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3">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3">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3">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3">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3">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3">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3">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3">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3">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3">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3">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3">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3">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3">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3">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3">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3">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3">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3">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3">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3">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3">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3">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3">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3">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3">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3">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3">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3">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3">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3">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3">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3">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3">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3">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3">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3">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3">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3">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3">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3">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3">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3">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3">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3">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3">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3">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3">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3">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3">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3">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3">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3">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3">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3">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3">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3">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3">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3">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3">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3">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3">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3">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3">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3">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3">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3">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3">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3">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3">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3">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3">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3">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3">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3">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3">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3">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3">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3">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3">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3">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3">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3">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3">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3">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3">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3">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3">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3">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3">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3">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3">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3">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3">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3">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3">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3">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3">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3">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3">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3">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3">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3">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3">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3">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3">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3">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3">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3">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3">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3">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3">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3">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3">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3">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3">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3">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3">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3">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3">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3">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3">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3">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3">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3">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3">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3">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3">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3">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3">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3">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3">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3">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3">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3">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3">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3">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3">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3">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3">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3">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3">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3">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3">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3">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3">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3">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3">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3">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3">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3">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3">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3">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3">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3">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3">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3">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3">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3">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3">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3">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3">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3">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3">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3">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3">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3">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3">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3">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3">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3">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3">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3">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3">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3">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3">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3">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3">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3">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3">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3">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3">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3">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3">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3">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3">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3">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3">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3">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3">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3">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3">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3">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3">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3">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3">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3">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3">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3">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3">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3">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3">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3">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3">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3">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3">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3">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3">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3">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3">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3">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3">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3">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3">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3">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3">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3">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3">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3">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3">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3">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3">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3">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3">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3">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3">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3">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3">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3">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3">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3">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3">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3">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3">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3">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3">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3">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3">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3">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3">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3">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3">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3">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3">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3">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3">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3">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3">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3">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3">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3">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3">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3">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3">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3">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3">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3">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3">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3">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3">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3">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3">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3">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3">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3">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3">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3">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3">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3">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3">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3">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3">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3">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3">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3">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3">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3">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3">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3">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3">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3">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3">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3">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3">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3">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3">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3">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3">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3">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3">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3">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3">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3">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3">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3">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3">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3">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3">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3">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3">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3">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3">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3">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3">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3">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3">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3">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3">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3">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3">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3">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3">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3">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3">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3">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3">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3">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3">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3">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3">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3">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3">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3">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3">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3">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3">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3">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3">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3">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3">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3">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3">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3">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3">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3">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3">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3">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3">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3">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3">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3">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3">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3">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3">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3">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3">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3">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3">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3">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3">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3">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3">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3">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3">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3">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3">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3">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3">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3">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3">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3">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3">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3">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3">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3">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3">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3">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3">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3">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3">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3">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3">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3">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3">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3">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3">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3">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3">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3">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3">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3">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3">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3">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3">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3">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3">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3">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3">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3">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3">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3">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3">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3">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3">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3">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3">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3">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3">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3">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3">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3">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3">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3">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3">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3">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3">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3">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3">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3">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3">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3">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3">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3">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3">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3">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3">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3">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3">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3">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3">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3">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3">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3">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3">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3">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3">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3">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3">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3">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3">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3">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3">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3">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3">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3">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3">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3">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3">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3">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3">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3">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3">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3">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3">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3">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3">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3">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3">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3">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3">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3">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3">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3">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3">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3">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3">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3">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3">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3">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3">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3">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3">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3">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3">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3">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3">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3">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3">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3">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3">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3">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3">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3">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3">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3">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3">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3">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3">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3">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3">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3">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3">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3">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3">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3">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3">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3">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3">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3">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3">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3">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3">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3">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3">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3">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3">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3">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3">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3">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3">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3">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3">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3">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3">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3">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3">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3">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3">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3">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3">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3">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3">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3">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3">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3">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3">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3">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3">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3">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3">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3">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3">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3">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3">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3">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3">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3">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3">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3">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3">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3">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3">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3">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3">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3">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3">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3">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3">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3">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3">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3">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3">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3">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3">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3">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3">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3">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3">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3">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3">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3">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3">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3">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3">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3">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3">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3">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3">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3">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3">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3">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3">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3">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3">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3">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3">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3">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3">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3">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3">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3">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3">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3">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3">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3">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3">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3">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3">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3">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3">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3">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3">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3">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3">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3">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3">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3">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3">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3">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3">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3">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3">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3">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3">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3">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3">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3">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3">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3">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3">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3">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3">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3">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3">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3">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3">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3">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3">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3">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3">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3">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3">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3">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3">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3">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3">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3">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3">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3">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3">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3">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3">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3">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3">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3">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3">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3">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3">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3">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3">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3">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3">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3">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3">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3">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3">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3">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3">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3">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3">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3">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3">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3">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3">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3">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3">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3">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3">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3">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3">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3">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3">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3">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3">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3">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3">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3">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3">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3">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3">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3">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3">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3">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3">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3">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3">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3">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3">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3">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3">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3">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3">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3">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3">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3">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3">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3">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3">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3">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3">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3">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3">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3">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3">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3">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3">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3">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3">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3">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3">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3">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3">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3">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3">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3">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3">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3">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3">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3">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3">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3">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3">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3">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3">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3">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3">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3">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3">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3">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3">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3">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3">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3">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3">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3">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3">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3">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3">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3">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3">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3">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3">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3">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3">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3">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3">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3">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3">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3">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3">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3">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3">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3">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3">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3">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3">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3">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3">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3">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3">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3">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3">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3">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3">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3">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3">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3">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3">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3">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3">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3">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3">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3">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3">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3">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3">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3">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3">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3">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3">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3">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3">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3">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3">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3">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3">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3">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3">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3">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3">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3">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3">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3">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3">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3">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3">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3">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3">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3">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3">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3">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3">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3">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3">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3">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3">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3">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3">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3">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3">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3">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3">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3">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3">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3">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3">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3">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3">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3">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3">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3">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3">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3">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3">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3">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3">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3">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3">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3">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3">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3">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3">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3">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3">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3">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3">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3">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3">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3">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3">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3">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3">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3">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3">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3">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3">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3">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3">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3">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3">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3">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3">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3">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3">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3">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3">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3">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3">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3">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3">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3">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3">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3">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3">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3">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3">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3">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3">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3">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3">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3">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3">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3">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3">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3">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3">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3">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3">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3">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3">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3">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3">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3">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3">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3">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3">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3">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3">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3">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3">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3">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3">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3">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3">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3">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3">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3">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3">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3">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3">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3">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3">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3">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3">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3">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3">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3">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3">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3">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3">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3">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3">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3">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3">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3">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3">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3">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3">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3">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3">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3">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3">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3">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3">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3">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3">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3">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3">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3">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3">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3">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3">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3">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3">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3">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3">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3">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3">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3">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3">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3">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3">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3">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3">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3">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3">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3">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3">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3">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3">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3">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3">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3">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3">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3">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3">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3">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3">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3">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3">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3">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3">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3">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3">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3">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3">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3">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3">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3">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3">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3">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3">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3">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3">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3">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3">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3">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3">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3">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3">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3">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3">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3">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3">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3">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3">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3">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3">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3">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3">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3">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3">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3">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3">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3">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3">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3">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3">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3">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3">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3">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3">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3">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3">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3">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3">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3">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3">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3">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3">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3">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3">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3">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3">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3">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3">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3">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3">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3">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3">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3">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3">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3">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3">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3">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3">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3">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3">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3">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3">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3">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3">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3">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3">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3">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3">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3">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3">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3">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3">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3">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3">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3">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3">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3">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3">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3">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3">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3">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3">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3">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3">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3">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3">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3">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3">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3">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3">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3">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3">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3">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3">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3">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3">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3">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3">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3">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3">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3">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3">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3">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3">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3">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3">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3">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3">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3">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3">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3">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3">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3">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3">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3">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3">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3">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3">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3">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3">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3">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3">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3">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3">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3">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3">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3">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3">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3">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3">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3">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3">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3">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3">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3">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3">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3">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3">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3">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3">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3">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3">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3">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3">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3">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3">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3">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3">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3">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3">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3">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3">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3">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3">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3">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3">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3">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3">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3">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3">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3">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3">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3">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3">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3">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3">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3">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3">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3">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3">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3">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3">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3">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3">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3">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3">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3">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3">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3">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3">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3">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3">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3">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3">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3">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3">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3">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3">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3">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3">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3">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3">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3">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3">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3">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3">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3">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3">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3">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3">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3">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3">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3">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3">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3">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3">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3">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3">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3">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3">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3">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3">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3">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3">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3">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3">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3">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3">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3">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3">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3">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3">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3">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3">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3">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3">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3">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3">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3">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3">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3">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3">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3">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3">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3">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3">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3">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3">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3">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3">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3">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3">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3">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3">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3">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3">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3">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3">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3">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3">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3">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3">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3">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3">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3">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3">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3">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3">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3">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3">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3">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3">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3">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3">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3">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3">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3">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3">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3">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3">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3">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3">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3">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3">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3">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3">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3">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3">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3">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3">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3">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3">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3">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3">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3">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3">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3">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3">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3">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3">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3">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3">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3">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3">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3">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3">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3">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3">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3">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3">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3">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3">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3">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3">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3">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3">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3">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3">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3">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3">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3">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3">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3">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3">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3">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3">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3">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3">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3">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3">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3">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3">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3">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3">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3">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3">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3">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3">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3">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3">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3">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3">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3">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3">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3">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3">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3">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3">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3">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3">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3">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3">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3">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3">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3">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3">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3">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3">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3">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3">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3">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3">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3">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3">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3">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3">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3">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3">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3">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3">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3">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3">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3">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3">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3">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3">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3">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3">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3">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3">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3">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3">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3">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3">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3">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3">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3">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3">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3">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3">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3">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3">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3">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3">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3">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3">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3">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3">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3">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3">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3">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3">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3">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3">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3">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3">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3">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3">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3">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3">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3">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3">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3">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3">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3">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3">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3">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3">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3">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3">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3">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3">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3">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3">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3">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3">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3">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3">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3">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3">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3">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3">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3">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3">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3">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3">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3">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3">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3">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3">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3">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3">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3">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3">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3">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3">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3">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3">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3">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3">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3">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3">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3">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3">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3">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3">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3">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3">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3">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3">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3">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3">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3">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3">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3">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3">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3">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3">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3">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3">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3">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3">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3">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3">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3">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3">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3">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3">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3">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3">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3">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3">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3">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3">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3">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3">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3">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3">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3">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3">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3">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3">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3">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3">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3">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3">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3">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3">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3">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3">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3">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3">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3">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3">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3">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3">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3">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3">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3">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3">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3">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3">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3">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3">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3">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3">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3">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3">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3">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3">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3">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3">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3">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3">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3">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3">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3">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3">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3">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3">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3">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3">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3">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3">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3">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3">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3">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3">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3">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3">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3">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3">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3">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3">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3">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3">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3">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3">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3">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3">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3">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3">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3">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3">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3">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3">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3">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3">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3">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3">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3">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3">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3">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3">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3">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3">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3">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3">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3">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3">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3">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3">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3">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3">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3">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3">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3">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3">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3">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3">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3">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3">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3">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3">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3">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3">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3">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3">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3">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3">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3">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3">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3">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3">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3">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3">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3">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3">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3">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3">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3">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3">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3">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3">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3">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3">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3">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3">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3">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3">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3">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3">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3">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3">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3">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3">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3">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3">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3">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3">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3">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3">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3">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3">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3">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3">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3">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3">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3">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3">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3">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3">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3">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3">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3">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3">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3">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3">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3">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3">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3">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3">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3">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3">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3">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3">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3">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3">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3">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3">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3">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3">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3">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3">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3">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3">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3">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3">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3">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3">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3">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3">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3">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3">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3">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3">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3">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3">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3">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3">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3">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3">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3">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3">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3">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3">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3">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3">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3">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3">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3">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3">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3">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3">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3">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3">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3">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3">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3">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3">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3">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3">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3">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3">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3">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3">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3">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3">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3">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3">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3">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3">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3">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3">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3">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3">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3">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3">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3">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3">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3">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3">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3">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3">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3">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3">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3">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3">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3">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3">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3">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3">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3">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3">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3">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3">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3">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3">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3">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3">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3">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3">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3">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3">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3">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3">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3">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3">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3">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3">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3">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3">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3">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3">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3">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3">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3">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3">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3">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3">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3">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3">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3">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3">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3">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3">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3">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3">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3">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3">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3">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3">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3">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3">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3">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3">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3">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3">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3">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3">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3">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3">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3">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3">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3">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3">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3">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3">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3">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3">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3">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3">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3">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3">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3">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3">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3">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3">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3">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3">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3">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3">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3">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3">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3">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3">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3">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3">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3">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3">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3">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3">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3">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3">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3">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3">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3">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3">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3">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3">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3">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3">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3">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3">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3">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3">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3">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3">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3">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3">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3">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3">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3">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3">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3">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3">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3">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3">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3">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3">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3">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3">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3">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3">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3">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3">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3">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3">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3">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3">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3">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3">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3">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3">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3">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3">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3">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3">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3">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3">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3">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3">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3">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3">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3">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3">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3">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3">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3">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3">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3">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3">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3">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3">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3">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3">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3">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3">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3">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3">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3">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3">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3">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3">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3">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3">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3">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3">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3">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3">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3">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3">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3">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3">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3">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3">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3">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3">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3">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3">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3">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3">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3">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3">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3">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3">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3">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3">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3">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3">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3">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3">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3">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3">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3">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3">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3">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3">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3">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3">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3">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3">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3">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3">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3">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3">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3">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3">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3">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3">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3">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3">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3">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3">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3">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3">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3">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3">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3">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3">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3">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3">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3">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3">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3">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3">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3">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3">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3">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3">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3">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3">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3">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3">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3">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3">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3">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3">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3">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3">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3">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3">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3">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3">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3">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3">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3">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3">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3">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3">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3">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3">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3">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3">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3">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3">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3">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3">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3">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3">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3">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3">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3">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3">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3">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3">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3">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3">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3">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3">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3">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3">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3">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3">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3">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3">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3">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3">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3">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3">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3">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3">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3">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3">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3">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3">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3">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3">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3">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3">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3">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3">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3">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3">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3">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3">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3">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3">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3">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3">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3">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3">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3">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3">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3">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3">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3">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3">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3">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3">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3">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3">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3">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3">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3">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3">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3">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3">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3">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3">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3">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3">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3">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3">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3">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3">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3">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3">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3">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3">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3">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3">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3">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3">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3">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3">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3">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3">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3">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3">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3">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3">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3">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3">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3">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3">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3">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3">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3">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3">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3">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3">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3">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3">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3">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3">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3">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3">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3">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3">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3">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3">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3">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3">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3">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3">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3">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3">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3">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3">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3">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3">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3">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3">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3">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3">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3">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3">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3">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3">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3">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3">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3">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3">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3">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3">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3">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3">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3">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3">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3">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3">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3">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3">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3">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3">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3">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3">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3">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3">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3">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3">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3">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3">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3">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3">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3">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3">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3">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3">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3">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3">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3">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3">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3">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3">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3">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3">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3">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3">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3">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3">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3">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3">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3">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3">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3">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3">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3">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3">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3">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3">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3">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3">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3">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3">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3">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3">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3">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3">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3">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3">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3">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3">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3">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3">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3">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3">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3">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3">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3">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3">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3">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3">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3">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3">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3">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3">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3">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3">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3">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3">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3">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3">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3">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3">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3">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3">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3">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3">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3">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3">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3">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3">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3">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3">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3">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3">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3">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3">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3">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3">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3">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3">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3">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3">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3">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3">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3">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3">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3">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3">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3">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3">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3">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3">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3">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3">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3">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3">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3">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3">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3">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3">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3">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3">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3">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3">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3">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3">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3">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3">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3">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3">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3">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3">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3">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3">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3">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3">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3">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3">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3">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3">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3">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3">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3">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3">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3">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3">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3">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3">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3">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3">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3">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3">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3">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3">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3">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3">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3">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3">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3">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3">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3">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3">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3">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3">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3">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3">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3">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3">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3">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3">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3">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3">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3">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3">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3">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3">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3">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3">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3">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3">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3">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3">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3">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3">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3">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3">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3">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3">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3">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3">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3">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3">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3">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3">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3">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3">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3">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3">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3">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3">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3">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3">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3">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3">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3">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3">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3">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3">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3">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3">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3">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3">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3">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3">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3">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3">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3">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3">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3">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3">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3">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3">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3">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3">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3">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3">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3">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3">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3">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3">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3">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3">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3">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3">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3">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3">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3">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3">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3">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3">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3">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3">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3">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3">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3">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3">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3">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3">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3">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3">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3">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3">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3">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3">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3">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3">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3">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3">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3">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3">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3">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3">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3">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3">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3">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3">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3">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3">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3">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3">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3">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3">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3">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3">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3">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3">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3">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3">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3">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3">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3">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3">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3">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3">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3">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3">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3">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3">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3">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3">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3">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3">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3">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3">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3">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3">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3">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3">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3">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3">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3">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3">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3">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3">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3">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3">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3">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3">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3">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3">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3">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3">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3">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3">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3">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3">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3">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3">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3">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3">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3">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3">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3">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3">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3">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3">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3">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3">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3">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3">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3">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3">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3">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3">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3">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3">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3">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3">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3">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3">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3">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3">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3">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3">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3">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3">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3">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3">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3">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3">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3">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3">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3">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3">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3">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3">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3">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3">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3">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3">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3">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3">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3">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3">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3">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3">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3">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3">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3">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3">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3">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3">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3">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3">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3">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3">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3">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3">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3">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3">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3">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3">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3">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3">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3">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3">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3">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3">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3">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3">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3">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3">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3">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3">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3">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3">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3">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3">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3">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3">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3">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3">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3">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3">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3">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3">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3">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3">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3">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3">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3">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3">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3">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3">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3">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3">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3">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3">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3">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3">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3">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3">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3">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3">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3">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3">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3">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3">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3">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3">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3">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3">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3">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3">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3">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3">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3">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3">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3">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3">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3">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3">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3">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3">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3">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3">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3">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3">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3">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3">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3">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3">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3">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3">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3">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3">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3">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3">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3">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3">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3">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3">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3">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3">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3">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3">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3">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3">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3">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3">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3">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3">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3">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3">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3">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3">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3">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3">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3">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3">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3">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3">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3">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3">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3">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3">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3">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3">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3">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3">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3">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3">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3">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3">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3">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3">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3">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3">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3">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3">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3">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3">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3">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3">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3">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3">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3">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3">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3">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3">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3">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3">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3">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3">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3">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3">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3">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3">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3">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3">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3">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3">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3">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3">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3">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3">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3">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3">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3">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3">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3">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3">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3">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3">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3">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3">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3">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3">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3">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3">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3">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3">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3">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3">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3">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3">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3">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3">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3">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3">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3">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3">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3">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3">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3">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3">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3">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3">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3">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3">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3">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3">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3">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3">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3">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3">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3">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3">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3">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3">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3">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3">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3">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3">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3">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3">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3">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3">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3">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3">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3">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3">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3">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3">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3">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3">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3">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3">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3">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3">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3">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3">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3">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3">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3">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3">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3">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3">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3">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3">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3">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3">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3">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3">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3">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3">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3">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3">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3">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3">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3">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3">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3">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3">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3">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3">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3">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3">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3">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3">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3">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3">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3">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3">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3">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3">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3">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3">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3">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3">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3">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3">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3">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3">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3">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3">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3">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3">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3">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3">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3">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3">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3">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3">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3">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3">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3">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3">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3">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3">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3">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3">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3">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3">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3">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3">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3">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3">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3">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3">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3">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3">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3">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3">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3">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3">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3">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3">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3">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3">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3">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3">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3">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3">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3">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3">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3">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3">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3">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3">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3">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3">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3">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3">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3">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3">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3">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3">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3">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3">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3">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3">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3">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3">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3">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3">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3">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3">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3">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3">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3">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3">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3">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3">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3">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3">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3">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3">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3">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3">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3">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3">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3">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3">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3">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3">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3">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3">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3">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3">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3">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3">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3">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3">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3">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3">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3">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3">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3">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3">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3">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3">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3">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3">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3">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3">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3">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3">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3">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3">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3">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3">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3">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3">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3">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3">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3">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3">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3">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3">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3">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3">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3">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3">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3">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3">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3">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3">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3">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3">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3">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3">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3">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3">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3">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3">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3">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3">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3">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3">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3">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3">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3">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3">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3">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3">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3">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3">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3">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3">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3">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3">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3">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3">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3">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3">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3">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3">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3">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3">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3">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3">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3">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3">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3">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3">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3">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3">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3">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3">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3">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3">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3">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3">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3">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3">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3">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3">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3">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3">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3">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3">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3">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3">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3">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3">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3">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3">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3">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3">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3">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3">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3">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3">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3">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3">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3">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3">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3">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3">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3">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3">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3">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3">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3">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3">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3">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3">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3">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3">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3">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3">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3">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3">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3">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3">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3">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3">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3">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3">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3">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3">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3">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3">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3">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3">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3">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3">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3">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3">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3">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3">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3">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3">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3">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3">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3">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3">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3">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3">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3">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3">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3">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3">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3">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3">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3">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3">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3">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3">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3">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3">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3">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3">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3">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3">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3">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3">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3">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3">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3">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3">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3">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3">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3">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3">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3">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3">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3">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3">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3">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3">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3">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3">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3">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3">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3">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3">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3">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3">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3">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3">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3">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3">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3">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3">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3">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3">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3">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3">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3">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3">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3">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3">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3">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3">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3">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3">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3">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3">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3">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3">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3">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3">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3">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3">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3">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3">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3">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3">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3">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3">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3">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3">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3">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3">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3">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3">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3">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3">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3">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3">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3">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3">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3">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3">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3">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3">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3">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3">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3">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3">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3">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3">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3">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3">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3">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3">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3">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3">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3">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3">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3">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3">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3">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3">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3">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3">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3">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3">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3">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3">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3">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3">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3">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3">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3">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3">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3">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3">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3">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3">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3">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3">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3">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3">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3">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3">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3">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3">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3">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3">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3">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3">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3">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3">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3">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3">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3">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3">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3">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3">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3">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3">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3">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3">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3">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3">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3">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3">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3">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3">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3">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3">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3">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3">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3">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3">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3">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3">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3">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3">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3">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3">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3">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3">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3">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3">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3">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3">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3">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3">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3">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3">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3">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3">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3">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3">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3">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3">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3">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3">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3">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3">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3">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3">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3">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3">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3">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3">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3">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3">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3">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3">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3">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3">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3">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3">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3">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3">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3">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3">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3">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3">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3">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3">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3">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3">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3">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3">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3">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3">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3">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3">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3">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3">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3">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3">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3">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3">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3">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3">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3">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3">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3">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3">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3">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3">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3">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3">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3">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3">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3">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3">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3">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3">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3">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3">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3">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3">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3">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3">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3">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3">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3">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3">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3">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3">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3">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3">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3">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3">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3">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3">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3">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3">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3">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3">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3">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3">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3">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3">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3">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3">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3">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3">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3">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3">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3">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3">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3">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3">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3">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3">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3">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3">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3">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3">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3">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3">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3">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3">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3">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3">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3">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3">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3">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3">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3">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3">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3">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3">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3">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3">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3">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3">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3">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3">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3">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3">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3">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3">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3">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3">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3">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3">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3">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3">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3">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3">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3">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3">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3">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3">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3">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3">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3">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3">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3">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3">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3">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3">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3">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3">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3">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3">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3">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3">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3">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3">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3">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3">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3">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3">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3">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3">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3">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3">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3">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3">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3">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3">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3">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3">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3">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3">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3">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3">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3">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3">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3">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3">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3">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3">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3">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3">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3">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3">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3">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3">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3">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3">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3">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3">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3">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3">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3">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3">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3">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3">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3">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3">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3">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3">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3">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3">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3">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3">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3">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3">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3">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3">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3">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3">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3">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3">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3">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3">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3">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3">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3">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3">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3">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3">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3">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3">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3">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3">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3">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3">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3">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3">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3">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3">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3">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3">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3">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3">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3">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3">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3">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3">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3">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3">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3">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3">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3">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3">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3">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3">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3">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3">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3">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3">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3">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3">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3">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3">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3">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3">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3">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3">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3">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3">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3">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3">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3">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3">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3">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3">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3">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3">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3">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3">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3">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3">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3">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3">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3">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3">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3">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3">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3">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3">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3">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3">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3">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3">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3">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3">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3">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3">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3">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3">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3">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3">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3">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3">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3">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3">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3">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3">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3">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3">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3">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3">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3">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3">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3">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3">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3">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3">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3">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3">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3">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3">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3">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3">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3">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3">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3">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3">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3">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3">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3">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3">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3">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3">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3">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3">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3">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3">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3">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3">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3">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3">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3">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3">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3">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3">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3">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3">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3">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3">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3">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3">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3">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3">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3">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3">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3">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3">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3">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3">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3">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3">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3">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3">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3">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3">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3">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3">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3">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3">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3">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3">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3">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3">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3">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3">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3">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3">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3">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3">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3">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3">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3">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3">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3">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3">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3">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3">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3">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3">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3">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3">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3">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3">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3">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3">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3">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3">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3">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3">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3">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3">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3">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3">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3">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3">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3">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3">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3">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3">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3">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3">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3">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3">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3">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3">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3">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3">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3">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3">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3">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3">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3">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3">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3">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3">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3">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3">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3">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3">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3">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3">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C4368-4EC1-45A1-936E-9CF9BCE39F48}">
  <sheetPr>
    <tabColor rgb="FFFF0000"/>
  </sheetPr>
  <dimension ref="A2:AI37"/>
  <sheetViews>
    <sheetView zoomScale="29" zoomScaleNormal="98" workbookViewId="0">
      <selection activeCell="AF16" sqref="AF16"/>
    </sheetView>
  </sheetViews>
  <sheetFormatPr defaultRowHeight="14.4" x14ac:dyDescent="0.3"/>
  <cols>
    <col min="1" max="1" width="28.44140625" bestFit="1" customWidth="1"/>
    <col min="2" max="2" width="25.44140625" bestFit="1" customWidth="1"/>
    <col min="3" max="3" width="42.21875" bestFit="1" customWidth="1"/>
    <col min="4" max="4" width="36.109375" bestFit="1" customWidth="1"/>
    <col min="8" max="9" width="25.44140625" bestFit="1" customWidth="1"/>
    <col min="10" max="10" width="32.6640625" bestFit="1" customWidth="1"/>
    <col min="12" max="13" width="25.44140625" bestFit="1" customWidth="1"/>
    <col min="14" max="14" width="32.6640625" bestFit="1" customWidth="1"/>
    <col min="17" max="18" width="25.44140625" bestFit="1" customWidth="1"/>
    <col min="19" max="19" width="34.21875" bestFit="1" customWidth="1"/>
    <col min="21" max="22" width="25.44140625" bestFit="1" customWidth="1"/>
    <col min="23" max="23" width="42.21875" bestFit="1" customWidth="1"/>
    <col min="26" max="27" width="25.44140625" bestFit="1" customWidth="1"/>
    <col min="28" max="28" width="31.5546875" bestFit="1" customWidth="1"/>
    <col min="30" max="31" width="25.44140625" bestFit="1" customWidth="1"/>
    <col min="32" max="32" width="11.109375" customWidth="1"/>
    <col min="33" max="34" width="25.44140625" bestFit="1" customWidth="1"/>
    <col min="35" max="35" width="27.33203125" bestFit="1" customWidth="1"/>
  </cols>
  <sheetData>
    <row r="2" spans="1:35" x14ac:dyDescent="0.3">
      <c r="A2" s="15">
        <f>GETPIVOTDATA("Total Sales",$A$3)</f>
        <v>30592560.499999974</v>
      </c>
      <c r="D2" s="15">
        <f>GETPIVOTDATA("Discount Amount",$D$3)</f>
        <v>2703334.269999994</v>
      </c>
      <c r="I2" s="16">
        <f>GETPIVOTDATA("Sum of Net Sales",$H$3)</f>
        <v>27889226.230000019</v>
      </c>
    </row>
    <row r="3" spans="1:35" x14ac:dyDescent="0.3">
      <c r="A3" s="15" t="s">
        <v>32966</v>
      </c>
      <c r="D3" s="15" t="s">
        <v>32967</v>
      </c>
      <c r="H3" s="8" t="s">
        <v>32970</v>
      </c>
      <c r="I3" t="s">
        <v>32968</v>
      </c>
      <c r="J3" t="s">
        <v>32969</v>
      </c>
      <c r="L3" s="8" t="s">
        <v>32970</v>
      </c>
      <c r="M3" t="s">
        <v>32968</v>
      </c>
      <c r="N3" t="s">
        <v>32969</v>
      </c>
      <c r="Q3" s="8" t="s">
        <v>32970</v>
      </c>
      <c r="R3" t="s">
        <v>32968</v>
      </c>
      <c r="S3" t="s">
        <v>32972</v>
      </c>
      <c r="U3" s="8" t="s">
        <v>32970</v>
      </c>
      <c r="V3" t="s">
        <v>32968</v>
      </c>
      <c r="W3" s="12" t="s">
        <v>32973</v>
      </c>
      <c r="Z3" s="8" t="s">
        <v>32970</v>
      </c>
      <c r="AA3" t="s">
        <v>32968</v>
      </c>
      <c r="AB3" t="s">
        <v>32975</v>
      </c>
      <c r="AD3" s="8" t="s">
        <v>32970</v>
      </c>
      <c r="AE3" t="s">
        <v>32968</v>
      </c>
      <c r="AG3" s="8" t="s">
        <v>32970</v>
      </c>
      <c r="AH3" t="s">
        <v>32968</v>
      </c>
      <c r="AI3" t="s">
        <v>32974</v>
      </c>
    </row>
    <row r="4" spans="1:35" x14ac:dyDescent="0.3">
      <c r="A4" s="7">
        <v>30592560.499999974</v>
      </c>
      <c r="D4" s="14">
        <v>2703334.269999994</v>
      </c>
      <c r="H4" s="9" t="s">
        <v>57</v>
      </c>
      <c r="I4" s="7">
        <v>5621721.0100000175</v>
      </c>
      <c r="J4" s="12">
        <v>0.20090152334829692</v>
      </c>
      <c r="L4" s="9" t="s">
        <v>82</v>
      </c>
      <c r="M4" s="7">
        <v>1886378.1499999992</v>
      </c>
      <c r="N4" s="12">
        <v>6.8765175475090118E-2</v>
      </c>
      <c r="Q4" s="9" t="s">
        <v>38</v>
      </c>
      <c r="R4" s="7">
        <v>13988129.739999978</v>
      </c>
      <c r="S4" s="12">
        <v>8.8731971153847886E-2</v>
      </c>
      <c r="U4" s="9" t="s">
        <v>91</v>
      </c>
      <c r="V4" s="7">
        <v>7002848.7700000033</v>
      </c>
      <c r="W4" s="12">
        <v>0.23570841889116761</v>
      </c>
      <c r="Z4" s="9" t="s">
        <v>28</v>
      </c>
      <c r="AA4" s="7">
        <v>2333830.8299999963</v>
      </c>
      <c r="AB4" s="7">
        <v>4734</v>
      </c>
      <c r="AD4" s="9" t="s">
        <v>52</v>
      </c>
      <c r="AE4" s="12">
        <v>0.25169908093215698</v>
      </c>
      <c r="AG4" s="9" t="s">
        <v>43</v>
      </c>
      <c r="AH4" s="7">
        <v>6875131.4900000151</v>
      </c>
      <c r="AI4" s="12">
        <v>0.24651567717588885</v>
      </c>
    </row>
    <row r="5" spans="1:35" x14ac:dyDescent="0.3">
      <c r="H5" s="9" t="s">
        <v>47</v>
      </c>
      <c r="I5" s="7">
        <v>5604598.9600000158</v>
      </c>
      <c r="J5" s="12">
        <v>0.20039859517364911</v>
      </c>
      <c r="L5" s="9" t="s">
        <v>104</v>
      </c>
      <c r="M5" s="7">
        <v>1755565.7399999993</v>
      </c>
      <c r="N5" s="12">
        <v>6.2229734835329134E-2</v>
      </c>
      <c r="Q5" s="9" t="s">
        <v>26</v>
      </c>
      <c r="R5" s="7">
        <v>13901096.49000006</v>
      </c>
      <c r="S5" s="12">
        <v>8.8158945686902773E-2</v>
      </c>
      <c r="U5" s="9" t="s">
        <v>39</v>
      </c>
      <c r="V5" s="7">
        <v>6980931.4900000002</v>
      </c>
      <c r="W5" s="12">
        <v>0.23342730567861128</v>
      </c>
      <c r="Z5" s="9" t="s">
        <v>92</v>
      </c>
      <c r="AA5" s="7">
        <v>2359377.0299999993</v>
      </c>
      <c r="AB5" s="7">
        <v>4525</v>
      </c>
      <c r="AD5" s="9" t="s">
        <v>31</v>
      </c>
      <c r="AE5" s="12">
        <v>0.25184601401542711</v>
      </c>
      <c r="AG5" s="9" t="s">
        <v>32</v>
      </c>
      <c r="AH5" s="7">
        <v>6990654.860000019</v>
      </c>
      <c r="AI5" s="12">
        <v>0.25065789930307492</v>
      </c>
    </row>
    <row r="6" spans="1:35" x14ac:dyDescent="0.3">
      <c r="H6" s="9" t="s">
        <v>36</v>
      </c>
      <c r="I6" s="7">
        <v>5493713.3899999959</v>
      </c>
      <c r="J6" s="12">
        <v>0.19736199297641815</v>
      </c>
      <c r="L6" s="9" t="s">
        <v>98</v>
      </c>
      <c r="M6" s="7">
        <v>1770062.1999999993</v>
      </c>
      <c r="N6" s="12">
        <v>6.1839111559043598E-2</v>
      </c>
      <c r="Q6" s="9" t="s">
        <v>32971</v>
      </c>
      <c r="R6" s="7">
        <v>27889226.230000012</v>
      </c>
      <c r="S6" s="12">
        <v>8.8445000000003896E-2</v>
      </c>
      <c r="U6" s="9" t="s">
        <v>68</v>
      </c>
      <c r="V6" s="7">
        <v>6831875.250000014</v>
      </c>
      <c r="W6" s="12">
        <v>0.23449901768172535</v>
      </c>
      <c r="Z6" s="9" t="s">
        <v>105</v>
      </c>
      <c r="AA6" s="7">
        <v>2357243.6199999955</v>
      </c>
      <c r="AB6" s="7">
        <v>4572</v>
      </c>
      <c r="AD6" s="9" t="s">
        <v>62</v>
      </c>
      <c r="AE6" s="12">
        <v>0.2537581402092563</v>
      </c>
      <c r="AG6" s="9" t="s">
        <v>63</v>
      </c>
      <c r="AH6" s="7">
        <v>7043927.7199999969</v>
      </c>
      <c r="AI6" s="12">
        <v>0.25256805842906288</v>
      </c>
    </row>
    <row r="7" spans="1:35" x14ac:dyDescent="0.3">
      <c r="H7" s="9" t="s">
        <v>89</v>
      </c>
      <c r="I7" s="7">
        <v>5333577.2500000009</v>
      </c>
      <c r="J7" s="12">
        <v>0.19137782938453057</v>
      </c>
      <c r="L7" s="9" t="s">
        <v>235</v>
      </c>
      <c r="M7" s="7">
        <v>1892899.5099999998</v>
      </c>
      <c r="N7" s="12">
        <v>6.7422189064839669E-2</v>
      </c>
      <c r="U7" s="9" t="s">
        <v>27</v>
      </c>
      <c r="V7" s="7">
        <v>7073570.7199999997</v>
      </c>
      <c r="W7" s="12">
        <v>0.23640126133227865</v>
      </c>
      <c r="Z7" s="9" t="s">
        <v>40</v>
      </c>
      <c r="AA7" s="7">
        <v>2363463.9700000025</v>
      </c>
      <c r="AB7" s="7">
        <v>4501</v>
      </c>
      <c r="AD7" s="9" t="s">
        <v>85</v>
      </c>
      <c r="AE7" s="12">
        <v>0.24269676484315955</v>
      </c>
      <c r="AG7" s="9" t="s">
        <v>53</v>
      </c>
      <c r="AH7" s="7">
        <v>6979512.1599999843</v>
      </c>
      <c r="AI7" s="12">
        <v>0.25025836509197341</v>
      </c>
    </row>
    <row r="8" spans="1:35" x14ac:dyDescent="0.3">
      <c r="H8" s="9" t="s">
        <v>24</v>
      </c>
      <c r="I8" s="7">
        <v>5835615.619999988</v>
      </c>
      <c r="J8" s="12">
        <v>0.20996005911710525</v>
      </c>
      <c r="L8" s="9" t="s">
        <v>67</v>
      </c>
      <c r="M8" s="7">
        <v>1762760.8099999989</v>
      </c>
      <c r="N8" s="12">
        <v>6.1975858192079687E-2</v>
      </c>
      <c r="U8" s="9" t="s">
        <v>32971</v>
      </c>
      <c r="V8" s="7">
        <v>27889226.230000071</v>
      </c>
      <c r="W8" s="12">
        <v>0.23501000000001268</v>
      </c>
      <c r="Z8" s="9" t="s">
        <v>49</v>
      </c>
      <c r="AA8" s="7">
        <v>2396217.8200000003</v>
      </c>
      <c r="AB8" s="7">
        <v>4682</v>
      </c>
      <c r="AD8" s="9" t="s">
        <v>32971</v>
      </c>
      <c r="AE8" s="12">
        <v>1</v>
      </c>
      <c r="AG8" s="9" t="s">
        <v>32971</v>
      </c>
      <c r="AH8" s="7">
        <v>27889226.230000015</v>
      </c>
      <c r="AI8" s="12">
        <v>1</v>
      </c>
    </row>
    <row r="9" spans="1:35" x14ac:dyDescent="0.3">
      <c r="H9" s="9" t="s">
        <v>32971</v>
      </c>
      <c r="I9" s="7">
        <v>27889226.230000019</v>
      </c>
      <c r="J9" s="12">
        <v>1</v>
      </c>
      <c r="L9" s="9" t="s">
        <v>90</v>
      </c>
      <c r="M9" s="7">
        <v>1845938.4299999997</v>
      </c>
      <c r="N9" s="12">
        <v>6.7515940422952517E-2</v>
      </c>
      <c r="Z9" s="9" t="s">
        <v>69</v>
      </c>
      <c r="AA9" s="7">
        <v>2322382.1199999996</v>
      </c>
      <c r="AB9" s="7">
        <v>4801</v>
      </c>
    </row>
    <row r="10" spans="1:35" x14ac:dyDescent="0.3">
      <c r="L10" s="9" t="s">
        <v>122</v>
      </c>
      <c r="M10" s="7">
        <v>1772286.6499999997</v>
      </c>
      <c r="N10" s="12">
        <v>6.4169888024519783E-2</v>
      </c>
      <c r="Z10" s="9" t="s">
        <v>133</v>
      </c>
      <c r="AA10" s="7">
        <v>2312195.1999999983</v>
      </c>
      <c r="AB10" s="7">
        <v>4601</v>
      </c>
      <c r="AG10" s="10" t="s">
        <v>32970</v>
      </c>
      <c r="AH10" s="10" t="s">
        <v>32968</v>
      </c>
    </row>
    <row r="11" spans="1:35" x14ac:dyDescent="0.3">
      <c r="A11" s="15">
        <f>GETPIVOTDATA("Net Sales",$A$12)</f>
        <v>27889226.229999974</v>
      </c>
      <c r="D11" s="15">
        <f>GETPIVOTDATA("Profit Amount",$D$12)</f>
        <v>6546998.4900000477</v>
      </c>
      <c r="L11" s="9" t="s">
        <v>154</v>
      </c>
      <c r="M11" s="7">
        <v>1732073.0800000012</v>
      </c>
      <c r="N11" s="12">
        <v>6.1632154126249075E-2</v>
      </c>
      <c r="U11" s="10" t="s">
        <v>32970</v>
      </c>
      <c r="V11" s="10" t="s">
        <v>32968</v>
      </c>
      <c r="Z11" s="9" t="s">
        <v>308</v>
      </c>
      <c r="AA11" s="7">
        <v>2159268.3200000017</v>
      </c>
      <c r="AB11" s="7">
        <v>4355</v>
      </c>
      <c r="AG11" s="9" t="s">
        <v>43</v>
      </c>
      <c r="AH11">
        <f>GETPIVOTDATA("Sum of Net Sales",$AG$3,"Delivery Status",AG11)</f>
        <v>6875131.4900000151</v>
      </c>
    </row>
    <row r="12" spans="1:35" x14ac:dyDescent="0.3">
      <c r="A12" s="15" t="s">
        <v>32968</v>
      </c>
      <c r="D12" s="15" t="s">
        <v>32969</v>
      </c>
      <c r="H12" s="10" t="s">
        <v>32970</v>
      </c>
      <c r="I12" s="10" t="s">
        <v>32968</v>
      </c>
      <c r="J12" s="17" t="s">
        <v>32969</v>
      </c>
      <c r="L12" s="9" t="s">
        <v>48</v>
      </c>
      <c r="M12" s="7">
        <v>1930419.4099999995</v>
      </c>
      <c r="N12" s="12">
        <v>6.9252255165863016E-2</v>
      </c>
      <c r="U12" s="9" t="s">
        <v>91</v>
      </c>
      <c r="V12">
        <f>GETPIVOTDATA("Sum of Net Sales",$U$3,"Product Category",U12)</f>
        <v>7002848.7700000033</v>
      </c>
      <c r="Z12" s="9" t="s">
        <v>175</v>
      </c>
      <c r="AA12" s="7">
        <v>2331276.5399999996</v>
      </c>
      <c r="AB12" s="7">
        <v>4585</v>
      </c>
      <c r="AG12" s="9" t="s">
        <v>32</v>
      </c>
      <c r="AH12">
        <f t="shared" ref="AH12:AH14" si="0">GETPIVOTDATA("Sum of Net Sales",$AG$3,"Delivery Status",AG12)</f>
        <v>6990654.860000019</v>
      </c>
    </row>
    <row r="13" spans="1:35" x14ac:dyDescent="0.3">
      <c r="A13" s="14">
        <v>27889226.229999974</v>
      </c>
      <c r="D13" s="14">
        <v>6546998.4900000477</v>
      </c>
      <c r="H13" s="9" t="s">
        <v>57</v>
      </c>
      <c r="I13">
        <f>GETPIVOTDATA("Sum of Net Sales",$H$3,"Region",H13)</f>
        <v>5621721.0100000175</v>
      </c>
      <c r="J13" s="12">
        <f>GETPIVOTDATA("Sum of Profit Amount",$H$3,"Region",H13)</f>
        <v>0.20090152334829692</v>
      </c>
      <c r="L13" s="9" t="s">
        <v>37</v>
      </c>
      <c r="M13" s="7">
        <v>1958665.9300000009</v>
      </c>
      <c r="N13" s="12">
        <v>7.121624675981858E-2</v>
      </c>
      <c r="U13" s="9" t="s">
        <v>39</v>
      </c>
      <c r="V13">
        <f t="shared" ref="V13:V15" si="1">GETPIVOTDATA("Sum of Net Sales",$U$3,"Product Category",U13)</f>
        <v>6980931.4900000002</v>
      </c>
      <c r="Z13" s="9" t="s">
        <v>76</v>
      </c>
      <c r="AA13" s="7">
        <v>2260223.9000000008</v>
      </c>
      <c r="AB13" s="7">
        <v>4485</v>
      </c>
      <c r="AG13" s="9" t="s">
        <v>63</v>
      </c>
      <c r="AH13">
        <f t="shared" si="0"/>
        <v>7043927.7199999969</v>
      </c>
    </row>
    <row r="14" spans="1:35" x14ac:dyDescent="0.3">
      <c r="B14" s="15"/>
      <c r="H14" s="9" t="s">
        <v>47</v>
      </c>
      <c r="I14">
        <f t="shared" ref="I14:I17" si="2">GETPIVOTDATA("Sum of Net Sales",$H$3,"Region",H14)</f>
        <v>5604598.9600000158</v>
      </c>
      <c r="J14" s="12">
        <f t="shared" ref="J14:J17" si="3">GETPIVOTDATA("Sum of Profit Amount",$H$3,"Region",H14)</f>
        <v>0.20039859517364911</v>
      </c>
      <c r="L14" s="9" t="s">
        <v>251</v>
      </c>
      <c r="M14" s="7">
        <v>1898476.6099999999</v>
      </c>
      <c r="N14" s="12">
        <v>6.8158511214197651E-2</v>
      </c>
      <c r="U14" s="9" t="s">
        <v>68</v>
      </c>
      <c r="V14">
        <f t="shared" si="1"/>
        <v>6831875.250000014</v>
      </c>
      <c r="Z14" s="9" t="s">
        <v>59</v>
      </c>
      <c r="AA14" s="7">
        <v>2343522.0700000012</v>
      </c>
      <c r="AB14" s="7">
        <v>4654</v>
      </c>
      <c r="AG14" s="9" t="s">
        <v>53</v>
      </c>
      <c r="AH14">
        <f t="shared" si="0"/>
        <v>6979512.1599999843</v>
      </c>
    </row>
    <row r="15" spans="1:35" x14ac:dyDescent="0.3">
      <c r="H15" s="9" t="s">
        <v>36</v>
      </c>
      <c r="I15">
        <f t="shared" si="2"/>
        <v>5493713.3899999959</v>
      </c>
      <c r="J15" s="12">
        <f t="shared" si="3"/>
        <v>0.19736199297641815</v>
      </c>
      <c r="L15" s="9" t="s">
        <v>58</v>
      </c>
      <c r="M15" s="7">
        <v>1798962.2800000003</v>
      </c>
      <c r="N15" s="12">
        <v>6.4554448980787812E-2</v>
      </c>
      <c r="U15" s="9" t="s">
        <v>27</v>
      </c>
      <c r="V15">
        <f t="shared" si="1"/>
        <v>7073570.7199999997</v>
      </c>
      <c r="Z15" s="9" t="s">
        <v>111</v>
      </c>
      <c r="AA15" s="7">
        <v>2350224.8100000024</v>
      </c>
      <c r="AB15" s="7">
        <v>4606</v>
      </c>
      <c r="AG15" s="11" t="s">
        <v>32971</v>
      </c>
      <c r="AH15">
        <f>SUM(AH11:AH14)</f>
        <v>27889226.230000015</v>
      </c>
    </row>
    <row r="16" spans="1:35" x14ac:dyDescent="0.3">
      <c r="H16" s="9" t="s">
        <v>89</v>
      </c>
      <c r="I16">
        <f t="shared" si="2"/>
        <v>5333577.2500000009</v>
      </c>
      <c r="J16" s="12">
        <f t="shared" si="3"/>
        <v>0.19137782938453057</v>
      </c>
      <c r="L16" s="9" t="s">
        <v>307</v>
      </c>
      <c r="M16" s="7">
        <v>1781280.0399999991</v>
      </c>
      <c r="N16" s="12">
        <v>6.3724150942946131E-2</v>
      </c>
      <c r="U16" s="11" t="s">
        <v>32971</v>
      </c>
      <c r="V16" s="18">
        <f>SUM(V12:V15)</f>
        <v>27889226.230000015</v>
      </c>
      <c r="Z16" s="9" t="s">
        <v>32971</v>
      </c>
      <c r="AA16" s="7">
        <v>27889226.229999997</v>
      </c>
      <c r="AB16" s="7">
        <v>55101</v>
      </c>
    </row>
    <row r="17" spans="1:14" x14ac:dyDescent="0.3">
      <c r="H17" s="9" t="s">
        <v>24</v>
      </c>
      <c r="I17">
        <f t="shared" si="2"/>
        <v>5835615.619999988</v>
      </c>
      <c r="J17" s="12">
        <f t="shared" si="3"/>
        <v>0.20996005911710525</v>
      </c>
      <c r="L17" s="9" t="s">
        <v>25</v>
      </c>
      <c r="M17" s="7">
        <v>2050760.8599999982</v>
      </c>
      <c r="N17" s="12">
        <v>7.3036372427817645E-2</v>
      </c>
    </row>
    <row r="18" spans="1:14" x14ac:dyDescent="0.3">
      <c r="A18" s="8" t="s">
        <v>32970</v>
      </c>
      <c r="B18" t="s">
        <v>32968</v>
      </c>
      <c r="C18" s="12" t="s">
        <v>32973</v>
      </c>
      <c r="H18" s="11" t="s">
        <v>32971</v>
      </c>
      <c r="I18">
        <f>SUM(I13:I17)</f>
        <v>27889226.230000019</v>
      </c>
      <c r="J18" s="12">
        <f>SUM(J13:J17)</f>
        <v>0.99999999999999989</v>
      </c>
      <c r="L18" s="9" t="s">
        <v>75</v>
      </c>
      <c r="M18" s="7">
        <v>2052696.5299999993</v>
      </c>
      <c r="N18" s="12">
        <v>7.4507962808465611E-2</v>
      </c>
    </row>
    <row r="19" spans="1:14" x14ac:dyDescent="0.3">
      <c r="A19" s="9" t="s">
        <v>32976</v>
      </c>
      <c r="B19" s="7">
        <v>3810476.6500000008</v>
      </c>
      <c r="C19" s="12">
        <v>0.23573508005822538</v>
      </c>
      <c r="L19" s="9" t="s">
        <v>32971</v>
      </c>
      <c r="M19" s="7">
        <v>27889226.229999997</v>
      </c>
      <c r="N19" s="12">
        <v>1</v>
      </c>
    </row>
    <row r="20" spans="1:14" x14ac:dyDescent="0.3">
      <c r="A20" s="9" t="s">
        <v>32977</v>
      </c>
      <c r="B20" s="7">
        <v>3633485.2899999996</v>
      </c>
      <c r="C20" s="12">
        <v>0.23586367157242627</v>
      </c>
    </row>
    <row r="21" spans="1:14" x14ac:dyDescent="0.3">
      <c r="A21" s="9" t="s">
        <v>32978</v>
      </c>
      <c r="B21" s="7">
        <v>3752979.8600000003</v>
      </c>
      <c r="C21" s="12">
        <v>0.23410295230885839</v>
      </c>
      <c r="L21" s="10" t="s">
        <v>32970</v>
      </c>
      <c r="M21" s="10" t="s">
        <v>32968</v>
      </c>
      <c r="N21" s="17" t="s">
        <v>32969</v>
      </c>
    </row>
    <row r="22" spans="1:14" x14ac:dyDescent="0.3">
      <c r="A22" s="9" t="s">
        <v>32979</v>
      </c>
      <c r="B22" s="7">
        <v>1849389.18</v>
      </c>
      <c r="C22" s="12">
        <v>0.23448275862069076</v>
      </c>
      <c r="L22" s="9" t="s">
        <v>82</v>
      </c>
      <c r="M22">
        <f>GETPIVOTDATA("Sum of Net Sales",$L$3,"City",L22)</f>
        <v>1886378.1499999992</v>
      </c>
      <c r="N22" s="12">
        <f>GETPIVOTDATA("Sum of Profit Amount",$L$3,"City",L22)</f>
        <v>6.8765175475090118E-2</v>
      </c>
    </row>
    <row r="23" spans="1:14" x14ac:dyDescent="0.3">
      <c r="A23" s="9" t="s">
        <v>32980</v>
      </c>
      <c r="B23" s="7">
        <v>1889736.9600000007</v>
      </c>
      <c r="C23" s="12">
        <v>0.2337518463810942</v>
      </c>
      <c r="L23" s="9" t="s">
        <v>104</v>
      </c>
      <c r="M23">
        <f t="shared" ref="M23:M36" si="4">GETPIVOTDATA("Sum of Net Sales",$L$3,"City",L23)</f>
        <v>1755565.7399999993</v>
      </c>
      <c r="N23" s="12">
        <f t="shared" ref="N23:N36" si="5">GETPIVOTDATA("Sum of Profit Amount",$L$3,"City",L23)</f>
        <v>6.2229734835329134E-2</v>
      </c>
    </row>
    <row r="24" spans="1:14" x14ac:dyDescent="0.3">
      <c r="A24" s="9" t="s">
        <v>32981</v>
      </c>
      <c r="B24" s="7">
        <v>1746859.5099999998</v>
      </c>
      <c r="C24" s="12">
        <v>0.23110047846890031</v>
      </c>
      <c r="L24" s="9" t="s">
        <v>98</v>
      </c>
      <c r="M24">
        <f t="shared" si="4"/>
        <v>1770062.1999999993</v>
      </c>
      <c r="N24" s="12">
        <f t="shared" si="5"/>
        <v>6.1839111559043598E-2</v>
      </c>
    </row>
    <row r="25" spans="1:14" x14ac:dyDescent="0.3">
      <c r="A25" s="9" t="s">
        <v>32982</v>
      </c>
      <c r="B25" s="7">
        <v>1895094.1999999986</v>
      </c>
      <c r="C25" s="12">
        <v>0.23474074074074194</v>
      </c>
      <c r="L25" s="9" t="s">
        <v>235</v>
      </c>
      <c r="M25">
        <f t="shared" si="4"/>
        <v>1892899.5099999998</v>
      </c>
      <c r="N25" s="12">
        <f t="shared" si="5"/>
        <v>6.7422189064839669E-2</v>
      </c>
    </row>
    <row r="26" spans="1:14" x14ac:dyDescent="0.3">
      <c r="A26" s="9" t="s">
        <v>32983</v>
      </c>
      <c r="B26" s="7">
        <v>2014269.7300000014</v>
      </c>
      <c r="C26" s="12">
        <v>0.23527777777777914</v>
      </c>
      <c r="L26" s="9" t="s">
        <v>67</v>
      </c>
      <c r="M26">
        <f t="shared" si="4"/>
        <v>1762760.8099999989</v>
      </c>
      <c r="N26" s="12">
        <f t="shared" si="5"/>
        <v>6.1975858192079687E-2</v>
      </c>
    </row>
    <row r="27" spans="1:14" x14ac:dyDescent="0.3">
      <c r="A27" s="9" t="s">
        <v>32984</v>
      </c>
      <c r="B27" s="7">
        <v>1699890.7599999988</v>
      </c>
      <c r="C27" s="12">
        <v>0.23979266347687495</v>
      </c>
      <c r="L27" s="9" t="s">
        <v>90</v>
      </c>
      <c r="M27">
        <f t="shared" si="4"/>
        <v>1845938.4299999997</v>
      </c>
      <c r="N27" s="12">
        <f t="shared" si="5"/>
        <v>6.7515940422952517E-2</v>
      </c>
    </row>
    <row r="28" spans="1:14" x14ac:dyDescent="0.3">
      <c r="A28" s="9" t="s">
        <v>32985</v>
      </c>
      <c r="B28" s="7">
        <v>1903261.6200000003</v>
      </c>
      <c r="C28" s="12">
        <v>0.23532763532763662</v>
      </c>
      <c r="L28" s="9" t="s">
        <v>122</v>
      </c>
      <c r="M28">
        <f t="shared" si="4"/>
        <v>1772286.6499999997</v>
      </c>
      <c r="N28" s="12">
        <f t="shared" si="5"/>
        <v>6.4169888024519783E-2</v>
      </c>
    </row>
    <row r="29" spans="1:14" x14ac:dyDescent="0.3">
      <c r="A29" s="9" t="s">
        <v>32986</v>
      </c>
      <c r="B29" s="7">
        <v>1748880.1299999973</v>
      </c>
      <c r="C29" s="12">
        <v>0.23325396825396913</v>
      </c>
      <c r="L29" s="9" t="s">
        <v>154</v>
      </c>
      <c r="M29">
        <f t="shared" si="4"/>
        <v>1732073.0800000012</v>
      </c>
      <c r="N29" s="12">
        <f t="shared" si="5"/>
        <v>6.1632154126249075E-2</v>
      </c>
    </row>
    <row r="30" spans="1:14" x14ac:dyDescent="0.3">
      <c r="A30" s="9" t="s">
        <v>32987</v>
      </c>
      <c r="B30" s="7">
        <v>1944902.3400000019</v>
      </c>
      <c r="C30" s="12">
        <v>0.23592162554426835</v>
      </c>
      <c r="J30" s="13"/>
      <c r="L30" s="9" t="s">
        <v>48</v>
      </c>
      <c r="M30">
        <f t="shared" si="4"/>
        <v>1930419.4099999995</v>
      </c>
      <c r="N30" s="12">
        <f t="shared" si="5"/>
        <v>6.9252255165863016E-2</v>
      </c>
    </row>
    <row r="31" spans="1:14" x14ac:dyDescent="0.3">
      <c r="A31" s="9" t="s">
        <v>32971</v>
      </c>
      <c r="B31" s="7">
        <v>27889226.230000082</v>
      </c>
      <c r="C31" s="12">
        <v>0.23501000000001246</v>
      </c>
      <c r="L31" s="9" t="s">
        <v>37</v>
      </c>
      <c r="M31">
        <f t="shared" si="4"/>
        <v>1958665.9300000009</v>
      </c>
      <c r="N31" s="12">
        <f t="shared" si="5"/>
        <v>7.121624675981858E-2</v>
      </c>
    </row>
    <row r="32" spans="1:14" x14ac:dyDescent="0.3">
      <c r="L32" s="9" t="s">
        <v>251</v>
      </c>
      <c r="M32">
        <f t="shared" si="4"/>
        <v>1898476.6099999999</v>
      </c>
      <c r="N32" s="12">
        <f t="shared" si="5"/>
        <v>6.8158511214197651E-2</v>
      </c>
    </row>
    <row r="33" spans="12:14" x14ac:dyDescent="0.3">
      <c r="L33" s="9" t="s">
        <v>58</v>
      </c>
      <c r="M33">
        <f t="shared" si="4"/>
        <v>1798962.2800000003</v>
      </c>
      <c r="N33" s="12">
        <f t="shared" si="5"/>
        <v>6.4554448980787812E-2</v>
      </c>
    </row>
    <row r="34" spans="12:14" x14ac:dyDescent="0.3">
      <c r="L34" s="9" t="s">
        <v>307</v>
      </c>
      <c r="M34">
        <f t="shared" si="4"/>
        <v>1781280.0399999991</v>
      </c>
      <c r="N34" s="12">
        <f t="shared" si="5"/>
        <v>6.3724150942946131E-2</v>
      </c>
    </row>
    <row r="35" spans="12:14" x14ac:dyDescent="0.3">
      <c r="L35" s="9" t="s">
        <v>25</v>
      </c>
      <c r="M35">
        <f t="shared" si="4"/>
        <v>2050760.8599999982</v>
      </c>
      <c r="N35" s="12">
        <f t="shared" si="5"/>
        <v>7.3036372427817645E-2</v>
      </c>
    </row>
    <row r="36" spans="12:14" x14ac:dyDescent="0.3">
      <c r="L36" s="9" t="s">
        <v>75</v>
      </c>
      <c r="M36">
        <f t="shared" si="4"/>
        <v>2052696.5299999993</v>
      </c>
      <c r="N36" s="12">
        <f t="shared" si="5"/>
        <v>7.4507962808465611E-2</v>
      </c>
    </row>
    <row r="37" spans="12:14" x14ac:dyDescent="0.3">
      <c r="L37" s="11" t="s">
        <v>32971</v>
      </c>
      <c r="M37">
        <f>SUM(M22:M36)</f>
        <v>27889226.229999997</v>
      </c>
      <c r="N37" s="12">
        <f>SUM(N22:N36)</f>
        <v>1</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14763-8A97-4F40-AE81-242A0C591E65}">
  <sheetPr>
    <tabColor rgb="FFFF0000"/>
  </sheetPr>
  <dimension ref="A1"/>
  <sheetViews>
    <sheetView showGridLines="0" showRowColHeaders="0" tabSelected="1" topLeftCell="A2" zoomScale="106" zoomScaleNormal="100" workbookViewId="0">
      <selection activeCell="AA8" sqref="AA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Mishra</dc:creator>
  <cp:lastModifiedBy>Gautam Mishra</cp:lastModifiedBy>
  <dcterms:created xsi:type="dcterms:W3CDTF">2025-10-07T08:10:15Z</dcterms:created>
  <dcterms:modified xsi:type="dcterms:W3CDTF">2026-01-03T08:25:37Z</dcterms:modified>
</cp:coreProperties>
</file>