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-my.sharepoint.com/personal/aled_williams_euroncap_com/Documents/Desktop/"/>
    </mc:Choice>
  </mc:AlternateContent>
  <xr:revisionPtr revIDLastSave="0" documentId="8_{5BF354BC-8E17-4DAC-AA01-B7A2479CDB68}" xr6:coauthVersionLast="47" xr6:coauthVersionMax="47" xr10:uidLastSave="{00000000-0000-0000-0000-000000000000}"/>
  <bookViews>
    <workbookView xWindow="-120" yWindow="-120" windowWidth="29040" windowHeight="15840" tabRatio="857" firstSheet="1" activeTab="1" xr2:uid="{00000000-000D-0000-FFFF-FFFF00000000}"/>
  </bookViews>
  <sheets>
    <sheet name="General Overview" sheetId="73" state="hidden" r:id="rId1"/>
    <sheet name="OVERALL RATING" sheetId="97" r:id="rId2"/>
    <sheet name="FITMENT" sheetId="96" state="hidden" r:id="rId3"/>
    <sheet name="AEB Pedestrian" sheetId="101" r:id="rId4"/>
    <sheet name="AEB Cyclist" sheetId="94" r:id="rId5"/>
    <sheet name="AEB Car-to-Car" sheetId="95" r:id="rId6"/>
    <sheet name="LSS" sheetId="100" r:id="rId7"/>
    <sheet name="SAS 2023" sheetId="102" state="hidden" r:id="rId8"/>
    <sheet name="SAS 2020" sheetId="68" r:id="rId9"/>
    <sheet name="OSM" sheetId="67" r:id="rId10"/>
  </sheets>
  <definedNames>
    <definedName name="AT">#REF!</definedName>
    <definedName name="BE">#REF!</definedName>
    <definedName name="BG">#REF!</definedName>
    <definedName name="CCRm_AEB_GOR">'AEB Car-to-Car'!$D$38:$H$39</definedName>
    <definedName name="CCRm_AEB_GR">'AEB Car-to-Car'!$D$36:$H$37</definedName>
    <definedName name="CCRm_AEB_GYOBR">'AEB Car-to-Car'!$D$42:$H$46</definedName>
    <definedName name="CCRm_AEB_GYOR">'AEB Car-to-Car'!$D$40:$H$41</definedName>
    <definedName name="CCRm_FCW_GYOBR">'AEB Car-to-Car'!$I$42:$M$46</definedName>
    <definedName name="CCRm_FCW_GYOR">'AEB Car-to-Car'!$I$40:$M$41</definedName>
    <definedName name="CCRs_AEB_GOR">'AEB Car-to-Car'!$D$21:$H$21</definedName>
    <definedName name="CCRs_AEB_GR">'AEB Car-to-Car'!$D$18:$H$20</definedName>
    <definedName name="CCRs_AEB_GYOBR">'AEB Car-to-Car'!$D$24:$H$26</definedName>
    <definedName name="CCRs_AEB_GYOR">'AEB Car-to-Car'!$D$22:$H$23</definedName>
    <definedName name="CCRs_FCW_GYOBR">'AEB Car-to-Car'!$I$24:$M$32</definedName>
    <definedName name="CCRs_FCW_GYOR">'AEB Car-to-Car'!$I$22:$M$23</definedName>
    <definedName name="CY">#REF!</definedName>
    <definedName name="CZ">#REF!</definedName>
    <definedName name="DE">#REF!</definedName>
    <definedName name="DK">#REF!</definedName>
    <definedName name="EE">#REF!</definedName>
    <definedName name="ES">#REF!</definedName>
    <definedName name="FI">#REF!</definedName>
    <definedName name="FR">#REF!</definedName>
    <definedName name="GB">#REF!</definedName>
    <definedName name="GR">#REF!</definedName>
    <definedName name="HR">#REF!</definedName>
    <definedName name="HU">#REF!</definedName>
    <definedName name="IE">#REF!</definedName>
    <definedName name="IT">#REF!</definedName>
    <definedName name="LT">#REF!</definedName>
    <definedName name="LU">#REF!</definedName>
    <definedName name="LV">#REF!</definedName>
    <definedName name="MT">#REF!</definedName>
    <definedName name="NL">#REF!</definedName>
    <definedName name="PL">#REF!</definedName>
    <definedName name="PT">#REF!</definedName>
    <definedName name="RO">#REF!</definedName>
    <definedName name="Round">'General Overview'!$A$2</definedName>
    <definedName name="SE">#REF!</definedName>
    <definedName name="SI">#REF!</definedName>
    <definedName name="SK">#REF!</definedName>
    <definedName name="UK">#REF!</definedName>
    <definedName name="version">'General Overview'!$Z$1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5" i="102" l="1"/>
  <c r="E64" i="102"/>
  <c r="D62" i="102"/>
  <c r="E61" i="102"/>
  <c r="D59" i="102"/>
  <c r="E58" i="102"/>
  <c r="E49" i="102"/>
  <c r="E50" i="102" s="1"/>
  <c r="E46" i="102"/>
  <c r="E45" i="102"/>
  <c r="E44" i="102"/>
  <c r="E43" i="102"/>
  <c r="E42" i="102"/>
  <c r="E41" i="102"/>
  <c r="E40" i="102"/>
  <c r="E39" i="102"/>
  <c r="E38" i="102"/>
  <c r="E35" i="102"/>
  <c r="E34" i="102"/>
  <c r="E33" i="102"/>
  <c r="E32" i="102"/>
  <c r="E31" i="102"/>
  <c r="E30" i="102"/>
  <c r="E29" i="102"/>
  <c r="E26" i="102"/>
  <c r="E25" i="102"/>
  <c r="E24" i="102"/>
  <c r="E23" i="102"/>
  <c r="E22" i="102"/>
  <c r="E21" i="102"/>
  <c r="E20" i="102"/>
  <c r="E19" i="102"/>
  <c r="E18" i="102"/>
  <c r="E17" i="102"/>
  <c r="E14" i="102"/>
  <c r="E13" i="102"/>
  <c r="E12" i="102"/>
  <c r="E10" i="102"/>
  <c r="F6" i="102"/>
  <c r="D15" i="102" l="1"/>
  <c r="D66" i="102"/>
  <c r="D70" i="102" s="1"/>
  <c r="E47" i="102"/>
  <c r="E36" i="102"/>
  <c r="E27" i="102"/>
  <c r="D52" i="102" l="1"/>
  <c r="D69" i="102" s="1"/>
  <c r="D72" i="102" s="1"/>
  <c r="F47" i="96" l="1"/>
  <c r="E47" i="96"/>
  <c r="D47" i="96"/>
  <c r="E36" i="96"/>
  <c r="D36" i="96"/>
  <c r="F25" i="96"/>
  <c r="E25" i="96"/>
  <c r="D25" i="96"/>
  <c r="F14" i="96"/>
  <c r="E14" i="96"/>
  <c r="D14" i="96"/>
  <c r="G13" i="96" l="1"/>
  <c r="G12" i="96"/>
  <c r="G11" i="96"/>
  <c r="G10" i="96"/>
  <c r="G9" i="96"/>
  <c r="G8" i="96"/>
  <c r="G7" i="96"/>
  <c r="G6" i="96"/>
  <c r="G46" i="96"/>
  <c r="G45" i="96"/>
  <c r="G44" i="96"/>
  <c r="G43" i="96"/>
  <c r="G42" i="96"/>
  <c r="G41" i="96"/>
  <c r="G40" i="96"/>
  <c r="G39" i="96"/>
  <c r="G35" i="96"/>
  <c r="G34" i="96"/>
  <c r="G33" i="96"/>
  <c r="G32" i="96"/>
  <c r="G31" i="96"/>
  <c r="G30" i="96"/>
  <c r="G29" i="96"/>
  <c r="G28" i="96"/>
  <c r="G24" i="96"/>
  <c r="G23" i="96"/>
  <c r="G22" i="96"/>
  <c r="G21" i="96"/>
  <c r="G20" i="96"/>
  <c r="G19" i="96"/>
  <c r="G18" i="96"/>
  <c r="G17" i="96"/>
  <c r="G36" i="96" l="1"/>
  <c r="G47" i="96"/>
  <c r="G14" i="96"/>
  <c r="G25" i="9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<sst xmlns="http://schemas.openxmlformats.org/spreadsheetml/2006/main" count="853" uniqueCount="356">
  <si>
    <t>Max Points available</t>
  </si>
  <si>
    <t>SAS</t>
  </si>
  <si>
    <t>Normalised Score</t>
  </si>
  <si>
    <t>Total Score</t>
  </si>
  <si>
    <t>Weight</t>
  </si>
  <si>
    <t>TOTAL SAS</t>
  </si>
  <si>
    <t>Type of system</t>
  </si>
  <si>
    <t>Warning Function</t>
  </si>
  <si>
    <t>Body Type</t>
  </si>
  <si>
    <t>SUMMARY</t>
  </si>
  <si>
    <t>Points</t>
  </si>
  <si>
    <t>Driver</t>
  </si>
  <si>
    <t>TOTAL</t>
  </si>
  <si>
    <t>Value</t>
  </si>
  <si>
    <t>Hand of drive</t>
  </si>
  <si>
    <t>Score</t>
  </si>
  <si>
    <t>Engine</t>
  </si>
  <si>
    <t>VEHICLE SPECIFICATION</t>
  </si>
  <si>
    <t>YEAR OF TEST</t>
  </si>
  <si>
    <t>Make</t>
  </si>
  <si>
    <t>Trim level</t>
  </si>
  <si>
    <t>Kerb weight (kg)</t>
  </si>
  <si>
    <t>AEB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</si>
  <si>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</si>
  <si>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</si>
  <si>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</si>
  <si>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</si>
  <si>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</si>
  <si>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</si>
  <si>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</si>
  <si>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</si>
  <si>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</si>
  <si>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</si>
  <si>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</si>
  <si>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</si>
  <si>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Suplementary warning</t>
  </si>
  <si>
    <t>Restraint activation / dynamic retractors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</si>
  <si>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</si>
  <si>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</si>
  <si>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</si>
  <si>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</si>
  <si>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</si>
  <si>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</si>
  <si>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</si>
  <si>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</si>
  <si>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</si>
  <si>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AEB and/or FCW</t>
  </si>
  <si>
    <t>SAS tests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</si>
  <si>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</si>
  <si>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</si>
  <si>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</si>
  <si>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</si>
  <si>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</si>
  <si>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</si>
  <si>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</si>
  <si>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</si>
  <si>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</si>
  <si>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</si>
  <si>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</si>
  <si>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</si>
  <si>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</si>
  <si>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</si>
  <si>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</si>
  <si>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</si>
  <si>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</si>
  <si>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</si>
  <si>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</si>
  <si>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</si>
  <si>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</si>
  <si>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</si>
  <si>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front row</t>
  </si>
  <si>
    <t>second row</t>
  </si>
  <si>
    <t>third row</t>
  </si>
  <si>
    <t>Safety Pack</t>
  </si>
  <si>
    <t>AEB Pedestrian tests</t>
  </si>
  <si>
    <t>difference between Vstab and Vadj</t>
  </si>
  <si>
    <t>LKA</t>
  </si>
  <si>
    <t>LSS</t>
  </si>
  <si>
    <t>LSS tests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</si>
  <si>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</si>
  <si>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</si>
  <si>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</si>
  <si>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</si>
  <si>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</si>
  <si>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</si>
  <si>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</si>
  <si>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</si>
  <si>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</si>
  <si>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</si>
  <si>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</si>
  <si>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</si>
  <si>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</si>
  <si>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</si>
  <si>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</si>
  <si>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</si>
  <si>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AEB Cyclist tests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</si>
  <si>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</si>
  <si>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</si>
  <si>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</si>
  <si>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</si>
  <si>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</si>
  <si>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switches off below 80 km/h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</si>
  <si>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</si>
  <si>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DAYTIME</t>
  </si>
  <si>
    <t>AEB Cyclist</t>
  </si>
  <si>
    <t>Lane Support Systems</t>
  </si>
  <si>
    <t>Default ON (partly)</t>
  </si>
  <si>
    <t>Emergency Lane Keeping</t>
  </si>
  <si>
    <t>Road Edge</t>
  </si>
  <si>
    <t>No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</si>
  <si>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</si>
  <si>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</si>
  <si>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</si>
  <si>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</si>
  <si>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</si>
  <si>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</si>
  <si>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</si>
  <si>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</si>
  <si>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Driver side</t>
  </si>
  <si>
    <t>Passenger side</t>
  </si>
  <si>
    <t>Dashed Line</t>
  </si>
  <si>
    <t>Solid Line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</si>
  <si>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</si>
  <si>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</si>
  <si>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</si>
  <si>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</si>
  <si>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</si>
  <si>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</si>
  <si>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Impact Speed</t>
  </si>
  <si>
    <t>Overtaking vehicle (GVT @ 72km/h)</t>
  </si>
  <si>
    <t>Overtaking vehicle (GVT @ 80km/h)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</si>
  <si>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</si>
  <si>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</si>
  <si>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</si>
  <si>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</si>
  <si>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</si>
  <si>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</si>
  <si>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</si>
  <si>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</si>
  <si>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</si>
  <si>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</si>
  <si>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</si>
  <si>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</si>
  <si>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Attention Assist</t>
  </si>
  <si>
    <t>OSM test</t>
  </si>
  <si>
    <t>AEB FITMENT</t>
  </si>
  <si>
    <t>AEB PEDESTRIAN</t>
  </si>
  <si>
    <t>AEB CYCLIST</t>
  </si>
  <si>
    <t>Germany</t>
  </si>
  <si>
    <t>France</t>
  </si>
  <si>
    <t>Italy</t>
  </si>
  <si>
    <t>Spain</t>
  </si>
  <si>
    <t>United Kingdom</t>
  </si>
  <si>
    <t>Sweden</t>
  </si>
  <si>
    <t>Luxembourg</t>
  </si>
  <si>
    <t>The Netherlands</t>
  </si>
  <si>
    <t>AEB FITMENT SUMMARY</t>
  </si>
  <si>
    <t>LSS FITMENT</t>
  </si>
  <si>
    <t>LDW</t>
  </si>
  <si>
    <t>BLIS</t>
  </si>
  <si>
    <t>SAS FITMENT</t>
  </si>
  <si>
    <t>SLIF</t>
  </si>
  <si>
    <t>SCF</t>
  </si>
  <si>
    <t>OSM FITMENT</t>
  </si>
  <si>
    <t>SBR - Driver</t>
  </si>
  <si>
    <t>SBR - Passenger</t>
  </si>
  <si>
    <t>LSS FITMENT SUMMARY</t>
  </si>
  <si>
    <t>SAS FITMENT SUMMARY</t>
  </si>
  <si>
    <t>OSM FITMENT SUMMARY</t>
  </si>
  <si>
    <t>FITMENT</t>
  </si>
  <si>
    <t>ELK/LKA</t>
  </si>
  <si>
    <t>Attention Assist fitment</t>
  </si>
  <si>
    <t>Test weight (kg)</t>
  </si>
  <si>
    <t>NO</t>
  </si>
  <si>
    <t>Red</t>
  </si>
  <si>
    <t>Green</t>
  </si>
  <si>
    <t>Orange</t>
  </si>
  <si>
    <t>Yellow</t>
  </si>
  <si>
    <t>best fitment</t>
  </si>
  <si>
    <t>Monocoque</t>
  </si>
  <si>
    <t>Type Approval</t>
  </si>
  <si>
    <t>VIN of test vehicle</t>
  </si>
  <si>
    <t>Gross Vehicle Weight(kg)</t>
  </si>
  <si>
    <t>Tested Variant</t>
  </si>
  <si>
    <t>Chassis</t>
  </si>
  <si>
    <t>Maximum Payload</t>
  </si>
  <si>
    <t>Generation</t>
  </si>
  <si>
    <t>Std</t>
  </si>
  <si>
    <t>VERIFICATION TESTS</t>
  </si>
  <si>
    <t>Testpoint</t>
  </si>
  <si>
    <t>Prediction</t>
  </si>
  <si>
    <r>
      <t>V</t>
    </r>
    <r>
      <rPr>
        <vertAlign val="subscript"/>
        <sz val="9"/>
        <rFont val="Calibri"/>
        <family val="2"/>
      </rPr>
      <t>impact</t>
    </r>
  </si>
  <si>
    <t>ESS</t>
  </si>
  <si>
    <t>Total</t>
  </si>
  <si>
    <t>Correction factor</t>
  </si>
  <si>
    <t>Test speed</t>
  </si>
  <si>
    <t>GVT speed</t>
  </si>
  <si>
    <t>30 km/h</t>
  </si>
  <si>
    <t>45 km/h</t>
  </si>
  <si>
    <t>55 km/h</t>
  </si>
  <si>
    <t>10 km/h</t>
  </si>
  <si>
    <t>15 km/h</t>
  </si>
  <si>
    <t>20 km/h</t>
  </si>
  <si>
    <t>Center line</t>
  </si>
  <si>
    <t>Center &amp; Dashed line</t>
  </si>
  <si>
    <t>Center &amp; Solid line</t>
  </si>
  <si>
    <t>Solid Line assessment</t>
  </si>
  <si>
    <t>LKA assessment</t>
  </si>
  <si>
    <t>Map update</t>
  </si>
  <si>
    <t>Night-time</t>
  </si>
  <si>
    <t>Farside turn</t>
  </si>
  <si>
    <t>Nearside turn</t>
  </si>
  <si>
    <t>Stationary</t>
  </si>
  <si>
    <t>Moving</t>
  </si>
  <si>
    <t>4 km/h reverse</t>
  </si>
  <si>
    <t>hitpoint @ 25%</t>
  </si>
  <si>
    <t>hitpoint @ 50%</t>
  </si>
  <si>
    <t>hitpoint @ 75%</t>
  </si>
  <si>
    <t>8 km/h reverse</t>
  </si>
  <si>
    <t>NIGHT-TIME</t>
  </si>
  <si>
    <t xml:space="preserve"> </t>
  </si>
  <si>
    <t>Speed Assist System</t>
  </si>
  <si>
    <t>General requirements - GSR compliant</t>
  </si>
  <si>
    <t>Warning function</t>
  </si>
  <si>
    <t>Default ON at start of every journey</t>
  </si>
  <si>
    <t>Visual warning in direct field of driver's view</t>
  </si>
  <si>
    <t>General requirements assessment</t>
  </si>
  <si>
    <t>Advanced Functions - Conditional speed limits</t>
  </si>
  <si>
    <t>Conditional speed limits total</t>
  </si>
  <si>
    <t>Advanced Functions - Road features</t>
  </si>
  <si>
    <t>Curves</t>
  </si>
  <si>
    <t>Roundabouts</t>
  </si>
  <si>
    <t>Junctions</t>
  </si>
  <si>
    <t>Traffic lights</t>
  </si>
  <si>
    <t>Stop signs</t>
  </si>
  <si>
    <t>Yield/Give way signs</t>
  </si>
  <si>
    <t>No entry</t>
  </si>
  <si>
    <t>Road features total</t>
  </si>
  <si>
    <t>Advanced Functions - Local hazards</t>
  </si>
  <si>
    <t>Traffic jams</t>
  </si>
  <si>
    <t>Construction zones</t>
  </si>
  <si>
    <t>Accident ahead</t>
  </si>
  <si>
    <t>Wrong way driver</t>
  </si>
  <si>
    <t>Stopped vehicle on hard shoulder</t>
  </si>
  <si>
    <t>Items in road (including animals, people, debris etc.)</t>
  </si>
  <si>
    <t>Poor road conditions (including slippery roads)</t>
  </si>
  <si>
    <t>Poor weather conditions (including fog, heavy rain, etc.)</t>
  </si>
  <si>
    <t>Emergency vehicle</t>
  </si>
  <si>
    <t>Local hazards total</t>
  </si>
  <si>
    <t>Advanced Functions - System updates</t>
  </si>
  <si>
    <t>Continuous</t>
  </si>
  <si>
    <t>System updates total</t>
  </si>
  <si>
    <t>Speed control function type (setting Vadj)</t>
  </si>
  <si>
    <t>Speed control:</t>
  </si>
  <si>
    <t>Speed Assist System 2023</t>
  </si>
  <si>
    <t>Speed Assistance System 2020</t>
  </si>
  <si>
    <t>v2023.0.1</t>
  </si>
  <si>
    <t>VPFA-50</t>
  </si>
  <si>
    <t>VPFA-50 RESULT</t>
  </si>
  <si>
    <t>Can identify slower walking pedestrian (VPNA-75)</t>
  </si>
  <si>
    <t>VPNA-25</t>
  </si>
  <si>
    <t>VPNA-25 RESULT</t>
  </si>
  <si>
    <t>VPNA-75</t>
  </si>
  <si>
    <t>VPNA-75 RESULT</t>
  </si>
  <si>
    <t>VPNC-50</t>
  </si>
  <si>
    <t>VPNC-50 RESULT</t>
  </si>
  <si>
    <t>VPTA-50</t>
  </si>
  <si>
    <t>VPTA-50 RESULT</t>
  </si>
  <si>
    <t>VPTA</t>
  </si>
  <si>
    <t>VPRA</t>
  </si>
  <si>
    <t>VPRA RESULT</t>
  </si>
  <si>
    <t>VPLA-50</t>
  </si>
  <si>
    <t>VPLA-50 RESULT</t>
  </si>
  <si>
    <t>VPLA-25</t>
  </si>
  <si>
    <t>VPLA-25 RESULT</t>
  </si>
  <si>
    <t>VPLA</t>
  </si>
  <si>
    <t>VBFA</t>
  </si>
  <si>
    <t>VBFA RESULT</t>
  </si>
  <si>
    <t>VBNA</t>
  </si>
  <si>
    <t>VBNA-50 RESULT</t>
  </si>
  <si>
    <t>VBNAO</t>
  </si>
  <si>
    <t>VBNAO RESULT</t>
  </si>
  <si>
    <t>VBNA-50</t>
  </si>
  <si>
    <t>VBLA-50</t>
  </si>
  <si>
    <t>VBLA-50 RESULT</t>
  </si>
  <si>
    <t>VBLA-25</t>
  </si>
  <si>
    <t>VBLA-25 RESULT</t>
  </si>
  <si>
    <t>VBLA</t>
  </si>
  <si>
    <t>VCRs</t>
  </si>
  <si>
    <t>Predicted VCRs score</t>
  </si>
  <si>
    <t>VCRs (prediction x correction factor)</t>
  </si>
  <si>
    <t>VCRm</t>
  </si>
  <si>
    <t>Predicted VCRm score</t>
  </si>
  <si>
    <t>VCRm (prediction x correction factor)</t>
  </si>
  <si>
    <t>VCRb</t>
  </si>
  <si>
    <t>Testpoints VCRb</t>
  </si>
  <si>
    <t>VCRb RESULT</t>
  </si>
  <si>
    <t>VCFtap</t>
  </si>
  <si>
    <t>Testpoints VCFtap</t>
  </si>
  <si>
    <t>VCFtap RESULT</t>
  </si>
  <si>
    <t>Ford</t>
  </si>
  <si>
    <t>WF0RXXTA9RNG80724</t>
  </si>
  <si>
    <t>LHD</t>
  </si>
  <si>
    <t>0</t>
  </si>
  <si>
    <t>2020</t>
  </si>
  <si>
    <t>Auto-Brake with Forward Collision Warning</t>
  </si>
  <si>
    <t>YES</t>
  </si>
  <si>
    <t>PASS</t>
  </si>
  <si>
    <t>Lane Keeping System</t>
  </si>
  <si>
    <t>LKA and ELK</t>
  </si>
  <si>
    <t>SLIF and Speed Control Function</t>
  </si>
  <si>
    <t>System advised</t>
  </si>
  <si>
    <t>Pass</t>
  </si>
  <si>
    <t>V710</t>
  </si>
  <si>
    <t>Camera &amp; Map</t>
  </si>
  <si>
    <t>Instrument Panel</t>
  </si>
  <si>
    <t>Flashing Traffic Sign</t>
  </si>
  <si>
    <t>VCRs,10,-50</t>
  </si>
  <si>
    <t>VCRs,20,-50</t>
  </si>
  <si>
    <t>VCRs,30,-50</t>
  </si>
  <si>
    <t>VCRs,40,-50</t>
  </si>
  <si>
    <t>VCRs,45,-50</t>
  </si>
  <si>
    <t>VCRs,50,-50</t>
  </si>
  <si>
    <t>VCRs,50,100</t>
  </si>
  <si>
    <t>VCRs,45,+75</t>
  </si>
  <si>
    <t>VCRs,50,+75</t>
  </si>
  <si>
    <t>VCRm,60,-50</t>
  </si>
  <si>
    <t>VCRm,45,-75</t>
  </si>
  <si>
    <t>VCRm,60,100</t>
  </si>
  <si>
    <t>VCRm,40,+75</t>
  </si>
  <si>
    <t>VCRm,80,+75</t>
  </si>
  <si>
    <t>VCRm,35,+50</t>
  </si>
  <si>
    <t>VCRm,60,+50</t>
  </si>
  <si>
    <t>VCRs,35,-50</t>
  </si>
  <si>
    <t>VCRs,60,-50</t>
  </si>
  <si>
    <t>VCRs,50,-75</t>
  </si>
  <si>
    <t>VCRs,40,100</t>
  </si>
  <si>
    <t>VCRs,70,100</t>
  </si>
  <si>
    <t>VCRs,75,+50</t>
  </si>
  <si>
    <t>VCRm,50,-75</t>
  </si>
  <si>
    <t>VCRm,55,+50</t>
  </si>
  <si>
    <t>VCRm,70,+50</t>
  </si>
  <si>
    <t>Transit Custom</t>
  </si>
  <si>
    <t>2024</t>
  </si>
  <si>
    <t>2nd generation, 2023 on</t>
  </si>
  <si>
    <t>N1</t>
  </si>
  <si>
    <t>2.0 Turbo Diesel</t>
  </si>
  <si>
    <t>2.0 diesel, LHD</t>
  </si>
  <si>
    <t>Van</t>
  </si>
  <si>
    <t>Ford Transit Custom</t>
  </si>
  <si>
    <t>PLATINUM</t>
  </si>
  <si>
    <t>out of 30</t>
  </si>
  <si>
    <t>out of 10</t>
  </si>
  <si>
    <t>out of 20</t>
  </si>
  <si>
    <t>out of 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</si>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</sst>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0\ &quot;seats&quot;"/>
    <numFmt numFmtId="170" formatCode="##&quot; km/h&quot;"/>
    <numFmt numFmtId="171" formatCode="* &quot;seats&quot;"/>
    <numFmt numFmtId="172" formatCode="\2\ &quot;seats&quot;"/>
    <numFmt numFmtId="173" formatCode="\3\ &quot;seats&quot;"/>
  </numFmts>
  <fonts count="47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rgb="FF00B050"/>
        <bgColor indexed="64"/>
      </patternFill>
    </fill>
  </fills>
  <borders count="8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39" fillId="0" borderId="0"/>
  </cellStyleXfs>
  <cellXfs count="734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2" borderId="3" xfId="1" applyFont="1" applyFill="1" applyBorder="1"/>
    <xf numFmtId="0" fontId="11" fillId="2" borderId="0" xfId="1" applyFont="1" applyFill="1" applyAlignment="1" applyProtection="1">
      <alignment horizontal="center"/>
      <protection locked="0"/>
    </xf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2" fontId="23" fillId="6" borderId="0" xfId="1" applyNumberFormat="1" applyFont="1" applyFill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49" fontId="9" fillId="3" borderId="5" xfId="1" applyNumberFormat="1" applyFont="1" applyFill="1" applyBorder="1" applyAlignment="1">
      <alignment horizontal="center"/>
    </xf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9" fillId="3" borderId="5" xfId="1" applyNumberFormat="1" applyFont="1" applyFill="1" applyBorder="1" applyAlignment="1">
      <alignment horizontal="left"/>
    </xf>
    <xf numFmtId="0" fontId="9" fillId="2" borderId="6" xfId="1" applyFont="1" applyFill="1" applyBorder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0" fontId="9" fillId="2" borderId="2" xfId="1" applyFont="1" applyFill="1" applyBorder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0" fontId="11" fillId="2" borderId="9" xfId="1" applyFont="1" applyFill="1" applyBorder="1" applyAlignment="1">
      <alignment horizontal="center" vertical="center"/>
    </xf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22" fillId="0" borderId="2" xfId="1" applyFont="1" applyBorder="1"/>
    <xf numFmtId="169" fontId="9" fillId="2" borderId="0" xfId="1" applyNumberFormat="1" applyFont="1" applyFill="1"/>
    <xf numFmtId="171" fontId="9" fillId="2" borderId="0" xfId="1" applyNumberFormat="1" applyFont="1" applyFill="1"/>
    <xf numFmtId="172" fontId="9" fillId="2" borderId="0" xfId="1" applyNumberFormat="1" applyFont="1" applyFill="1"/>
    <xf numFmtId="173" fontId="9" fillId="2" borderId="0" xfId="1" applyNumberFormat="1" applyFont="1" applyFill="1"/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right" indent="1"/>
    </xf>
    <xf numFmtId="0" fontId="10" fillId="0" borderId="6" xfId="1" applyFont="1" applyBorder="1"/>
    <xf numFmtId="0" fontId="9" fillId="0" borderId="8" xfId="0" applyFont="1" applyBorder="1"/>
    <xf numFmtId="0" fontId="9" fillId="0" borderId="5" xfId="0" applyFont="1" applyBorder="1"/>
    <xf numFmtId="0" fontId="9" fillId="2" borderId="12" xfId="1" applyFont="1" applyFill="1" applyBorder="1"/>
    <xf numFmtId="0" fontId="21" fillId="2" borderId="5" xfId="1" applyFont="1" applyFill="1" applyBorder="1"/>
    <xf numFmtId="49" fontId="9" fillId="6" borderId="5" xfId="1" applyNumberFormat="1" applyFont="1" applyFill="1" applyBorder="1" applyAlignment="1">
      <alignment horizontal="left"/>
    </xf>
    <xf numFmtId="0" fontId="9" fillId="6" borderId="5" xfId="1" applyFont="1" applyFill="1" applyBorder="1"/>
    <xf numFmtId="0" fontId="9" fillId="6" borderId="4" xfId="1" applyFont="1" applyFill="1" applyBorder="1"/>
    <xf numFmtId="0" fontId="9" fillId="8" borderId="32" xfId="0" applyFont="1" applyFill="1" applyBorder="1" applyAlignment="1">
      <alignment horizontal="center"/>
    </xf>
    <xf numFmtId="0" fontId="9" fillId="8" borderId="26" xfId="0" applyFont="1" applyFill="1" applyBorder="1" applyAlignment="1">
      <alignment horizontal="center"/>
    </xf>
    <xf numFmtId="0" fontId="9" fillId="8" borderId="31" xfId="0" applyFont="1" applyFill="1" applyBorder="1" applyAlignment="1">
      <alignment horizontal="center"/>
    </xf>
    <xf numFmtId="0" fontId="9" fillId="8" borderId="28" xfId="0" applyFont="1" applyFill="1" applyBorder="1" applyAlignment="1">
      <alignment horizontal="center"/>
    </xf>
    <xf numFmtId="0" fontId="9" fillId="8" borderId="29" xfId="0" applyFont="1" applyFill="1" applyBorder="1" applyAlignment="1">
      <alignment horizontal="center"/>
    </xf>
    <xf numFmtId="0" fontId="9" fillId="8" borderId="39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165" fontId="16" fillId="0" borderId="37" xfId="0" applyNumberFormat="1" applyFont="1" applyBorder="1"/>
    <xf numFmtId="165" fontId="16" fillId="0" borderId="38" xfId="0" applyNumberFormat="1" applyFont="1" applyBorder="1" applyAlignment="1">
      <alignment horizontal="center"/>
    </xf>
    <xf numFmtId="165" fontId="16" fillId="0" borderId="27" xfId="0" applyNumberFormat="1" applyFont="1" applyBorder="1" applyAlignment="1">
      <alignment horizontal="center"/>
    </xf>
    <xf numFmtId="165" fontId="16" fillId="0" borderId="37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165" fontId="16" fillId="0" borderId="30" xfId="0" applyNumberFormat="1" applyFont="1" applyBorder="1" applyAlignment="1">
      <alignment horizontal="center"/>
    </xf>
    <xf numFmtId="0" fontId="4" fillId="2" borderId="0" xfId="1" applyFill="1" applyProtection="1">
      <protection locked="0"/>
    </xf>
    <xf numFmtId="0" fontId="36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18" xfId="1" applyFont="1" applyFill="1" applyBorder="1" applyAlignment="1" applyProtection="1">
      <alignment horizontal="left" vertical="center" indent="1"/>
      <protection locked="0"/>
    </xf>
    <xf numFmtId="165" fontId="9" fillId="2" borderId="40" xfId="1" applyNumberFormat="1" applyFont="1" applyFill="1" applyBorder="1" applyAlignment="1" applyProtection="1">
      <alignment horizontal="right" vertical="center"/>
      <protection locked="0"/>
    </xf>
    <xf numFmtId="165" fontId="10" fillId="0" borderId="22" xfId="1" applyNumberFormat="1" applyFont="1" applyBorder="1" applyAlignment="1" applyProtection="1">
      <alignment horizontal="center" vertical="center"/>
      <protection locked="0"/>
    </xf>
    <xf numFmtId="165" fontId="9" fillId="2" borderId="23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21" fillId="2" borderId="3" xfId="1" applyFont="1" applyFill="1" applyBorder="1" applyProtection="1">
      <protection locked="0"/>
    </xf>
    <xf numFmtId="0" fontId="9" fillId="2" borderId="52" xfId="1" applyFont="1" applyFill="1" applyBorder="1" applyAlignment="1" applyProtection="1">
      <alignment horizontal="left" vertical="center" indent="1"/>
      <protection locked="0"/>
    </xf>
    <xf numFmtId="165" fontId="9" fillId="2" borderId="53" xfId="1" applyNumberFormat="1" applyFont="1" applyFill="1" applyBorder="1" applyAlignment="1" applyProtection="1">
      <alignment horizontal="right" vertical="center"/>
      <protection locked="0"/>
    </xf>
    <xf numFmtId="165" fontId="9" fillId="2" borderId="54" xfId="1" applyNumberFormat="1" applyFont="1" applyFill="1" applyBorder="1" applyAlignment="1" applyProtection="1">
      <alignment horizontal="left" vertical="center"/>
      <protection locked="0"/>
    </xf>
    <xf numFmtId="0" fontId="34" fillId="9" borderId="30" xfId="1" applyFont="1" applyFill="1" applyBorder="1" applyAlignment="1" applyProtection="1">
      <alignment vertical="center"/>
      <protection locked="0"/>
    </xf>
    <xf numFmtId="0" fontId="10" fillId="2" borderId="19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49" fontId="9" fillId="3" borderId="0" xfId="1" applyNumberFormat="1" applyFont="1" applyFill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0" fontId="38" fillId="6" borderId="0" xfId="1" applyFont="1" applyFill="1" applyAlignment="1" applyProtection="1">
      <alignment horizontal="left" vertical="center"/>
      <protection locked="0"/>
    </xf>
    <xf numFmtId="165" fontId="10" fillId="0" borderId="53" xfId="1" applyNumberFormat="1" applyFont="1" applyBorder="1" applyAlignment="1" applyProtection="1">
      <alignment horizontal="right" vertical="center"/>
      <protection locked="0"/>
    </xf>
    <xf numFmtId="0" fontId="24" fillId="0" borderId="7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49" fontId="9" fillId="3" borderId="0" xfId="1" applyNumberFormat="1" applyFont="1" applyFill="1" applyAlignment="1">
      <alignment horizontal="center"/>
    </xf>
    <xf numFmtId="49" fontId="9" fillId="8" borderId="2" xfId="1" applyNumberFormat="1" applyFont="1" applyFill="1" applyBorder="1" applyAlignment="1">
      <alignment horizontal="center"/>
    </xf>
    <xf numFmtId="0" fontId="9" fillId="0" borderId="5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168" fontId="23" fillId="0" borderId="5" xfId="1" applyNumberFormat="1" applyFont="1" applyBorder="1" applyAlignment="1">
      <alignment horizontal="right" indent="1"/>
    </xf>
    <xf numFmtId="49" fontId="23" fillId="0" borderId="0" xfId="1" applyNumberFormat="1" applyFont="1" applyAlignment="1">
      <alignment horizontal="left"/>
    </xf>
    <xf numFmtId="0" fontId="24" fillId="0" borderId="3" xfId="1" applyFont="1" applyBorder="1"/>
    <xf numFmtId="168" fontId="23" fillId="0" borderId="4" xfId="1" applyNumberFormat="1" applyFont="1" applyBorder="1" applyAlignment="1">
      <alignment horizontal="right" indent="1"/>
    </xf>
    <xf numFmtId="0" fontId="24" fillId="0" borderId="12" xfId="1" applyFont="1" applyBorder="1" applyAlignment="1">
      <alignment horizontal="center" vertical="center"/>
    </xf>
    <xf numFmtId="165" fontId="23" fillId="0" borderId="1" xfId="1" applyNumberFormat="1" applyFont="1" applyBorder="1" applyAlignment="1">
      <alignment horizontal="center"/>
    </xf>
    <xf numFmtId="2" fontId="23" fillId="8" borderId="0" xfId="1" applyNumberFormat="1" applyFont="1" applyFill="1"/>
    <xf numFmtId="0" fontId="32" fillId="0" borderId="59" xfId="1" applyFont="1" applyBorder="1" applyAlignment="1">
      <alignment horizontal="center" vertical="center"/>
    </xf>
    <xf numFmtId="0" fontId="32" fillId="0" borderId="17" xfId="1" applyFont="1" applyBorder="1" applyAlignment="1">
      <alignment horizontal="center" vertical="center"/>
    </xf>
    <xf numFmtId="167" fontId="23" fillId="0" borderId="5" xfId="1" applyNumberFormat="1" applyFont="1" applyBorder="1" applyAlignment="1">
      <alignment horizontal="right" indent="1"/>
    </xf>
    <xf numFmtId="0" fontId="23" fillId="0" borderId="5" xfId="1" applyFont="1" applyBorder="1" applyAlignment="1">
      <alignment horizontal="left"/>
    </xf>
    <xf numFmtId="0" fontId="24" fillId="0" borderId="32" xfId="1" applyFont="1" applyBorder="1" applyAlignment="1">
      <alignment horizontal="center" vertical="center"/>
    </xf>
    <xf numFmtId="0" fontId="24" fillId="0" borderId="32" xfId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0" fontId="24" fillId="6" borderId="0" xfId="1" applyFont="1" applyFill="1" applyAlignment="1">
      <alignment horizontal="center"/>
    </xf>
    <xf numFmtId="0" fontId="43" fillId="6" borderId="0" xfId="1" applyFont="1" applyFill="1" applyProtection="1">
      <protection locked="0"/>
    </xf>
    <xf numFmtId="0" fontId="43" fillId="2" borderId="0" xfId="1" applyFont="1" applyFill="1" applyProtection="1">
      <protection locked="0"/>
    </xf>
    <xf numFmtId="0" fontId="40" fillId="6" borderId="0" xfId="1" applyFont="1" applyFill="1" applyProtection="1">
      <protection locked="0"/>
    </xf>
    <xf numFmtId="0" fontId="10" fillId="6" borderId="0" xfId="1" applyFont="1" applyFill="1"/>
    <xf numFmtId="0" fontId="10" fillId="0" borderId="4" xfId="1" applyFont="1" applyBorder="1" applyAlignment="1">
      <alignment horizontal="center"/>
    </xf>
    <xf numFmtId="0" fontId="9" fillId="0" borderId="8" xfId="1" applyFont="1" applyBorder="1" applyAlignment="1">
      <alignment horizontal="right" indent="1"/>
    </xf>
    <xf numFmtId="0" fontId="10" fillId="0" borderId="3" xfId="1" applyFont="1" applyBorder="1"/>
    <xf numFmtId="0" fontId="9" fillId="0" borderId="4" xfId="1" applyFont="1" applyBorder="1" applyAlignment="1">
      <alignment horizontal="left"/>
    </xf>
    <xf numFmtId="49" fontId="9" fillId="6" borderId="0" xfId="1" applyNumberFormat="1" applyFont="1" applyFill="1"/>
    <xf numFmtId="0" fontId="9" fillId="0" borderId="7" xfId="1" applyFont="1" applyBorder="1" applyAlignment="1">
      <alignment horizontal="right" indent="1"/>
    </xf>
    <xf numFmtId="0" fontId="9" fillId="0" borderId="0" xfId="1" applyFont="1" applyAlignment="1">
      <alignment horizontal="left"/>
    </xf>
    <xf numFmtId="165" fontId="9" fillId="0" borderId="5" xfId="1" applyNumberFormat="1" applyFont="1" applyBorder="1" applyAlignment="1">
      <alignment horizontal="center"/>
    </xf>
    <xf numFmtId="2" fontId="9" fillId="0" borderId="2" xfId="1" applyNumberFormat="1" applyFont="1" applyBorder="1"/>
    <xf numFmtId="0" fontId="9" fillId="0" borderId="0" xfId="1" applyFont="1" applyAlignment="1">
      <alignment horizontal="right"/>
    </xf>
    <xf numFmtId="49" fontId="9" fillId="0" borderId="5" xfId="1" applyNumberFormat="1" applyFont="1" applyBorder="1" applyAlignment="1">
      <alignment horizontal="center"/>
    </xf>
    <xf numFmtId="49" fontId="9" fillId="3" borderId="2" xfId="1" applyNumberFormat="1" applyFont="1" applyFill="1" applyBorder="1" applyAlignment="1">
      <alignment horizontal="center"/>
    </xf>
    <xf numFmtId="0" fontId="10" fillId="0" borderId="49" xfId="1" applyFont="1" applyBorder="1"/>
    <xf numFmtId="0" fontId="10" fillId="0" borderId="50" xfId="1" applyFont="1" applyBorder="1"/>
    <xf numFmtId="0" fontId="10" fillId="2" borderId="0" xfId="1" applyFont="1" applyFill="1" applyAlignment="1">
      <alignment horizontal="center"/>
    </xf>
    <xf numFmtId="0" fontId="10" fillId="0" borderId="2" xfId="1" applyFont="1" applyBorder="1"/>
    <xf numFmtId="1" fontId="9" fillId="0" borderId="5" xfId="1" applyNumberFormat="1" applyFont="1" applyBorder="1" applyAlignment="1">
      <alignment horizontal="center"/>
    </xf>
    <xf numFmtId="0" fontId="9" fillId="0" borderId="56" xfId="1" applyFont="1" applyBorder="1"/>
    <xf numFmtId="0" fontId="10" fillId="0" borderId="50" xfId="1" applyFont="1" applyBorder="1" applyAlignment="1">
      <alignment horizontal="left" indent="1"/>
    </xf>
    <xf numFmtId="2" fontId="9" fillId="0" borderId="56" xfId="1" applyNumberFormat="1" applyFont="1" applyBorder="1" applyAlignment="1">
      <alignment horizontal="center"/>
    </xf>
    <xf numFmtId="1" fontId="10" fillId="0" borderId="51" xfId="1" applyNumberFormat="1" applyFont="1" applyBorder="1" applyAlignment="1">
      <alignment horizontal="center"/>
    </xf>
    <xf numFmtId="2" fontId="9" fillId="0" borderId="2" xfId="1" applyNumberFormat="1" applyFont="1" applyBorder="1" applyAlignment="1">
      <alignment horizontal="center"/>
    </xf>
    <xf numFmtId="0" fontId="23" fillId="0" borderId="0" xfId="1" applyFont="1" applyAlignment="1">
      <alignment horizontal="right" wrapText="1"/>
    </xf>
    <xf numFmtId="0" fontId="24" fillId="0" borderId="50" xfId="1" applyFont="1" applyBorder="1" applyAlignment="1">
      <alignment horizontal="left" wrapText="1"/>
    </xf>
    <xf numFmtId="0" fontId="4" fillId="6" borderId="0" xfId="1" applyFill="1"/>
    <xf numFmtId="2" fontId="9" fillId="8" borderId="2" xfId="1" applyNumberFormat="1" applyFont="1" applyFill="1" applyBorder="1" applyAlignment="1">
      <alignment horizontal="center"/>
    </xf>
    <xf numFmtId="2" fontId="9" fillId="0" borderId="5" xfId="1" applyNumberFormat="1" applyFont="1" applyBorder="1"/>
    <xf numFmtId="0" fontId="10" fillId="0" borderId="0" xfId="1" applyFont="1" applyAlignment="1">
      <alignment wrapText="1"/>
    </xf>
    <xf numFmtId="0" fontId="9" fillId="0" borderId="3" xfId="1" applyFont="1" applyBorder="1"/>
    <xf numFmtId="0" fontId="10" fillId="0" borderId="12" xfId="1" applyFont="1" applyBorder="1"/>
    <xf numFmtId="164" fontId="9" fillId="6" borderId="0" xfId="1" applyNumberFormat="1" applyFont="1" applyFill="1"/>
    <xf numFmtId="0" fontId="44" fillId="6" borderId="0" xfId="1" applyFont="1" applyFill="1" applyProtection="1">
      <protection locked="0"/>
    </xf>
    <xf numFmtId="0" fontId="45" fillId="2" borderId="0" xfId="1" applyFont="1" applyFill="1"/>
    <xf numFmtId="0" fontId="17" fillId="2" borderId="0" xfId="1" applyFont="1" applyFill="1"/>
    <xf numFmtId="0" fontId="10" fillId="0" borderId="2" xfId="1" applyFont="1" applyBorder="1" applyAlignment="1">
      <alignment horizontal="center"/>
    </xf>
    <xf numFmtId="0" fontId="10" fillId="0" borderId="0" xfId="1" applyFont="1"/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9" fontId="8" fillId="0" borderId="38" xfId="2" applyFont="1" applyFill="1" applyBorder="1" applyAlignment="1" applyProtection="1">
      <alignment horizontal="center" vertical="distributed"/>
    </xf>
    <xf numFmtId="9" fontId="8" fillId="0" borderId="27" xfId="2" applyFont="1" applyFill="1" applyBorder="1" applyAlignment="1" applyProtection="1">
      <alignment horizontal="center" vertical="distributed"/>
    </xf>
    <xf numFmtId="9" fontId="8" fillId="0" borderId="37" xfId="2" applyFont="1" applyFill="1" applyBorder="1" applyAlignment="1" applyProtection="1">
      <alignment horizontal="center" vertical="distributed"/>
    </xf>
    <xf numFmtId="9" fontId="8" fillId="0" borderId="24" xfId="2" applyFont="1" applyBorder="1" applyAlignment="1" applyProtection="1">
      <alignment horizontal="center" vertical="distributed"/>
    </xf>
    <xf numFmtId="9" fontId="8" fillId="0" borderId="27" xfId="2" applyFont="1" applyBorder="1" applyAlignment="1" applyProtection="1">
      <alignment horizontal="center" vertical="distributed"/>
    </xf>
    <xf numFmtId="9" fontId="8" fillId="0" borderId="37" xfId="2" applyFont="1" applyBorder="1" applyAlignment="1" applyProtection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38" xfId="2" applyFont="1" applyBorder="1" applyAlignment="1" applyProtection="1">
      <alignment horizontal="center" vertical="distributed"/>
    </xf>
    <xf numFmtId="9" fontId="8" fillId="0" borderId="15" xfId="2" applyFont="1" applyBorder="1" applyAlignment="1" applyProtection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41" fillId="0" borderId="11" xfId="1" applyFont="1" applyBorder="1" applyAlignment="1">
      <alignment horizontal="center"/>
    </xf>
    <xf numFmtId="0" fontId="41" fillId="0" borderId="10" xfId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16" fillId="0" borderId="27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2" borderId="5" xfId="1" applyFont="1" applyFill="1" applyBorder="1"/>
    <xf numFmtId="0" fontId="9" fillId="0" borderId="0" xfId="1" applyFont="1" applyAlignment="1">
      <alignment horizontal="center"/>
    </xf>
    <xf numFmtId="0" fontId="23" fillId="0" borderId="20" xfId="1" quotePrefix="1" applyFont="1" applyBorder="1" applyAlignment="1">
      <alignment horizontal="right" indent="1"/>
    </xf>
    <xf numFmtId="0" fontId="23" fillId="0" borderId="32" xfId="1" quotePrefix="1" applyFont="1" applyBorder="1" applyAlignment="1">
      <alignment horizontal="right" indent="1"/>
    </xf>
    <xf numFmtId="49" fontId="9" fillId="2" borderId="0" xfId="1" applyNumberFormat="1" applyFont="1" applyFill="1"/>
    <xf numFmtId="0" fontId="23" fillId="0" borderId="21" xfId="1" quotePrefix="1" applyFont="1" applyBorder="1" applyAlignment="1">
      <alignment horizontal="right" indent="1"/>
    </xf>
    <xf numFmtId="0" fontId="23" fillId="0" borderId="31" xfId="1" quotePrefix="1" applyFont="1" applyBorder="1" applyAlignment="1">
      <alignment horizontal="right" indent="1"/>
    </xf>
    <xf numFmtId="0" fontId="23" fillId="6" borderId="0" xfId="1" applyFont="1" applyFill="1" applyAlignment="1">
      <alignment horizontal="right" indent="1"/>
    </xf>
    <xf numFmtId="0" fontId="10" fillId="0" borderId="5" xfId="1" applyFont="1" applyBorder="1"/>
    <xf numFmtId="0" fontId="9" fillId="0" borderId="2" xfId="1" applyFont="1" applyBorder="1" applyAlignment="1">
      <alignment horizontal="center"/>
    </xf>
    <xf numFmtId="0" fontId="10" fillId="0" borderId="4" xfId="1" applyFont="1" applyBorder="1"/>
    <xf numFmtId="0" fontId="24" fillId="0" borderId="0" xfId="1" applyFont="1"/>
    <xf numFmtId="0" fontId="24" fillId="0" borderId="12" xfId="1" applyFont="1" applyBorder="1"/>
    <xf numFmtId="165" fontId="9" fillId="2" borderId="0" xfId="1" applyNumberFormat="1" applyFont="1" applyFill="1"/>
    <xf numFmtId="2" fontId="9" fillId="8" borderId="58" xfId="1" applyNumberFormat="1" applyFont="1" applyFill="1" applyBorder="1" applyAlignment="1" applyProtection="1">
      <alignment horizontal="center"/>
      <protection locked="0"/>
    </xf>
    <xf numFmtId="2" fontId="9" fillId="8" borderId="26" xfId="1" applyNumberFormat="1" applyFont="1" applyFill="1" applyBorder="1" applyAlignment="1" applyProtection="1">
      <alignment horizontal="center"/>
      <protection locked="0"/>
    </xf>
    <xf numFmtId="2" fontId="9" fillId="8" borderId="26" xfId="0" applyNumberFormat="1" applyFont="1" applyFill="1" applyBorder="1" applyAlignment="1" applyProtection="1">
      <alignment horizontal="center"/>
      <protection locked="0"/>
    </xf>
    <xf numFmtId="2" fontId="9" fillId="8" borderId="28" xfId="0" applyNumberFormat="1" applyFont="1" applyFill="1" applyBorder="1" applyAlignment="1" applyProtection="1">
      <alignment horizontal="center"/>
      <protection locked="0"/>
    </xf>
    <xf numFmtId="49" fontId="9" fillId="8" borderId="17" xfId="0" applyNumberFormat="1" applyFont="1" applyFill="1" applyBorder="1" applyProtection="1">
      <protection locked="0"/>
    </xf>
    <xf numFmtId="49" fontId="9" fillId="8" borderId="1" xfId="0" applyNumberFormat="1" applyFont="1" applyFill="1" applyBorder="1" applyProtection="1">
      <protection locked="0"/>
    </xf>
    <xf numFmtId="49" fontId="9" fillId="8" borderId="13" xfId="0" applyNumberFormat="1" applyFont="1" applyFill="1" applyBorder="1" applyProtection="1">
      <protection locked="0"/>
    </xf>
    <xf numFmtId="0" fontId="9" fillId="8" borderId="58" xfId="1" applyFont="1" applyFill="1" applyBorder="1" applyAlignment="1" applyProtection="1">
      <alignment horizontal="center"/>
      <protection locked="0"/>
    </xf>
    <xf numFmtId="0" fontId="9" fillId="8" borderId="26" xfId="1" applyFont="1" applyFill="1" applyBorder="1" applyAlignment="1" applyProtection="1">
      <alignment horizontal="center"/>
      <protection locked="0"/>
    </xf>
    <xf numFmtId="0" fontId="9" fillId="0" borderId="58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49" fontId="9" fillId="0" borderId="26" xfId="0" applyNumberFormat="1" applyFont="1" applyBorder="1" applyAlignment="1" applyProtection="1">
      <alignment horizontal="center"/>
      <protection locked="0"/>
    </xf>
    <xf numFmtId="49" fontId="9" fillId="0" borderId="28" xfId="0" applyNumberFormat="1" applyFont="1" applyBorder="1" applyAlignment="1" applyProtection="1">
      <alignment horizontal="center"/>
      <protection locked="0"/>
    </xf>
    <xf numFmtId="49" fontId="9" fillId="0" borderId="59" xfId="0" applyNumberFormat="1" applyFont="1" applyBorder="1" applyProtection="1">
      <protection locked="0"/>
    </xf>
    <xf numFmtId="49" fontId="9" fillId="0" borderId="32" xfId="0" applyNumberFormat="1" applyFont="1" applyBorder="1" applyProtection="1">
      <protection locked="0"/>
    </xf>
    <xf numFmtId="49" fontId="9" fillId="0" borderId="31" xfId="0" applyNumberFormat="1" applyFont="1" applyBorder="1" applyProtection="1">
      <protection locked="0"/>
    </xf>
    <xf numFmtId="0" fontId="23" fillId="6" borderId="0" xfId="1" applyFont="1" applyFill="1" applyAlignment="1">
      <alignment horizontal="left"/>
    </xf>
    <xf numFmtId="0" fontId="9" fillId="8" borderId="2" xfId="0" applyFont="1" applyFill="1" applyBorder="1" applyAlignment="1">
      <alignment horizontal="center"/>
    </xf>
    <xf numFmtId="0" fontId="31" fillId="8" borderId="55" xfId="1" applyFont="1" applyFill="1" applyBorder="1" applyAlignment="1" applyProtection="1">
      <alignment horizontal="center" vertical="center"/>
      <protection locked="0"/>
    </xf>
    <xf numFmtId="0" fontId="31" fillId="8" borderId="25" xfId="1" applyFont="1" applyFill="1" applyBorder="1" applyAlignment="1" applyProtection="1">
      <alignment horizontal="center" vertical="center"/>
      <protection locked="0"/>
    </xf>
    <xf numFmtId="0" fontId="31" fillId="8" borderId="42" xfId="1" applyFont="1" applyFill="1" applyBorder="1" applyAlignment="1" applyProtection="1">
      <alignment horizontal="center" vertical="center"/>
      <protection locked="0"/>
    </xf>
    <xf numFmtId="0" fontId="31" fillId="8" borderId="61" xfId="1" applyFont="1" applyFill="1" applyBorder="1" applyAlignment="1" applyProtection="1">
      <alignment horizontal="center" vertical="center"/>
      <protection locked="0"/>
    </xf>
    <xf numFmtId="0" fontId="31" fillId="8" borderId="62" xfId="1" applyFont="1" applyFill="1" applyBorder="1" applyAlignment="1" applyProtection="1">
      <alignment horizontal="center" vertical="center"/>
      <protection locked="0"/>
    </xf>
    <xf numFmtId="0" fontId="31" fillId="8" borderId="63" xfId="1" applyFont="1" applyFill="1" applyBorder="1" applyAlignment="1" applyProtection="1">
      <alignment horizontal="center" vertical="center"/>
      <protection locked="0"/>
    </xf>
    <xf numFmtId="0" fontId="31" fillId="8" borderId="57" xfId="1" applyFont="1" applyFill="1" applyBorder="1" applyAlignment="1" applyProtection="1">
      <alignment horizontal="center" vertical="center"/>
      <protection locked="0"/>
    </xf>
    <xf numFmtId="0" fontId="31" fillId="8" borderId="64" xfId="1" applyFont="1" applyFill="1" applyBorder="1" applyAlignment="1" applyProtection="1">
      <alignment horizontal="center" vertical="center"/>
      <protection locked="0"/>
    </xf>
    <xf numFmtId="0" fontId="31" fillId="8" borderId="65" xfId="1" applyFont="1" applyFill="1" applyBorder="1" applyAlignment="1" applyProtection="1">
      <alignment horizontal="center" vertical="center"/>
      <protection locked="0"/>
    </xf>
    <xf numFmtId="49" fontId="9" fillId="3" borderId="2" xfId="0" applyNumberFormat="1" applyFont="1" applyFill="1" applyBorder="1" applyAlignment="1">
      <alignment horizontal="center"/>
    </xf>
    <xf numFmtId="0" fontId="11" fillId="0" borderId="10" xfId="1" applyFont="1" applyBorder="1" applyAlignment="1">
      <alignment horizontal="center" vertical="center"/>
    </xf>
    <xf numFmtId="0" fontId="9" fillId="0" borderId="2" xfId="1" applyFont="1" applyBorder="1" applyAlignment="1">
      <alignment horizontal="right" indent="1"/>
    </xf>
    <xf numFmtId="165" fontId="10" fillId="0" borderId="40" xfId="1" applyNumberFormat="1" applyFont="1" applyBorder="1" applyAlignment="1" applyProtection="1">
      <alignment horizontal="right" vertical="center"/>
      <protection locked="0"/>
    </xf>
    <xf numFmtId="2" fontId="23" fillId="8" borderId="14" xfId="1" applyNumberFormat="1" applyFont="1" applyFill="1" applyBorder="1"/>
    <xf numFmtId="0" fontId="23" fillId="0" borderId="8" xfId="1" applyFont="1" applyBorder="1" applyAlignment="1">
      <alignment horizontal="left"/>
    </xf>
    <xf numFmtId="49" fontId="31" fillId="8" borderId="55" xfId="1" applyNumberFormat="1" applyFont="1" applyFill="1" applyBorder="1" applyAlignment="1" applyProtection="1">
      <alignment horizontal="center" vertical="center"/>
      <protection locked="0"/>
    </xf>
    <xf numFmtId="49" fontId="31" fillId="8" borderId="68" xfId="1" applyNumberFormat="1" applyFont="1" applyFill="1" applyBorder="1" applyAlignment="1" applyProtection="1">
      <alignment horizontal="center" vertical="center"/>
      <protection locked="0"/>
    </xf>
    <xf numFmtId="49" fontId="31" fillId="8" borderId="25" xfId="1" applyNumberFormat="1" applyFont="1" applyFill="1" applyBorder="1" applyAlignment="1" applyProtection="1">
      <alignment horizontal="center" vertical="center"/>
      <protection locked="0"/>
    </xf>
    <xf numFmtId="49" fontId="31" fillId="8" borderId="42" xfId="1" applyNumberFormat="1" applyFont="1" applyFill="1" applyBorder="1" applyAlignment="1" applyProtection="1">
      <alignment horizontal="center" vertical="center"/>
      <protection locked="0"/>
    </xf>
    <xf numFmtId="49" fontId="31" fillId="8" borderId="66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69" xfId="1" applyNumberFormat="1" applyFont="1" applyFill="1" applyBorder="1" applyAlignment="1" applyProtection="1">
      <alignment horizontal="center" vertical="center"/>
      <protection locked="0"/>
    </xf>
    <xf numFmtId="49" fontId="31" fillId="8" borderId="72" xfId="1" applyNumberFormat="1" applyFont="1" applyFill="1" applyBorder="1" applyAlignment="1" applyProtection="1">
      <alignment horizontal="center" vertical="center"/>
      <protection locked="0"/>
    </xf>
    <xf numFmtId="49" fontId="31" fillId="8" borderId="71" xfId="1" applyNumberFormat="1" applyFont="1" applyFill="1" applyBorder="1" applyAlignment="1" applyProtection="1">
      <alignment horizontal="center" vertical="center"/>
      <protection locked="0"/>
    </xf>
    <xf numFmtId="49" fontId="31" fillId="8" borderId="70" xfId="1" applyNumberFormat="1" applyFont="1" applyFill="1" applyBorder="1" applyAlignment="1" applyProtection="1">
      <alignment horizontal="center" vertical="center"/>
      <protection locked="0"/>
    </xf>
    <xf numFmtId="2" fontId="9" fillId="8" borderId="2" xfId="0" applyNumberFormat="1" applyFont="1" applyFill="1" applyBorder="1" applyAlignment="1">
      <alignment horizontal="center"/>
    </xf>
    <xf numFmtId="49" fontId="31" fillId="8" borderId="78" xfId="1" applyNumberFormat="1" applyFont="1" applyFill="1" applyBorder="1" applyAlignment="1" applyProtection="1">
      <alignment horizontal="center" vertical="center"/>
      <protection locked="0"/>
    </xf>
    <xf numFmtId="49" fontId="31" fillId="8" borderId="79" xfId="1" applyNumberFormat="1" applyFont="1" applyFill="1" applyBorder="1" applyAlignment="1" applyProtection="1">
      <alignment horizontal="center" vertical="center"/>
      <protection locked="0"/>
    </xf>
    <xf numFmtId="49" fontId="31" fillId="8" borderId="80" xfId="1" applyNumberFormat="1" applyFont="1" applyFill="1" applyBorder="1" applyAlignment="1" applyProtection="1">
      <alignment horizontal="center" vertical="center"/>
      <protection locked="0"/>
    </xf>
    <xf numFmtId="49" fontId="31" fillId="8" borderId="81" xfId="1" applyNumberFormat="1" applyFont="1" applyFill="1" applyBorder="1" applyAlignment="1" applyProtection="1">
      <alignment horizontal="center" vertical="center"/>
      <protection locked="0"/>
    </xf>
    <xf numFmtId="49" fontId="31" fillId="8" borderId="82" xfId="1" applyNumberFormat="1" applyFont="1" applyFill="1" applyBorder="1" applyAlignment="1" applyProtection="1">
      <alignment horizontal="center" vertical="center"/>
      <protection locked="0"/>
    </xf>
    <xf numFmtId="49" fontId="31" fillId="8" borderId="83" xfId="1" applyNumberFormat="1" applyFont="1" applyFill="1" applyBorder="1" applyAlignment="1" applyProtection="1">
      <alignment horizontal="center" vertical="center"/>
      <protection locked="0"/>
    </xf>
    <xf numFmtId="0" fontId="9" fillId="2" borderId="84" xfId="1" applyFont="1" applyFill="1" applyBorder="1" applyAlignment="1" applyProtection="1">
      <alignment horizontal="left" vertical="center" indent="1"/>
      <protection locked="0"/>
    </xf>
    <xf numFmtId="165" fontId="9" fillId="2" borderId="85" xfId="1" applyNumberFormat="1" applyFont="1" applyFill="1" applyBorder="1" applyAlignment="1" applyProtection="1">
      <alignment horizontal="right" vertical="center"/>
      <protection locked="0"/>
    </xf>
    <xf numFmtId="165" fontId="10" fillId="2" borderId="86" xfId="1" applyNumberFormat="1" applyFont="1" applyFill="1" applyBorder="1" applyAlignment="1" applyProtection="1">
      <alignment horizontal="center" vertical="center"/>
      <protection locked="0"/>
    </xf>
    <xf numFmtId="165" fontId="10" fillId="0" borderId="85" xfId="1" applyNumberFormat="1" applyFont="1" applyBorder="1" applyAlignment="1" applyProtection="1">
      <alignment horizontal="right" vertical="center"/>
      <protection locked="0"/>
    </xf>
    <xf numFmtId="165" fontId="9" fillId="2" borderId="87" xfId="1" applyNumberFormat="1" applyFont="1" applyFill="1" applyBorder="1" applyAlignment="1" applyProtection="1">
      <alignment horizontal="left" vertical="center"/>
      <protection locked="0"/>
    </xf>
    <xf numFmtId="165" fontId="10" fillId="2" borderId="85" xfId="1" applyNumberFormat="1" applyFont="1" applyFill="1" applyBorder="1" applyAlignment="1" applyProtection="1">
      <alignment horizontal="right" vertical="center"/>
      <protection locked="0"/>
    </xf>
    <xf numFmtId="0" fontId="10" fillId="2" borderId="72" xfId="1" applyFont="1" applyFill="1" applyBorder="1" applyAlignment="1" applyProtection="1">
      <alignment horizontal="center" vertical="center"/>
      <protection locked="0"/>
    </xf>
    <xf numFmtId="49" fontId="46" fillId="8" borderId="68" xfId="1" applyNumberFormat="1" applyFont="1" applyFill="1" applyBorder="1" applyAlignment="1" applyProtection="1">
      <alignment horizontal="center" vertical="center"/>
      <protection locked="0"/>
    </xf>
    <xf numFmtId="0" fontId="46" fillId="8" borderId="74" xfId="1" applyFont="1" applyFill="1" applyBorder="1" applyAlignment="1" applyProtection="1">
      <alignment horizontal="center" vertical="center"/>
      <protection locked="0"/>
    </xf>
    <xf numFmtId="0" fontId="46" fillId="8" borderId="55" xfId="1" applyFont="1" applyFill="1" applyBorder="1" applyAlignment="1" applyProtection="1">
      <alignment horizontal="center" vertical="center"/>
      <protection locked="0"/>
    </xf>
    <xf numFmtId="0" fontId="46" fillId="8" borderId="25" xfId="1" applyFont="1" applyFill="1" applyBorder="1" applyAlignment="1" applyProtection="1">
      <alignment horizontal="center" vertical="center"/>
      <protection locked="0"/>
    </xf>
    <xf numFmtId="0" fontId="46" fillId="8" borderId="42" xfId="1" applyFont="1" applyFill="1" applyBorder="1" applyAlignment="1" applyProtection="1">
      <alignment horizontal="center" vertical="center"/>
      <protection locked="0"/>
    </xf>
    <xf numFmtId="0" fontId="46" fillId="8" borderId="73" xfId="1" applyFont="1" applyFill="1" applyBorder="1" applyAlignment="1" applyProtection="1">
      <alignment horizontal="center" vertical="center"/>
      <protection locked="0"/>
    </xf>
    <xf numFmtId="0" fontId="46" fillId="8" borderId="75" xfId="1" applyFont="1" applyFill="1" applyBorder="1" applyAlignment="1" applyProtection="1">
      <alignment horizontal="center" vertical="center"/>
      <protection locked="0"/>
    </xf>
    <xf numFmtId="0" fontId="46" fillId="8" borderId="57" xfId="1" applyFont="1" applyFill="1" applyBorder="1" applyAlignment="1" applyProtection="1">
      <alignment horizontal="center" vertical="center"/>
      <protection locked="0"/>
    </xf>
    <xf numFmtId="0" fontId="46" fillId="8" borderId="76" xfId="1" applyFont="1" applyFill="1" applyBorder="1" applyAlignment="1" applyProtection="1">
      <alignment horizontal="center" vertical="center"/>
      <protection locked="0"/>
    </xf>
    <xf numFmtId="0" fontId="46" fillId="8" borderId="77" xfId="1" applyFont="1" applyFill="1" applyBorder="1" applyAlignment="1" applyProtection="1">
      <alignment horizontal="center" vertical="center"/>
      <protection locked="0"/>
    </xf>
    <xf numFmtId="2" fontId="23" fillId="10" borderId="2" xfId="1" applyNumberFormat="1" applyFont="1" applyFill="1" applyBorder="1"/>
    <xf numFmtId="2" fontId="23" fillId="10" borderId="14" xfId="1" applyNumberFormat="1" applyFont="1" applyFill="1" applyBorder="1"/>
    <xf numFmtId="2" fontId="23" fillId="10" borderId="0" xfId="1" applyNumberFormat="1" applyFont="1" applyFill="1"/>
    <xf numFmtId="2" fontId="23" fillId="10" borderId="32" xfId="1" applyNumberFormat="1" applyFont="1" applyFill="1" applyBorder="1"/>
    <xf numFmtId="2" fontId="23" fillId="10" borderId="31" xfId="1" applyNumberFormat="1" applyFont="1" applyFill="1" applyBorder="1"/>
    <xf numFmtId="2" fontId="23" fillId="10" borderId="1" xfId="1" applyNumberFormat="1" applyFont="1" applyFill="1" applyBorder="1"/>
    <xf numFmtId="0" fontId="9" fillId="0" borderId="0" xfId="0" applyFont="1" applyAlignment="1">
      <alignment horizontal="center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169" fontId="9" fillId="3" borderId="0" xfId="1" applyNumberFormat="1" applyFont="1" applyFill="1" applyAlignment="1">
      <alignment horizontal="center"/>
    </xf>
    <xf numFmtId="0" fontId="11" fillId="2" borderId="9" xfId="1" applyFont="1" applyFill="1" applyBorder="1" applyAlignment="1">
      <alignment horizontal="left" vertical="center"/>
    </xf>
    <xf numFmtId="0" fontId="11" fillId="2" borderId="11" xfId="1" applyFont="1" applyFill="1" applyBorder="1" applyAlignment="1">
      <alignment horizontal="left" vertical="center"/>
    </xf>
    <xf numFmtId="0" fontId="11" fillId="2" borderId="10" xfId="1" applyFont="1" applyFill="1" applyBorder="1" applyAlignment="1">
      <alignment horizontal="left" vertical="center"/>
    </xf>
    <xf numFmtId="49" fontId="9" fillId="3" borderId="7" xfId="1" applyNumberFormat="1" applyFont="1" applyFill="1" applyBorder="1" applyAlignment="1">
      <alignment horizontal="left"/>
    </xf>
    <xf numFmtId="49" fontId="9" fillId="3" borderId="8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49" fontId="9" fillId="0" borderId="0" xfId="1" applyNumberFormat="1" applyFont="1" applyAlignment="1">
      <alignment horizontal="left"/>
    </xf>
    <xf numFmtId="49" fontId="9" fillId="0" borderId="5" xfId="1" applyNumberFormat="1" applyFont="1" applyBorder="1" applyAlignment="1">
      <alignment horizontal="left"/>
    </xf>
    <xf numFmtId="49" fontId="9" fillId="3" borderId="12" xfId="1" applyNumberFormat="1" applyFont="1" applyFill="1" applyBorder="1" applyAlignment="1">
      <alignment horizontal="left"/>
    </xf>
    <xf numFmtId="49" fontId="9" fillId="3" borderId="4" xfId="1" applyNumberFormat="1" applyFont="1" applyFill="1" applyBorder="1" applyAlignment="1">
      <alignment horizontal="left"/>
    </xf>
    <xf numFmtId="49" fontId="9" fillId="3" borderId="0" xfId="1" applyNumberFormat="1" applyFont="1" applyFill="1" applyAlignment="1">
      <alignment horizontal="center"/>
    </xf>
    <xf numFmtId="0" fontId="14" fillId="0" borderId="36" xfId="1" applyFont="1" applyBorder="1" applyAlignment="1" applyProtection="1">
      <alignment horizontal="center" vertical="center"/>
      <protection locked="0"/>
    </xf>
    <xf numFmtId="0" fontId="14" fillId="0" borderId="41" xfId="1" applyFont="1" applyBorder="1" applyAlignment="1" applyProtection="1">
      <alignment horizontal="center" vertical="center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0" fontId="14" fillId="0" borderId="35" xfId="1" applyFont="1" applyBorder="1" applyAlignment="1" applyProtection="1">
      <alignment horizontal="center" vertical="center"/>
      <protection locked="0"/>
    </xf>
    <xf numFmtId="1" fontId="17" fillId="0" borderId="53" xfId="2" applyNumberFormat="1" applyFont="1" applyBorder="1" applyAlignment="1" applyProtection="1">
      <alignment horizontal="center" vertical="center"/>
      <protection locked="0"/>
    </xf>
    <xf numFmtId="1" fontId="17" fillId="0" borderId="72" xfId="2" applyNumberFormat="1" applyFont="1" applyBorder="1" applyAlignment="1" applyProtection="1">
      <alignment horizontal="center" vertical="center"/>
      <protection locked="0"/>
    </xf>
    <xf numFmtId="1" fontId="17" fillId="0" borderId="54" xfId="2" applyNumberFormat="1" applyFont="1" applyBorder="1" applyAlignment="1" applyProtection="1">
      <alignment horizontal="center" vertical="center"/>
      <protection locked="0"/>
    </xf>
    <xf numFmtId="164" fontId="14" fillId="0" borderId="16" xfId="2" applyNumberFormat="1" applyFont="1" applyBorder="1" applyAlignment="1" applyProtection="1">
      <alignment horizontal="center" vertical="center"/>
      <protection locked="0"/>
    </xf>
    <xf numFmtId="164" fontId="14" fillId="0" borderId="12" xfId="2" applyNumberFormat="1" applyFont="1" applyBorder="1" applyAlignment="1" applyProtection="1">
      <alignment horizontal="center" vertical="center"/>
      <protection locked="0"/>
    </xf>
    <xf numFmtId="164" fontId="14" fillId="0" borderId="13" xfId="2" applyNumberFormat="1" applyFont="1" applyBorder="1" applyAlignment="1" applyProtection="1">
      <alignment horizontal="center" vertical="center"/>
      <protection locked="0"/>
    </xf>
    <xf numFmtId="164" fontId="14" fillId="0" borderId="4" xfId="2" applyNumberFormat="1" applyFont="1" applyBorder="1" applyAlignment="1" applyProtection="1">
      <alignment horizontal="center" vertical="center"/>
      <protection locked="0"/>
    </xf>
    <xf numFmtId="165" fontId="35" fillId="9" borderId="16" xfId="1" applyNumberFormat="1" applyFont="1" applyFill="1" applyBorder="1" applyAlignment="1" applyProtection="1">
      <alignment horizontal="center" vertical="center"/>
      <protection locked="0"/>
    </xf>
    <xf numFmtId="165" fontId="35" fillId="9" borderId="12" xfId="1" applyNumberFormat="1" applyFont="1" applyFill="1" applyBorder="1" applyAlignment="1" applyProtection="1">
      <alignment horizontal="center" vertical="center"/>
      <protection locked="0"/>
    </xf>
    <xf numFmtId="165" fontId="35" fillId="9" borderId="13" xfId="1" applyNumberFormat="1" applyFont="1" applyFill="1" applyBorder="1" applyAlignment="1" applyProtection="1">
      <alignment horizontal="center" vertical="center"/>
      <protection locked="0"/>
    </xf>
    <xf numFmtId="165" fontId="35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3" xfId="1" applyFill="1" applyBorder="1" applyAlignment="1" applyProtection="1">
      <alignment horizontal="center" wrapText="1"/>
      <protection locked="0"/>
    </xf>
    <xf numFmtId="0" fontId="4" fillId="2" borderId="44" xfId="1" applyFill="1" applyBorder="1" applyAlignment="1" applyProtection="1">
      <alignment horizontal="center" wrapText="1"/>
      <protection locked="0"/>
    </xf>
    <xf numFmtId="0" fontId="4" fillId="2" borderId="45" xfId="1" applyFill="1" applyBorder="1" applyAlignment="1" applyProtection="1">
      <alignment horizontal="center"/>
      <protection locked="0"/>
    </xf>
    <xf numFmtId="0" fontId="4" fillId="2" borderId="46" xfId="1" applyFill="1" applyBorder="1" applyAlignment="1" applyProtection="1">
      <alignment horizontal="center" wrapText="1"/>
      <protection locked="0"/>
    </xf>
    <xf numFmtId="0" fontId="4" fillId="2" borderId="47" xfId="1" applyFill="1" applyBorder="1" applyAlignment="1" applyProtection="1">
      <alignment horizontal="center"/>
      <protection locked="0"/>
    </xf>
    <xf numFmtId="164" fontId="30" fillId="2" borderId="48" xfId="1" applyNumberFormat="1" applyFont="1" applyFill="1" applyBorder="1" applyAlignment="1" applyProtection="1">
      <alignment horizontal="center"/>
      <protection locked="0"/>
    </xf>
    <xf numFmtId="2" fontId="11" fillId="0" borderId="6" xfId="0" applyNumberFormat="1" applyFont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1" fillId="0" borderId="12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165" fontId="24" fillId="0" borderId="6" xfId="1" applyNumberFormat="1" applyFont="1" applyBorder="1" applyAlignment="1">
      <alignment horizontal="center"/>
    </xf>
    <xf numFmtId="165" fontId="24" fillId="0" borderId="7" xfId="1" applyNumberFormat="1" applyFont="1" applyBorder="1" applyAlignment="1">
      <alignment horizontal="center"/>
    </xf>
    <xf numFmtId="165" fontId="24" fillId="0" borderId="8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166" fontId="24" fillId="0" borderId="2" xfId="2" applyNumberFormat="1" applyFont="1" applyBorder="1" applyAlignment="1">
      <alignment horizontal="center"/>
    </xf>
    <xf numFmtId="166" fontId="24" fillId="0" borderId="1" xfId="2" applyNumberFormat="1" applyFont="1" applyBorder="1" applyAlignment="1">
      <alignment horizontal="center"/>
    </xf>
    <xf numFmtId="166" fontId="24" fillId="0" borderId="0" xfId="2" applyNumberFormat="1" applyFont="1" applyAlignment="1">
      <alignment horizontal="center"/>
    </xf>
    <xf numFmtId="166" fontId="24" fillId="0" borderId="5" xfId="2" applyNumberFormat="1" applyFont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13" xfId="2" applyNumberFormat="1" applyFont="1" applyBorder="1" applyAlignment="1">
      <alignment horizontal="center"/>
    </xf>
    <xf numFmtId="166" fontId="24" fillId="0" borderId="12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6" fontId="24" fillId="0" borderId="0" xfId="2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24" fillId="0" borderId="9" xfId="1" applyFont="1" applyBorder="1" applyAlignment="1">
      <alignment horizontal="center" wrapText="1"/>
    </xf>
    <xf numFmtId="0" fontId="24" fillId="0" borderId="24" xfId="1" applyFont="1" applyBorder="1" applyAlignment="1">
      <alignment horizontal="center" wrapText="1"/>
    </xf>
    <xf numFmtId="0" fontId="24" fillId="0" borderId="11" xfId="1" applyFont="1" applyBorder="1" applyAlignment="1">
      <alignment horizontal="center"/>
    </xf>
    <xf numFmtId="0" fontId="24" fillId="0" borderId="10" xfId="1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165" fontId="25" fillId="0" borderId="24" xfId="1" applyNumberFormat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0" fontId="24" fillId="0" borderId="6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/>
    </xf>
    <xf numFmtId="0" fontId="23" fillId="0" borderId="16" xfId="1" applyFont="1" applyBorder="1" applyAlignment="1">
      <alignment horizontal="center"/>
    </xf>
    <xf numFmtId="0" fontId="23" fillId="0" borderId="4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1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17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9" fillId="0" borderId="7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6" fillId="7" borderId="2" xfId="1" applyFont="1" applyFill="1" applyBorder="1" applyAlignment="1">
      <alignment horizontal="center" vertical="center"/>
    </xf>
    <xf numFmtId="0" fontId="26" fillId="7" borderId="0" xfId="1" applyFont="1" applyFill="1" applyAlignment="1">
      <alignment horizontal="center" vertic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5" fillId="0" borderId="9" xfId="1" applyFont="1" applyBorder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3" fillId="6" borderId="11" xfId="1" applyFont="1" applyFill="1" applyBorder="1" applyAlignment="1">
      <alignment horizontal="center"/>
    </xf>
    <xf numFmtId="0" fontId="24" fillId="0" borderId="10" xfId="1" applyFont="1" applyBorder="1" applyAlignment="1">
      <alignment horizontal="center" wrapText="1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166" fontId="25" fillId="0" borderId="3" xfId="2" applyNumberFormat="1" applyFont="1" applyBorder="1" applyAlignment="1" applyProtection="1">
      <alignment horizontal="center"/>
    </xf>
    <xf numFmtId="166" fontId="25" fillId="0" borderId="12" xfId="2" applyNumberFormat="1" applyFont="1" applyBorder="1" applyAlignment="1" applyProtection="1">
      <alignment horizontal="center"/>
    </xf>
    <xf numFmtId="166" fontId="25" fillId="0" borderId="4" xfId="2" applyNumberFormat="1" applyFont="1" applyBorder="1" applyAlignment="1" applyProtection="1">
      <alignment horizontal="center"/>
    </xf>
    <xf numFmtId="166" fontId="25" fillId="0" borderId="9" xfId="2" applyNumberFormat="1" applyFont="1" applyBorder="1" applyAlignment="1" applyProtection="1">
      <alignment horizontal="center"/>
    </xf>
    <xf numFmtId="166" fontId="25" fillId="0" borderId="11" xfId="2" applyNumberFormat="1" applyFont="1" applyBorder="1" applyAlignment="1" applyProtection="1">
      <alignment horizontal="center"/>
    </xf>
    <xf numFmtId="166" fontId="25" fillId="0" borderId="10" xfId="2" applyNumberFormat="1" applyFont="1" applyBorder="1" applyAlignment="1" applyProtection="1">
      <alignment horizontal="center"/>
    </xf>
    <xf numFmtId="166" fontId="10" fillId="0" borderId="2" xfId="2" applyNumberFormat="1" applyFont="1" applyBorder="1" applyAlignment="1" applyProtection="1">
      <alignment horizontal="center"/>
    </xf>
    <xf numFmtId="166" fontId="10" fillId="0" borderId="0" xfId="2" applyNumberFormat="1" applyFont="1" applyAlignment="1" applyProtection="1">
      <alignment horizontal="center"/>
    </xf>
    <xf numFmtId="166" fontId="10" fillId="0" borderId="1" xfId="2" applyNumberFormat="1" applyFont="1" applyBorder="1" applyAlignment="1" applyProtection="1">
      <alignment horizontal="center"/>
    </xf>
    <xf numFmtId="166" fontId="10" fillId="0" borderId="5" xfId="2" applyNumberFormat="1" applyFont="1" applyBorder="1" applyAlignment="1" applyProtection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Fill="1" applyBorder="1" applyAlignment="1" applyProtection="1">
      <alignment horizontal="center"/>
    </xf>
    <xf numFmtId="166" fontId="10" fillId="0" borderId="0" xfId="2" applyNumberFormat="1" applyFont="1" applyFill="1" applyAlignment="1" applyProtection="1">
      <alignment horizontal="center"/>
    </xf>
    <xf numFmtId="166" fontId="10" fillId="0" borderId="1" xfId="2" applyNumberFormat="1" applyFont="1" applyFill="1" applyBorder="1" applyAlignment="1" applyProtection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49" fontId="23" fillId="8" borderId="2" xfId="1" applyNumberFormat="1" applyFont="1" applyFill="1" applyBorder="1" applyAlignment="1" applyProtection="1">
      <alignment horizontal="center"/>
      <protection locked="0"/>
    </xf>
    <xf numFmtId="49" fontId="23" fillId="8" borderId="0" xfId="1" applyNumberFormat="1" applyFont="1" applyFill="1" applyAlignment="1" applyProtection="1">
      <alignment horizontal="center"/>
      <protection locked="0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165" fontId="16" fillId="0" borderId="9" xfId="1" applyNumberFormat="1" applyFont="1" applyBorder="1" applyAlignment="1">
      <alignment horizontal="center"/>
    </xf>
    <xf numFmtId="165" fontId="16" fillId="0" borderId="11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24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41" fillId="0" borderId="9" xfId="1" applyFont="1" applyBorder="1" applyAlignment="1">
      <alignment horizontal="center"/>
    </xf>
    <xf numFmtId="0" fontId="41" fillId="0" borderId="11" xfId="1" applyFont="1" applyBorder="1" applyAlignment="1">
      <alignment horizontal="center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10" fillId="0" borderId="9" xfId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 applyProtection="1">
      <alignment horizontal="center"/>
    </xf>
    <xf numFmtId="10" fontId="16" fillId="0" borderId="11" xfId="2" applyNumberFormat="1" applyFont="1" applyBorder="1" applyAlignment="1" applyProtection="1">
      <alignment horizontal="center"/>
    </xf>
    <xf numFmtId="10" fontId="16" fillId="0" borderId="10" xfId="2" applyNumberFormat="1" applyFont="1" applyBorder="1" applyAlignment="1" applyProtection="1">
      <alignment horizontal="center"/>
    </xf>
    <xf numFmtId="10" fontId="16" fillId="0" borderId="12" xfId="2" applyNumberFormat="1" applyFont="1" applyBorder="1" applyAlignment="1" applyProtection="1">
      <alignment horizontal="center"/>
    </xf>
    <xf numFmtId="10" fontId="16" fillId="0" borderId="4" xfId="2" applyNumberFormat="1" applyFont="1" applyBorder="1" applyAlignment="1" applyProtection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49" fontId="10" fillId="8" borderId="2" xfId="1" applyNumberFormat="1" applyFont="1" applyFill="1" applyBorder="1" applyAlignment="1" applyProtection="1">
      <alignment horizontal="center"/>
      <protection locked="0"/>
    </xf>
    <xf numFmtId="49" fontId="10" fillId="8" borderId="0" xfId="1" applyNumberFormat="1" applyFont="1" applyFill="1" applyAlignment="1" applyProtection="1">
      <alignment horizontal="center"/>
      <protection locked="0"/>
    </xf>
    <xf numFmtId="49" fontId="10" fillId="8" borderId="5" xfId="1" applyNumberFormat="1" applyFont="1" applyFill="1" applyBorder="1" applyAlignment="1" applyProtection="1">
      <alignment horizontal="center"/>
      <protection locked="0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3" fillId="8" borderId="3" xfId="1" applyNumberFormat="1" applyFont="1" applyFill="1" applyBorder="1" applyAlignment="1" applyProtection="1">
      <alignment horizontal="center"/>
      <protection locked="0"/>
    </xf>
    <xf numFmtId="49" fontId="23" fillId="8" borderId="12" xfId="1" applyNumberFormat="1" applyFont="1" applyFill="1" applyBorder="1" applyAlignment="1" applyProtection="1">
      <alignment horizontal="center"/>
      <protection locked="0"/>
    </xf>
    <xf numFmtId="49" fontId="23" fillId="8" borderId="4" xfId="1" applyNumberFormat="1" applyFont="1" applyFill="1" applyBorder="1" applyAlignment="1" applyProtection="1">
      <alignment horizontal="center"/>
      <protection locked="0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0" fontId="9" fillId="8" borderId="2" xfId="1" applyFont="1" applyFill="1" applyBorder="1" applyAlignment="1" applyProtection="1">
      <alignment horizontal="center"/>
      <protection locked="0"/>
    </xf>
    <xf numFmtId="0" fontId="9" fillId="8" borderId="0" xfId="1" applyFont="1" applyFill="1" applyAlignment="1" applyProtection="1">
      <alignment horizontal="center"/>
      <protection locked="0"/>
    </xf>
    <xf numFmtId="0" fontId="9" fillId="8" borderId="5" xfId="1" applyFont="1" applyFill="1" applyBorder="1" applyAlignment="1" applyProtection="1">
      <alignment horizontal="center"/>
      <protection locked="0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49" fontId="9" fillId="8" borderId="2" xfId="1" applyNumberFormat="1" applyFont="1" applyFill="1" applyBorder="1" applyAlignment="1" applyProtection="1">
      <alignment horizontal="center"/>
      <protection locked="0"/>
    </xf>
    <xf numFmtId="49" fontId="9" fillId="8" borderId="0" xfId="1" applyNumberFormat="1" applyFont="1" applyFill="1" applyAlignment="1" applyProtection="1">
      <alignment horizontal="center"/>
      <protection locked="0"/>
    </xf>
    <xf numFmtId="49" fontId="9" fillId="8" borderId="5" xfId="1" applyNumberFormat="1" applyFont="1" applyFill="1" applyBorder="1" applyAlignment="1" applyProtection="1">
      <alignment horizontal="center"/>
      <protection locked="0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 applyProtection="1">
      <alignment horizontal="center"/>
    </xf>
    <xf numFmtId="166" fontId="10" fillId="0" borderId="4" xfId="2" applyNumberFormat="1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16" fillId="0" borderId="9" xfId="1" applyFont="1" applyBorder="1" applyAlignment="1">
      <alignment horizontal="left"/>
    </xf>
    <xf numFmtId="0" fontId="16" fillId="0" borderId="10" xfId="1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16" fillId="4" borderId="9" xfId="1" applyFont="1" applyFill="1" applyBorder="1" applyAlignment="1">
      <alignment horizontal="left"/>
    </xf>
    <xf numFmtId="0" fontId="16" fillId="4" borderId="10" xfId="1" applyFont="1" applyFill="1" applyBorder="1" applyAlignment="1">
      <alignment horizontal="left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1" xfId="1" applyFont="1" applyBorder="1" applyAlignment="1">
      <alignment horizontal="center"/>
    </xf>
    <xf numFmtId="0" fontId="24" fillId="0" borderId="5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49" fontId="23" fillId="0" borderId="3" xfId="1" applyNumberFormat="1" applyFont="1" applyBorder="1" applyAlignment="1">
      <alignment horizontal="center"/>
    </xf>
    <xf numFmtId="49" fontId="23" fillId="0" borderId="12" xfId="1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0" xfId="1" applyNumberFormat="1" applyFont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  <xf numFmtId="49" fontId="23" fillId="0" borderId="0" xfId="1" applyNumberFormat="1" applyFont="1" applyAlignment="1">
      <alignment horizontal="center"/>
    </xf>
    <xf numFmtId="49" fontId="23" fillId="0" borderId="5" xfId="1" applyNumberFormat="1" applyFont="1" applyBorder="1" applyAlignment="1">
      <alignment horizontal="center"/>
    </xf>
    <xf numFmtId="49" fontId="23" fillId="0" borderId="2" xfId="1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2" fontId="23" fillId="8" borderId="3" xfId="1" applyNumberFormat="1" applyFont="1" applyFill="1" applyBorder="1" applyAlignment="1">
      <alignment horizontal="center"/>
    </xf>
    <xf numFmtId="2" fontId="23" fillId="8" borderId="12" xfId="1" applyNumberFormat="1" applyFont="1" applyFill="1" applyBorder="1" applyAlignment="1">
      <alignment horizontal="center"/>
    </xf>
    <xf numFmtId="2" fontId="23" fillId="8" borderId="13" xfId="1" applyNumberFormat="1" applyFont="1" applyFill="1" applyBorder="1" applyAlignment="1">
      <alignment horizontal="center"/>
    </xf>
    <xf numFmtId="0" fontId="32" fillId="0" borderId="6" xfId="1" applyFont="1" applyBorder="1" applyAlignment="1">
      <alignment horizontal="center"/>
    </xf>
    <xf numFmtId="0" fontId="32" fillId="0" borderId="7" xfId="1" applyFont="1" applyBorder="1" applyAlignment="1">
      <alignment horizontal="center"/>
    </xf>
    <xf numFmtId="0" fontId="32" fillId="0" borderId="17" xfId="1" applyFont="1" applyBorder="1" applyAlignment="1">
      <alignment horizontal="center"/>
    </xf>
    <xf numFmtId="0" fontId="32" fillId="0" borderId="8" xfId="1" applyFont="1" applyBorder="1" applyAlignment="1">
      <alignment horizontal="center"/>
    </xf>
    <xf numFmtId="165" fontId="23" fillId="0" borderId="9" xfId="1" applyNumberFormat="1" applyFont="1" applyBorder="1" applyAlignment="1">
      <alignment horizontal="center"/>
    </xf>
    <xf numFmtId="165" fontId="23" fillId="0" borderId="11" xfId="1" applyNumberFormat="1" applyFont="1" applyBorder="1" applyAlignment="1">
      <alignment horizontal="center"/>
    </xf>
    <xf numFmtId="165" fontId="23" fillId="0" borderId="24" xfId="1" applyNumberFormat="1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23" fillId="0" borderId="10" xfId="1" applyNumberFormat="1" applyFont="1" applyBorder="1" applyAlignment="1">
      <alignment horizontal="center"/>
    </xf>
    <xf numFmtId="2" fontId="23" fillId="8" borderId="16" xfId="1" applyNumberFormat="1" applyFont="1" applyFill="1" applyBorder="1" applyAlignment="1">
      <alignment horizontal="center"/>
    </xf>
    <xf numFmtId="2" fontId="23" fillId="8" borderId="4" xfId="1" applyNumberFormat="1" applyFont="1" applyFill="1" applyBorder="1" applyAlignment="1">
      <alignment horizontal="center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18" fillId="6" borderId="6" xfId="1" applyFont="1" applyFill="1" applyBorder="1" applyAlignment="1">
      <alignment horizontal="center" vertical="center"/>
    </xf>
    <xf numFmtId="0" fontId="18" fillId="6" borderId="7" xfId="1" applyFont="1" applyFill="1" applyBorder="1" applyAlignment="1">
      <alignment horizontal="center" vertical="center"/>
    </xf>
    <xf numFmtId="0" fontId="18" fillId="6" borderId="2" xfId="1" applyFont="1" applyFill="1" applyBorder="1" applyAlignment="1">
      <alignment horizontal="center" vertical="center"/>
    </xf>
    <xf numFmtId="0" fontId="18" fillId="6" borderId="0" xfId="1" applyFont="1" applyFill="1" applyAlignment="1">
      <alignment horizontal="center" vertical="center"/>
    </xf>
    <xf numFmtId="0" fontId="11" fillId="0" borderId="6" xfId="1" applyFont="1" applyBorder="1" applyAlignment="1">
      <alignment horizontal="center"/>
    </xf>
    <xf numFmtId="0" fontId="11" fillId="0" borderId="8" xfId="1" applyFont="1" applyBorder="1" applyAlignment="1">
      <alignment horizontal="center"/>
    </xf>
    <xf numFmtId="0" fontId="4" fillId="0" borderId="2" xfId="1" applyBorder="1"/>
    <xf numFmtId="0" fontId="4" fillId="0" borderId="5" xfId="1" applyBorder="1"/>
    <xf numFmtId="0" fontId="14" fillId="3" borderId="3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49" fontId="9" fillId="3" borderId="3" xfId="1" applyNumberFormat="1" applyFont="1" applyFill="1" applyBorder="1" applyAlignment="1">
      <alignment horizontal="center"/>
    </xf>
    <xf numFmtId="49" fontId="9" fillId="3" borderId="4" xfId="1" applyNumberFormat="1" applyFont="1" applyFill="1" applyBorder="1" applyAlignment="1">
      <alignment horizontal="center"/>
    </xf>
    <xf numFmtId="49" fontId="9" fillId="3" borderId="2" xfId="1" applyNumberFormat="1" applyFont="1" applyFill="1" applyBorder="1" applyAlignment="1">
      <alignment horizontal="center"/>
    </xf>
    <xf numFmtId="49" fontId="9" fillId="3" borderId="5" xfId="1" applyNumberFormat="1" applyFont="1" applyFill="1" applyBorder="1" applyAlignment="1">
      <alignment horizontal="center"/>
    </xf>
    <xf numFmtId="165" fontId="10" fillId="0" borderId="50" xfId="1" applyNumberFormat="1" applyFont="1" applyBorder="1" applyAlignment="1">
      <alignment horizontal="center"/>
    </xf>
    <xf numFmtId="165" fontId="10" fillId="0" borderId="60" xfId="1" applyNumberFormat="1" applyFont="1" applyBorder="1" applyAlignment="1">
      <alignment horizontal="center"/>
    </xf>
    <xf numFmtId="2" fontId="9" fillId="0" borderId="2" xfId="1" applyNumberFormat="1" applyFont="1" applyBorder="1" applyAlignment="1">
      <alignment horizontal="center"/>
    </xf>
    <xf numFmtId="2" fontId="9" fillId="0" borderId="5" xfId="1" applyNumberFormat="1" applyFont="1" applyBorder="1" applyAlignment="1">
      <alignment horizontal="center"/>
    </xf>
    <xf numFmtId="165" fontId="10" fillId="0" borderId="6" xfId="1" applyNumberFormat="1" applyFont="1" applyBorder="1" applyAlignment="1">
      <alignment horizontal="center"/>
    </xf>
    <xf numFmtId="165" fontId="10" fillId="0" borderId="8" xfId="1" applyNumberFormat="1" applyFont="1" applyBorder="1" applyAlignment="1">
      <alignment horizontal="center"/>
    </xf>
    <xf numFmtId="165" fontId="10" fillId="0" borderId="3" xfId="1" applyNumberFormat="1" applyFont="1" applyBorder="1" applyAlignment="1">
      <alignment horizontal="center"/>
    </xf>
    <xf numFmtId="165" fontId="10" fillId="0" borderId="4" xfId="1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  <xf numFmtId="0" fontId="9" fillId="0" borderId="7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38" xfId="0" applyNumberFormat="1" applyFont="1" applyBorder="1" applyAlignment="1">
      <alignment horizontal="center"/>
    </xf>
    <xf numFmtId="165" fontId="10" fillId="0" borderId="27" xfId="0" applyNumberFormat="1" applyFont="1" applyBorder="1" applyAlignment="1">
      <alignment horizontal="center"/>
    </xf>
    <xf numFmtId="165" fontId="10" fillId="0" borderId="37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49" fontId="4" fillId="0" borderId="0" xfId="1" applyNumberFormat="1" applyBorder="1" applyAlignment="1" applyProtection="1">
      <alignment horizontal="left" vertical="top" wrapText="1" indent="6"/>
      <protection locked="0"/>
    </xf>
    <xf numFmtId="0" fontId="6" fillId="2" borderId="0" xfId="1" applyFont="1" applyFill="1" applyBorder="1" applyAlignment="1" applyProtection="1">
      <alignment vertical="center"/>
      <protection locked="0"/>
    </xf>
    <xf numFmtId="0" fontId="7" fillId="2" borderId="0" xfId="1" applyFont="1" applyFill="1" applyBorder="1" applyAlignment="1" applyProtection="1">
      <alignment vertical="center"/>
      <protection locked="0"/>
    </xf>
    <xf numFmtId="9" fontId="15" fillId="2" borderId="0" xfId="1" applyNumberFormat="1" applyFont="1" applyFill="1" applyBorder="1" applyAlignment="1" applyProtection="1">
      <alignment vertical="center"/>
      <protection locked="0"/>
    </xf>
    <xf numFmtId="0" fontId="4" fillId="2" borderId="0" xfId="1" applyFill="1" applyBorder="1" applyProtection="1">
      <protection locked="0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874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00B050"/>
      <color rgb="FFA4A8FE"/>
      <color rgb="FF7030A0"/>
      <color rgb="FF106A84"/>
      <color rgb="FF647C8D"/>
      <color rgb="FFFFEC00"/>
      <color rgb="FF3A9C32"/>
      <color rgb="FFD40022"/>
      <color rgb="FF753F2A"/>
      <color rgb="FFF49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1046094</xdr:colOff>
      <xdr:row>3</xdr:row>
      <xdr:rowOff>100924</xdr:rowOff>
    </xdr:from>
    <xdr:to>
      <xdr:col>6</xdr:col>
      <xdr:colOff>638736</xdr:colOff>
      <xdr:row>3</xdr:row>
      <xdr:rowOff>795618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303894" y="862924"/>
          <a:ext cx="1297617" cy="694694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96%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320051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5B8314F2-4E90-4DF5-B5E3-DC4C45D01899}" r="G2" connectionId="3">
    <xmlCellPr id="1" xr6:uid="{8A0A6C2D-7451-488C-A132-EC203B1B4877}" uniqueName="YearOfTest">
      <xmlPr mapId="5" xpath="/GeneralOverview/General-Overview/YearOfTest" xmlDataType="integer"/>
    </xmlCellPr>
  </singleXmlCell>
  <singleXmlCell id="2" xr6:uid="{7E326071-5522-4F26-85D2-6EF89C71FF54}" r="C3" connectionId="3">
    <xmlCellPr id="1" xr6:uid="{2565C7BE-393C-42A5-9CB5-453CB761D74E}" uniqueName="Make">
      <xmlPr mapId="5" xpath="/GeneralOverview/General-Overview/Make" xmlDataType="string"/>
    </xmlCellPr>
  </singleXmlCell>
  <singleXmlCell id="3" xr6:uid="{F74728C4-56A5-4298-A21E-9F5342D27D4D}" r="C4" connectionId="3">
    <xmlCellPr id="1" xr6:uid="{93F86F21-4D4C-4F5D-9245-20A8BA4DA52D}" uniqueName="Model">
      <xmlPr mapId="5" xpath="/GeneralOverview/General-Overview/Model" xmlDataType="string"/>
    </xmlCellPr>
  </singleXmlCell>
  <singleXmlCell id="4" xr6:uid="{0F2EB801-10C8-4137-9FCD-47753C762D3D}" r="C8" connectionId="3">
    <xmlCellPr id="1" xr6:uid="{EE125D4A-2AD5-45FC-9DD3-FFE002EDC102}" uniqueName="StartVIN">
      <xmlPr mapId="5" xpath="/GeneralOverview/General-Overview/StartVIN" xmlDataType="string"/>
    </xmlCellPr>
  </singleXmlCell>
  <singleXmlCell id="5" xr6:uid="{DC75698D-BB5F-4BD7-92C5-C8320A4EF12B}" r="C13" connectionId="3">
    <xmlCellPr id="1" xr6:uid="{79581FDF-7B7E-43B7-A4F3-56D21BFD25B3}" uniqueName="Engine">
      <xmlPr mapId="5" xpath="/GeneralOverview/General-Overview/Engine" xmlDataType="string"/>
    </xmlCellPr>
  </singleXmlCell>
  <singleXmlCell id="6" xr6:uid="{C618892F-570F-4FD7-8467-CE3B6C41764E}" r="C9" connectionId="3">
    <xmlCellPr id="1" xr6:uid="{11F23B00-0006-4EA5-92EC-69F6046D9E6F}" uniqueName="KerbWeight">
      <xmlPr mapId="5" xpath="/GeneralOverview/General-Overview/KerbWeight" xmlDataType="integer"/>
    </xmlCellPr>
  </singleXmlCell>
  <singleXmlCell id="7" xr6:uid="{23305394-E9A0-4265-B707-FEF7E63363AC}" r="C14" connectionId="3">
    <xmlCellPr id="1" xr6:uid="{F5B493FA-13AD-4B00-86AE-B056FB10BF47}" uniqueName="TrimLevel">
      <xmlPr mapId="5" xpath="/GeneralOverview/General-Overview/TrimLevel" xmlDataType="string"/>
    </xmlCellPr>
  </singleXmlCell>
  <singleXmlCell id="8" xr6:uid="{AB1CB032-5452-49FE-A7F1-2D40F7646C1E}" r="C15" connectionId="3">
    <xmlCellPr id="1" xr6:uid="{BBCDCA98-54F1-440B-9878-34EA0D315540}" uniqueName="SafetyPack">
      <xmlPr mapId="5" xpath="/GeneralOverview/General-Overview/SafetyPack" xmlDataType="string"/>
    </xmlCellPr>
  </singleXmlCell>
  <singleXmlCell id="9" xr6:uid="{4C83AEEE-27D6-474D-95F9-229CB66F6482}" r="C16" connectionId="3">
    <xmlCellPr id="1" xr6:uid="{72CAB6DF-23CD-4DEF-ADE6-5C3D7E0AC2CF}" uniqueName="BodyType">
      <xmlPr mapId="5" xpath="/GeneralOverview/General-Overview/BodyType" xmlDataType="string"/>
    </xmlCellPr>
  </singleXmlCell>
  <singleXmlCell id="10" xr6:uid="{1245586C-0454-4681-A4DA-F2B5E83AB660}" r="C17" connectionId="3">
    <xmlCellPr id="1" xr6:uid="{BEBCFBB0-CFAC-474F-8624-08F89A9D112C}" uniqueName="FullDescription">
      <xmlPr mapId="5" xpath="/GeneralOverview/General-Overview/FullDescription" xmlDataType="string"/>
    </xmlCellPr>
  </singleXmlCell>
  <singleXmlCell id="12" xr6:uid="{986B1206-0497-4714-ADD0-4DC8D5B34677}" r="C18" connectionId="3">
    <xmlCellPr id="1" xr6:uid="{B0ECE4CF-BA1D-4895-A783-47B07A92CAC1}" uniqueName="HandOfDrive">
      <xmlPr mapId="5" xpath="/GeneralOverview/General-Overview/HandOfDrive" xmlDataType="string"/>
    </xmlCellPr>
  </singleXmlCell>
  <singleXmlCell id="13" xr6:uid="{47377D75-8570-4E3C-BAE3-A51A6A24D410}" r="C20" connectionId="3">
    <xmlCellPr id="1" xr6:uid="{80F20786-DF35-47C7-A05E-5780736D2EDC}" uniqueName="SeatsFrontRow">
      <xmlPr mapId="5" xpath="/GeneralOverview/General-Overview/SeatsFrontRow" xmlDataType="integer"/>
    </xmlCellPr>
  </singleXmlCell>
  <singleXmlCell id="14" xr6:uid="{CC25641E-1C1D-460D-B2F7-0E3C636BA621}" r="C21" connectionId="3">
    <xmlCellPr id="1" xr6:uid="{45D06246-A457-4D55-830B-1904363A4F0B}" uniqueName="SeatsSecondRow">
      <xmlPr mapId="5" xpath="/GeneralOverview/General-Overview/SeatsSecondRow" xmlDataType="string"/>
    </xmlCellPr>
  </singleXmlCell>
  <singleXmlCell id="15" xr6:uid="{2848E0DB-94CE-4FE3-B438-1C189B1A7366}" r="C22" connectionId="3">
    <xmlCellPr id="1" xr6:uid="{87DAC29B-7BBF-419B-B842-08D692382E5A}" uniqueName="SeatsThirdRow">
      <xmlPr mapId="5" xpath="/GeneralOverview/General-Overview/SeatsThirdRow" xmlDataType="string"/>
    </xmlCellPr>
  </singleXmlCell>
  <singleXmlCell id="16" xr6:uid="{FE7DC2C8-93DC-42FD-9FAB-4545037F9C21}" r="C25" connectionId="3">
    <xmlCellPr id="1" xr6:uid="{5476716B-198F-47B2-BDBD-401D5CCD79C0}" uniqueName="VehicleClass">
      <xmlPr mapId="5" xpath="/GeneralOverview/General-Overview/VehicleClass" xmlDataType="string"/>
    </xmlCellPr>
  </singleXmlCell>
  <singleXmlCell id="17" xr6:uid="{9022FF64-43D5-4EBB-AB07-DF13E367398C}" r="G3" connectionId="3">
    <xmlCellPr id="1" xr6:uid="{582FEA02-57C5-4D71-B9DC-85C139F40FF1}" uniqueName="AEBC2C">
      <xmlPr mapId="5" xpath="/GeneralOverview/General-Overview/AEBC2C" xmlDataType="string"/>
    </xmlCellPr>
  </singleXmlCell>
  <singleXmlCell id="18" xr6:uid="{7822E1CE-A7AD-4498-9D2A-704A8281B9F8}" r="G4" connectionId="3">
    <xmlCellPr id="1" xr6:uid="{EFE383F9-8960-444F-A1F8-09DD18A6C54E}" uniqueName="AEBPed">
      <xmlPr mapId="5" xpath="/GeneralOverview/General-Overview/AEBPed" xmlDataType="string"/>
    </xmlCellPr>
  </singleXmlCell>
  <singleXmlCell id="19" xr6:uid="{18C5ECEF-CDB6-404F-8809-E9D56F883ED9}" r="G6" connectionId="3">
    <xmlCellPr id="1" xr6:uid="{9B5FD1D6-B1F0-440B-BB71-ADE077F613BC}" uniqueName="AEBCyc">
      <xmlPr mapId="5" xpath="/GeneralOverview/General-Overview/AEBCyc" xmlDataType="string"/>
    </xmlCellPr>
  </singleXmlCell>
  <singleXmlCell id="20" xr6:uid="{479786CF-CBB4-4C8C-87DD-FB40C4614335}" r="G7" connectionId="3">
    <xmlCellPr id="1" xr6:uid="{7E556767-5F55-49D6-AC8D-9D9D67C5B520}" uniqueName="LSS">
      <xmlPr mapId="5" xpath="/GeneralOverview/General-Overview/LSS" xmlDataType="string"/>
    </xmlCellPr>
  </singleXmlCell>
  <singleXmlCell id="21" xr6:uid="{8E7E88B6-2664-4F8A-A935-740DBEA47EE0}" r="G10" connectionId="3">
    <xmlCellPr id="1" xr6:uid="{C3C3C928-1365-48B3-AD31-9E1D3AAAF316}" uniqueName="SAS">
      <xmlPr mapId="5" xpath="/GeneralOverview/General-Overview/SAS" xmlDataType="string"/>
    </xmlCellPr>
  </singleXmlCell>
  <singleXmlCell id="22" xr6:uid="{FD3EBA24-104F-4AD7-AD48-8CBC33CD3713}" r="G12" connectionId="3">
    <xmlCellPr id="1" xr6:uid="{5749FDCA-2459-481A-81E7-8CA31F0D8604}" uniqueName="OSM">
      <xmlPr mapId="5" xpath="/GeneralOverview/General-Overview/OSM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Z26"/>
  <sheetViews>
    <sheetView showGridLines="0" zoomScaleNormal="100" workbookViewId="0">
      <selection activeCell="F14" sqref="F14"/>
    </sheetView>
  </sheetViews>
  <sheetFormatPr defaultColWidth="9.28515625" defaultRowHeight="12.75"/>
  <cols>
    <col min="1" max="1" width="9.28515625" style="20" customWidth="1"/>
    <col min="2" max="2" width="24.28515625" style="20" customWidth="1"/>
    <col min="3" max="4" width="9.28515625" style="20"/>
    <col min="5" max="7" width="24.42578125" style="20" customWidth="1"/>
    <col min="8" max="8" width="24.5703125" style="20" hidden="1" customWidth="1"/>
    <col min="9" max="10" width="9.28515625" style="20"/>
    <col min="11" max="11" width="15.7109375" style="20" customWidth="1"/>
    <col min="12" max="14" width="9.28515625" style="20"/>
    <col min="15" max="17" width="8.5703125" customWidth="1"/>
    <col min="18" max="23" width="9.28515625" style="20"/>
    <col min="24" max="24" width="9.28515625" style="20" hidden="1" customWidth="1"/>
    <col min="25" max="16384" width="9.28515625" style="20"/>
  </cols>
  <sheetData>
    <row r="1" spans="1:26" ht="13.5" thickBot="1">
      <c r="Z1" s="20" t="s">
        <v>256</v>
      </c>
    </row>
    <row r="2" spans="1:26" ht="23.25" customHeight="1" thickBot="1">
      <c r="A2" s="54">
        <v>3</v>
      </c>
      <c r="B2" s="328" t="s">
        <v>17</v>
      </c>
      <c r="C2" s="329"/>
      <c r="D2" s="329"/>
      <c r="E2" s="330"/>
      <c r="F2" s="74" t="s">
        <v>18</v>
      </c>
      <c r="G2" s="279">
        <v>2024</v>
      </c>
      <c r="X2" s="20" t="s">
        <v>37</v>
      </c>
    </row>
    <row r="3" spans="1:26" ht="13.5" customHeight="1">
      <c r="B3" s="56" t="s">
        <v>19</v>
      </c>
      <c r="C3" s="331" t="s">
        <v>300</v>
      </c>
      <c r="D3" s="331"/>
      <c r="E3" s="332"/>
      <c r="F3" s="24" t="s">
        <v>134</v>
      </c>
      <c r="G3" s="55" t="s">
        <v>343</v>
      </c>
      <c r="X3" s="20" t="s">
        <v>38</v>
      </c>
    </row>
    <row r="4" spans="1:26" ht="13.5" customHeight="1">
      <c r="B4" s="21" t="s">
        <v>45</v>
      </c>
      <c r="C4" s="325" t="s">
        <v>342</v>
      </c>
      <c r="D4" s="325"/>
      <c r="E4" s="326"/>
      <c r="F4" s="24" t="s">
        <v>74</v>
      </c>
      <c r="G4" s="55" t="s">
        <v>343</v>
      </c>
      <c r="X4" s="20" t="s">
        <v>39</v>
      </c>
    </row>
    <row r="5" spans="1:26" ht="13.5" customHeight="1">
      <c r="B5" s="21" t="s">
        <v>183</v>
      </c>
      <c r="C5" s="142" t="s">
        <v>347</v>
      </c>
      <c r="D5" s="142"/>
      <c r="E5" s="55"/>
      <c r="F5" s="24" t="s">
        <v>95</v>
      </c>
      <c r="G5" s="55" t="s">
        <v>343</v>
      </c>
    </row>
    <row r="6" spans="1:26" ht="13.5" customHeight="1">
      <c r="B6" s="21" t="s">
        <v>184</v>
      </c>
      <c r="C6" s="142" t="s">
        <v>179</v>
      </c>
      <c r="D6" s="142"/>
      <c r="E6" s="55"/>
      <c r="F6" s="24" t="s">
        <v>78</v>
      </c>
      <c r="G6" s="55" t="s">
        <v>343</v>
      </c>
    </row>
    <row r="7" spans="1:26" ht="13.5" customHeight="1">
      <c r="B7" s="21" t="s">
        <v>180</v>
      </c>
      <c r="C7" s="142" t="s">
        <v>345</v>
      </c>
      <c r="D7" s="142"/>
      <c r="E7" s="55"/>
      <c r="F7" s="24" t="s">
        <v>47</v>
      </c>
      <c r="G7" s="55" t="s">
        <v>343</v>
      </c>
      <c r="X7" s="20" t="s">
        <v>40</v>
      </c>
    </row>
    <row r="8" spans="1:26" ht="13.5" customHeight="1">
      <c r="B8" s="21" t="s">
        <v>181</v>
      </c>
      <c r="C8" s="325" t="s">
        <v>301</v>
      </c>
      <c r="D8" s="325"/>
      <c r="E8" s="326"/>
      <c r="F8" s="24" t="s">
        <v>144</v>
      </c>
      <c r="G8" s="55" t="s">
        <v>343</v>
      </c>
    </row>
    <row r="9" spans="1:26" ht="13.5" customHeight="1">
      <c r="B9" s="25" t="s">
        <v>21</v>
      </c>
      <c r="C9" s="333">
        <v>1909</v>
      </c>
      <c r="D9" s="333"/>
      <c r="E9" s="334"/>
      <c r="F9" s="24"/>
      <c r="G9" s="100"/>
    </row>
    <row r="10" spans="1:26" ht="13.5" customHeight="1">
      <c r="B10" s="25" t="s">
        <v>182</v>
      </c>
      <c r="C10" s="333">
        <v>3225</v>
      </c>
      <c r="D10" s="333"/>
      <c r="E10" s="334"/>
      <c r="F10" s="24"/>
      <c r="G10" s="100"/>
      <c r="X10" s="20" t="s">
        <v>41</v>
      </c>
    </row>
    <row r="11" spans="1:26" ht="13.5" customHeight="1">
      <c r="B11" s="25" t="s">
        <v>185</v>
      </c>
      <c r="C11" s="143">
        <v>768</v>
      </c>
      <c r="D11" s="143"/>
      <c r="E11" s="144"/>
      <c r="F11" s="24"/>
      <c r="G11" s="100"/>
    </row>
    <row r="12" spans="1:26" ht="13.5" customHeight="1">
      <c r="B12" s="25" t="s">
        <v>172</v>
      </c>
      <c r="C12" s="333">
        <v>2677</v>
      </c>
      <c r="D12" s="333"/>
      <c r="E12" s="334"/>
      <c r="F12" s="24"/>
      <c r="G12" s="100"/>
      <c r="X12" s="20" t="s">
        <v>42</v>
      </c>
    </row>
    <row r="13" spans="1:26" ht="13.5" customHeight="1">
      <c r="B13" s="21" t="s">
        <v>16</v>
      </c>
      <c r="C13" s="325" t="s">
        <v>346</v>
      </c>
      <c r="D13" s="325"/>
      <c r="E13" s="326"/>
      <c r="F13" s="24"/>
      <c r="G13" s="100"/>
    </row>
    <row r="14" spans="1:26" ht="13.5" customHeight="1">
      <c r="B14" s="21" t="s">
        <v>20</v>
      </c>
      <c r="C14" s="325"/>
      <c r="D14" s="325"/>
      <c r="E14" s="326"/>
      <c r="G14" s="100"/>
    </row>
    <row r="15" spans="1:26" ht="13.5" customHeight="1">
      <c r="B15" s="21" t="s">
        <v>73</v>
      </c>
      <c r="C15" s="325"/>
      <c r="D15" s="325"/>
      <c r="E15" s="326"/>
      <c r="G15" s="100"/>
    </row>
    <row r="16" spans="1:26" ht="13.5" customHeight="1">
      <c r="B16" s="21" t="s">
        <v>8</v>
      </c>
      <c r="C16" s="325" t="s">
        <v>348</v>
      </c>
      <c r="D16" s="325"/>
      <c r="E16" s="326"/>
      <c r="G16" s="100"/>
    </row>
    <row r="17" spans="2:12" ht="13.5" customHeight="1">
      <c r="B17" s="21" t="s">
        <v>186</v>
      </c>
      <c r="C17" s="325" t="s">
        <v>344</v>
      </c>
      <c r="D17" s="325"/>
      <c r="E17" s="326"/>
      <c r="G17" s="100"/>
      <c r="K17"/>
      <c r="L17"/>
    </row>
    <row r="18" spans="2:12" ht="13.5" customHeight="1">
      <c r="B18" s="21" t="s">
        <v>14</v>
      </c>
      <c r="C18" s="325" t="s">
        <v>302</v>
      </c>
      <c r="D18" s="325"/>
      <c r="E18" s="326"/>
      <c r="G18" s="100"/>
      <c r="J18" s="90"/>
      <c r="K18" s="91"/>
    </row>
    <row r="19" spans="2:12" ht="13.5" customHeight="1">
      <c r="B19" s="21" t="s">
        <v>44</v>
      </c>
      <c r="C19" s="335"/>
      <c r="D19" s="335"/>
      <c r="E19" s="336"/>
      <c r="F19" s="24"/>
      <c r="G19" s="101"/>
      <c r="J19" s="92"/>
      <c r="L19" s="89"/>
    </row>
    <row r="20" spans="2:12" ht="13.5" customHeight="1">
      <c r="B20" s="59" t="s">
        <v>70</v>
      </c>
      <c r="C20" s="327">
        <v>3</v>
      </c>
      <c r="D20" s="327"/>
      <c r="E20" s="99"/>
      <c r="G20" s="101"/>
    </row>
    <row r="21" spans="2:12" ht="13.5" customHeight="1">
      <c r="B21" s="59" t="s">
        <v>71</v>
      </c>
      <c r="C21" s="339" t="s">
        <v>303</v>
      </c>
      <c r="D21" s="339"/>
      <c r="E21" s="44"/>
      <c r="G21" s="101"/>
    </row>
    <row r="22" spans="2:12" ht="13.5" customHeight="1">
      <c r="B22" s="59" t="s">
        <v>72</v>
      </c>
      <c r="C22" s="339" t="s">
        <v>303</v>
      </c>
      <c r="D22" s="339"/>
      <c r="E22" s="44"/>
      <c r="G22" s="101"/>
    </row>
    <row r="23" spans="2:12" ht="13.5" customHeight="1">
      <c r="B23" s="59"/>
      <c r="C23" s="150"/>
      <c r="D23" s="150"/>
      <c r="E23" s="44"/>
      <c r="G23" s="101"/>
    </row>
    <row r="24" spans="2:12" ht="13.5" customHeight="1">
      <c r="B24" s="280" t="s">
        <v>221</v>
      </c>
      <c r="C24" s="150" t="s">
        <v>304</v>
      </c>
      <c r="D24" s="150"/>
      <c r="E24" s="44"/>
      <c r="G24" s="101"/>
    </row>
    <row r="25" spans="2:12" ht="13.5" thickBot="1">
      <c r="B25" s="22"/>
      <c r="C25" s="337"/>
      <c r="D25" s="337"/>
      <c r="E25" s="338"/>
      <c r="F25" s="98"/>
      <c r="G25" s="102"/>
    </row>
    <row r="26" spans="2:12" ht="18.75">
      <c r="C26" s="23"/>
      <c r="G26" s="24"/>
    </row>
  </sheetData>
  <mergeCells count="18">
    <mergeCell ref="C25:E25"/>
    <mergeCell ref="C17:E17"/>
    <mergeCell ref="C21:D21"/>
    <mergeCell ref="C22:D22"/>
    <mergeCell ref="C15:E15"/>
    <mergeCell ref="C14:E14"/>
    <mergeCell ref="C16:E16"/>
    <mergeCell ref="C20:D20"/>
    <mergeCell ref="B2:E2"/>
    <mergeCell ref="C3:E3"/>
    <mergeCell ref="C4:E4"/>
    <mergeCell ref="C8:E8"/>
    <mergeCell ref="C9:E9"/>
    <mergeCell ref="C13:E13"/>
    <mergeCell ref="C18:E18"/>
    <mergeCell ref="C19:E19"/>
    <mergeCell ref="C10:E10"/>
    <mergeCell ref="C12:E12"/>
  </mergeCells>
  <phoneticPr fontId="0" type="noConversion"/>
  <dataValidations count="8">
    <dataValidation type="list" allowBlank="1" showInputMessage="1" showErrorMessage="1" sqref="C18" xr:uid="{B9185860-F243-4B3A-BF1D-357B671F8A8B}">
      <formula1>"LHD,RHD"</formula1>
    </dataValidation>
    <dataValidation type="whole" allowBlank="1" showInputMessage="1" showErrorMessage="1" errorTitle="Outside valid range" error="Value only (no 'kg') between 500 and 3500" promptTitle="Input Number Only" prompt="Do not put 'kg' after the number" sqref="C9:C10 C12" xr:uid="{344F49E6-AD8C-46B1-BDB4-C96B8D1AA53B}">
      <formula1>500</formula1>
      <formula2>3500</formula2>
    </dataValidation>
    <dataValidation type="list" allowBlank="1" showInputMessage="1" showErrorMessage="1" sqref="E21:E24" xr:uid="{00000000-0002-0000-0000-000006000000}">
      <formula1>"standard,optional"</formula1>
    </dataValidation>
    <dataValidation type="list" allowBlank="1" showInputMessage="1" showErrorMessage="1" sqref="C20:D20" xr:uid="{393E24DF-9EC6-4072-941E-9BA657E3F5F1}">
      <formula1>"2,3"</formula1>
    </dataValidation>
    <dataValidation type="list" allowBlank="1" showInputMessage="1" showErrorMessage="1" sqref="D22:D24 C22:C23" xr:uid="{00000000-0002-0000-0000-000008000000}">
      <formula1>"0,2,3"</formula1>
    </dataValidation>
    <dataValidation type="list" showInputMessage="1" showErrorMessage="1" sqref="C21:D21" xr:uid="{9EBCE719-FC69-44C9-B367-BA96BF3FF181}">
      <formula1>"0,2,3"</formula1>
    </dataValidation>
    <dataValidation type="list" allowBlank="1" showInputMessage="1" showErrorMessage="1" sqref="C25" xr:uid="{00000000-0002-0000-0000-000005000000}">
      <formula1>#REF!</formula1>
    </dataValidation>
    <dataValidation type="list" allowBlank="1" showInputMessage="1" showErrorMessage="1" sqref="C24" xr:uid="{BFCECA72-9A89-44B2-B9B8-51376684C042}">
      <formula1>"2020,2023"</formula1>
    </dataValidation>
  </dataValidations>
  <pageMargins left="0.7" right="0.7" top="0.75" bottom="0.75" header="0.3" footer="0.3"/>
  <pageSetup paperSize="9" orientation="portrait" horizontalDpi="4294967293" r:id="rId1"/>
  <headerFooter>
    <oddFooter>&amp;C_x000D_&amp;1#&amp;"Calibri"&amp;8&amp;KA80000 This document has been classified as Restricted and its distribution should be limited within and outside of Thatcham Research.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I21"/>
  <sheetViews>
    <sheetView zoomScaleNormal="100" workbookViewId="0">
      <pane ySplit="4" topLeftCell="A5" activePane="bottomLeft" state="frozen"/>
      <selection activeCell="I19" sqref="I19:M19"/>
      <selection pane="bottomLeft" activeCell="L21" sqref="L21"/>
    </sheetView>
  </sheetViews>
  <sheetFormatPr defaultColWidth="8.7109375" defaultRowHeight="12.75"/>
  <cols>
    <col min="1" max="2" width="8.7109375" style="1"/>
    <col min="3" max="3" width="44.28515625" style="1" customWidth="1"/>
    <col min="4" max="7" width="12.7109375" style="1" customWidth="1"/>
    <col min="8" max="16384" width="8.7109375" style="1"/>
  </cols>
  <sheetData>
    <row r="1" spans="1:9" ht="13.5" thickBot="1"/>
    <row r="2" spans="1:9" s="3" customFormat="1" ht="12.75" customHeight="1">
      <c r="B2" s="372" t="s">
        <v>138</v>
      </c>
      <c r="C2" s="373"/>
      <c r="D2" s="702" t="s">
        <v>11</v>
      </c>
      <c r="E2" s="709"/>
      <c r="F2" s="711" t="s">
        <v>51</v>
      </c>
      <c r="G2" s="703"/>
    </row>
    <row r="3" spans="1:9" s="3" customFormat="1" ht="15" customHeight="1">
      <c r="B3" s="374"/>
      <c r="C3" s="375"/>
      <c r="D3" s="704"/>
      <c r="E3" s="710"/>
      <c r="F3" s="712"/>
      <c r="G3" s="705"/>
    </row>
    <row r="4" spans="1:9" ht="15" customHeight="1" thickBot="1">
      <c r="B4" s="376"/>
      <c r="C4" s="377"/>
      <c r="D4" s="727" t="s">
        <v>15</v>
      </c>
      <c r="E4" s="728"/>
      <c r="F4" s="722" t="s">
        <v>15</v>
      </c>
      <c r="G4" s="723"/>
    </row>
    <row r="5" spans="1:9" ht="15" customHeight="1">
      <c r="B5" s="9" t="s">
        <v>140</v>
      </c>
      <c r="C5" s="10"/>
      <c r="D5" s="507"/>
      <c r="E5" s="508"/>
      <c r="F5" s="713"/>
      <c r="G5" s="684"/>
    </row>
    <row r="6" spans="1:9" ht="15" customHeight="1">
      <c r="B6" s="5"/>
      <c r="C6" s="6" t="s">
        <v>79</v>
      </c>
      <c r="D6" s="578"/>
      <c r="E6" s="708"/>
      <c r="F6" s="706" t="s">
        <v>307</v>
      </c>
      <c r="G6" s="707"/>
    </row>
    <row r="7" spans="1:9" ht="15" customHeight="1">
      <c r="B7" s="7"/>
      <c r="C7" s="50" t="s">
        <v>49</v>
      </c>
      <c r="D7" s="706" t="s">
        <v>307</v>
      </c>
      <c r="E7" s="707"/>
      <c r="F7" s="706" t="s">
        <v>307</v>
      </c>
      <c r="G7" s="707"/>
    </row>
    <row r="8" spans="1:9" ht="15" customHeight="1" thickBot="1">
      <c r="B8" s="7"/>
      <c r="C8" s="50" t="s">
        <v>50</v>
      </c>
      <c r="D8" s="706" t="s">
        <v>307</v>
      </c>
      <c r="E8" s="707"/>
      <c r="F8" s="706" t="s">
        <v>307</v>
      </c>
      <c r="G8" s="707"/>
    </row>
    <row r="9" spans="1:9" s="2" customFormat="1" ht="15" customHeight="1" thickBot="1">
      <c r="A9" s="1"/>
      <c r="B9" s="378" t="s">
        <v>52</v>
      </c>
      <c r="C9" s="379"/>
      <c r="D9" s="724">
        <v>1</v>
      </c>
      <c r="E9" s="725"/>
      <c r="F9" s="725">
        <v>1</v>
      </c>
      <c r="G9" s="726"/>
    </row>
    <row r="10" spans="1:9" ht="15" customHeight="1" thickBot="1"/>
    <row r="11" spans="1:9">
      <c r="B11" s="9" t="s">
        <v>141</v>
      </c>
      <c r="C11" s="96"/>
      <c r="D11" s="507"/>
      <c r="E11" s="508"/>
      <c r="F11" s="713"/>
      <c r="G11" s="684"/>
      <c r="I11" s="45"/>
    </row>
    <row r="12" spans="1:9">
      <c r="B12" s="5"/>
      <c r="C12" s="97" t="s">
        <v>68</v>
      </c>
      <c r="D12" s="706" t="s">
        <v>307</v>
      </c>
      <c r="E12" s="707"/>
      <c r="F12" s="718">
        <v>1</v>
      </c>
      <c r="G12" s="719"/>
      <c r="I12" s="45"/>
    </row>
    <row r="13" spans="1:9" ht="13.5" thickBot="1">
      <c r="B13" s="5"/>
      <c r="C13" s="97" t="s">
        <v>171</v>
      </c>
      <c r="D13" s="706" t="s">
        <v>307</v>
      </c>
      <c r="E13" s="707"/>
      <c r="F13" s="720"/>
      <c r="G13" s="721"/>
    </row>
    <row r="14" spans="1:9" s="2" customFormat="1" ht="15.75" thickBot="1">
      <c r="A14" s="1"/>
      <c r="B14" s="378" t="s">
        <v>142</v>
      </c>
      <c r="C14" s="379"/>
      <c r="D14" s="606">
        <v>1</v>
      </c>
      <c r="E14" s="607"/>
      <c r="F14" s="607"/>
      <c r="G14" s="609"/>
    </row>
    <row r="15" spans="1:9" ht="13.5" thickBot="1"/>
    <row r="16" spans="1:9" s="2" customFormat="1" ht="15.75" thickBot="1">
      <c r="A16" s="1"/>
      <c r="B16" s="378" t="s">
        <v>9</v>
      </c>
      <c r="C16" s="379"/>
      <c r="D16" s="590"/>
      <c r="E16" s="717"/>
      <c r="F16" s="717"/>
      <c r="G16" s="699"/>
      <c r="H16" s="47"/>
    </row>
    <row r="17" spans="1:8" s="2" customFormat="1">
      <c r="A17" s="1"/>
      <c r="B17" s="7"/>
      <c r="C17" s="18" t="s">
        <v>52</v>
      </c>
      <c r="D17" s="697">
        <v>2</v>
      </c>
      <c r="E17" s="716"/>
      <c r="F17" s="716"/>
      <c r="G17" s="698"/>
      <c r="H17" s="47"/>
    </row>
    <row r="18" spans="1:8" ht="13.5" thickBot="1">
      <c r="B18" s="13"/>
      <c r="C18" s="14" t="s">
        <v>142</v>
      </c>
      <c r="D18" s="687">
        <v>1</v>
      </c>
      <c r="E18" s="714"/>
      <c r="F18" s="714"/>
      <c r="G18" s="688"/>
      <c r="H18" s="45"/>
    </row>
    <row r="19" spans="1:8" ht="13.5" thickBot="1">
      <c r="F19" s="45"/>
      <c r="G19" s="45"/>
      <c r="H19" s="45"/>
    </row>
    <row r="20" spans="1:8" ht="21.75" thickBot="1">
      <c r="B20" s="691" t="s">
        <v>139</v>
      </c>
      <c r="C20" s="692"/>
      <c r="D20" s="693">
        <v>3</v>
      </c>
      <c r="E20" s="715"/>
      <c r="F20" s="715"/>
      <c r="G20" s="694"/>
    </row>
    <row r="21" spans="1:8">
      <c r="D21" s="57" t="e">
        <v>#REF!</v>
      </c>
    </row>
  </sheetData>
  <mergeCells count="29"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  <mergeCell ref="D18:G18"/>
    <mergeCell ref="B20:C20"/>
    <mergeCell ref="D20:G20"/>
    <mergeCell ref="D17:G17"/>
    <mergeCell ref="D8:E8"/>
    <mergeCell ref="F8:G8"/>
    <mergeCell ref="D7:E7"/>
    <mergeCell ref="F6:G6"/>
    <mergeCell ref="D6:E6"/>
    <mergeCell ref="D2:E3"/>
    <mergeCell ref="D5:E5"/>
    <mergeCell ref="F2:G3"/>
    <mergeCell ref="F5:G5"/>
  </mergeCells>
  <phoneticPr fontId="0" type="noConversion"/>
  <dataValidations count="1">
    <dataValidation type="list" allowBlank="1" showInputMessage="1" showErrorMessage="1" sqref="D7:E8 F6:G8 D12:E13" xr:uid="{47773E71-65F7-49BB-93D1-6B43342A4F51}">
      <formula1>"PASS,FAIL,-"</formula1>
    </dataValidation>
  </dataValidations>
  <pageMargins left="0.8" right="0.44" top="0.53" bottom="1" header="0.5" footer="0.5"/>
  <pageSetup paperSize="9" scale="70" orientation="portrait" r:id="rId1"/>
  <headerFooter alignWithMargins="0">
    <oddFooter>&amp;C_x000D_&amp;1#&amp;"Calibri"&amp;8&amp;KA80000 This document has been classified as Restricted and its distribution should be limited within and outside of Thatcham Research.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17"/>
  <sheetViews>
    <sheetView tabSelected="1" zoomScaleNormal="100" workbookViewId="0">
      <selection activeCell="L11" sqref="L11"/>
    </sheetView>
  </sheetViews>
  <sheetFormatPr defaultColWidth="9.28515625" defaultRowHeight="12.75"/>
  <cols>
    <col min="1" max="1" width="8.7109375" style="122" customWidth="1"/>
    <col min="2" max="2" width="18" style="122" customWidth="1"/>
    <col min="3" max="3" width="25.5703125" style="122" customWidth="1"/>
    <col min="4" max="5" width="13.28515625" style="122" customWidth="1"/>
    <col min="6" max="6" width="25.5703125" style="122" customWidth="1"/>
    <col min="7" max="8" width="13.28515625" style="122" customWidth="1"/>
    <col min="9" max="9" width="13.7109375" style="122" customWidth="1"/>
    <col min="10" max="10" width="13.7109375" style="127" customWidth="1"/>
    <col min="11" max="16384" width="9.28515625" style="122"/>
  </cols>
  <sheetData>
    <row r="2" spans="2:17" ht="32.25" customHeight="1">
      <c r="C2" s="356" t="s">
        <v>349</v>
      </c>
      <c r="D2" s="356"/>
      <c r="E2" s="356"/>
      <c r="F2" s="145" t="s">
        <v>350</v>
      </c>
      <c r="G2" s="123"/>
      <c r="J2" s="122"/>
    </row>
    <row r="3" spans="2:17" ht="15" customHeight="1">
      <c r="C3" s="124"/>
      <c r="D3" s="124"/>
      <c r="E3" s="125"/>
      <c r="F3" s="125"/>
      <c r="G3" s="125"/>
      <c r="J3" s="122"/>
    </row>
    <row r="4" spans="2:17" ht="90" customHeight="1">
      <c r="B4" s="126"/>
      <c r="C4" s="357" t="s">
        <v>135</v>
      </c>
      <c r="D4" s="358"/>
      <c r="E4" s="359"/>
      <c r="F4" s="360" t="s">
        <v>136</v>
      </c>
      <c r="G4" s="358"/>
      <c r="H4" s="361"/>
      <c r="I4" s="127"/>
      <c r="K4" s="127"/>
      <c r="L4" s="127"/>
      <c r="M4" s="127"/>
      <c r="N4" s="127"/>
      <c r="O4" s="127"/>
      <c r="P4" s="127"/>
      <c r="Q4" s="127"/>
    </row>
    <row r="5" spans="2:17" ht="22.5" customHeight="1" thickBot="1">
      <c r="C5" s="362">
        <v>0</v>
      </c>
      <c r="D5" s="362"/>
      <c r="E5" s="362"/>
      <c r="F5" s="362">
        <v>96.1</v>
      </c>
      <c r="G5" s="362"/>
      <c r="H5" s="362"/>
      <c r="I5" s="204"/>
      <c r="K5" s="127"/>
      <c r="L5" s="127"/>
      <c r="M5" s="127"/>
      <c r="N5" s="127"/>
      <c r="O5" s="127"/>
      <c r="P5" s="127"/>
      <c r="Q5" s="127"/>
    </row>
    <row r="6" spans="2:17" ht="22.5" customHeight="1">
      <c r="B6" s="128">
        <v>30</v>
      </c>
      <c r="C6" s="129" t="s">
        <v>134</v>
      </c>
      <c r="D6" s="130" t="s">
        <v>178</v>
      </c>
      <c r="E6" s="131" t="s">
        <v>187</v>
      </c>
      <c r="F6" s="129" t="s">
        <v>134</v>
      </c>
      <c r="G6" s="281">
        <v>27.640000000000004</v>
      </c>
      <c r="H6" s="132" t="s">
        <v>351</v>
      </c>
      <c r="I6" s="169"/>
      <c r="J6" s="169"/>
      <c r="K6" s="169"/>
      <c r="L6" s="127"/>
      <c r="M6" s="127"/>
      <c r="N6" s="127"/>
      <c r="O6" s="127"/>
      <c r="P6" s="127"/>
      <c r="Q6" s="127"/>
    </row>
    <row r="7" spans="2:17" ht="22.5" customHeight="1">
      <c r="B7" s="133">
        <v>10</v>
      </c>
      <c r="C7" s="301" t="s">
        <v>64</v>
      </c>
      <c r="D7" s="302" t="s">
        <v>178</v>
      </c>
      <c r="E7" s="303" t="s">
        <v>187</v>
      </c>
      <c r="F7" s="301" t="s">
        <v>64</v>
      </c>
      <c r="G7" s="304">
        <v>9.2644444444444431</v>
      </c>
      <c r="H7" s="305" t="s">
        <v>352</v>
      </c>
      <c r="I7" s="169"/>
      <c r="J7" s="169"/>
      <c r="K7" s="169"/>
      <c r="L7" s="127"/>
      <c r="M7" s="127"/>
      <c r="N7" s="127"/>
      <c r="O7" s="127"/>
      <c r="P7" s="127"/>
      <c r="Q7" s="127"/>
    </row>
    <row r="8" spans="2:17" ht="22.5" customHeight="1">
      <c r="B8" s="133">
        <v>10</v>
      </c>
      <c r="C8" s="301" t="s">
        <v>104</v>
      </c>
      <c r="D8" s="302" t="s">
        <v>178</v>
      </c>
      <c r="E8" s="303" t="s">
        <v>187</v>
      </c>
      <c r="F8" s="301" t="s">
        <v>104</v>
      </c>
      <c r="G8" s="304">
        <v>9.242222222222221</v>
      </c>
      <c r="H8" s="305" t="s">
        <v>352</v>
      </c>
      <c r="I8" s="169"/>
      <c r="J8" s="169"/>
      <c r="K8" s="169"/>
      <c r="L8" s="127"/>
      <c r="M8" s="127"/>
      <c r="N8" s="127"/>
      <c r="O8" s="127"/>
      <c r="P8" s="127"/>
      <c r="Q8" s="127"/>
    </row>
    <row r="9" spans="2:17" ht="22.5" customHeight="1">
      <c r="B9" s="133">
        <v>20</v>
      </c>
      <c r="C9" s="301" t="s">
        <v>77</v>
      </c>
      <c r="D9" s="302" t="s">
        <v>178</v>
      </c>
      <c r="E9" s="303" t="s">
        <v>187</v>
      </c>
      <c r="F9" s="301" t="s">
        <v>77</v>
      </c>
      <c r="G9" s="306">
        <v>20</v>
      </c>
      <c r="H9" s="305" t="s">
        <v>353</v>
      </c>
      <c r="I9" s="171"/>
      <c r="J9" s="170"/>
      <c r="K9" s="170"/>
    </row>
    <row r="10" spans="2:17" ht="22.5" customHeight="1">
      <c r="B10" s="133">
        <v>15</v>
      </c>
      <c r="C10" s="301" t="s">
        <v>1</v>
      </c>
      <c r="D10" s="302" t="s">
        <v>178</v>
      </c>
      <c r="E10" s="303" t="s">
        <v>187</v>
      </c>
      <c r="F10" s="301" t="s">
        <v>1</v>
      </c>
      <c r="G10" s="304">
        <v>15</v>
      </c>
      <c r="H10" s="305" t="s">
        <v>354</v>
      </c>
      <c r="I10" s="169"/>
      <c r="J10" s="170"/>
      <c r="K10" s="170"/>
    </row>
    <row r="11" spans="2:17" ht="22.5" customHeight="1" thickBot="1">
      <c r="B11" s="134">
        <v>15</v>
      </c>
      <c r="C11" s="135" t="s">
        <v>137</v>
      </c>
      <c r="D11" s="136" t="s">
        <v>178</v>
      </c>
      <c r="E11" s="307" t="s">
        <v>187</v>
      </c>
      <c r="F11" s="135" t="s">
        <v>137</v>
      </c>
      <c r="G11" s="146">
        <v>15</v>
      </c>
      <c r="H11" s="137" t="s">
        <v>354</v>
      </c>
      <c r="I11" s="171"/>
      <c r="J11" s="170"/>
      <c r="K11" s="170"/>
    </row>
    <row r="12" spans="2:17" ht="22.5" customHeight="1" thickBot="1">
      <c r="B12" s="138" t="s">
        <v>3</v>
      </c>
      <c r="C12" s="352"/>
      <c r="D12" s="353"/>
      <c r="E12" s="354"/>
      <c r="F12" s="352">
        <v>96.146666666666675</v>
      </c>
      <c r="G12" s="353"/>
      <c r="H12" s="355"/>
      <c r="J12" s="122"/>
    </row>
    <row r="13" spans="2:17" ht="22.5" customHeight="1">
      <c r="B13" s="139" t="s">
        <v>0</v>
      </c>
      <c r="C13" s="340"/>
      <c r="D13" s="341"/>
      <c r="E13" s="342"/>
      <c r="F13" s="343">
        <v>100</v>
      </c>
      <c r="G13" s="340"/>
      <c r="H13" s="344"/>
      <c r="J13" s="122"/>
    </row>
    <row r="14" spans="2:17" ht="22.5" customHeight="1" thickBot="1">
      <c r="B14" s="140" t="s">
        <v>2</v>
      </c>
      <c r="C14" s="345"/>
      <c r="D14" s="345"/>
      <c r="E14" s="346"/>
      <c r="F14" s="345">
        <v>96</v>
      </c>
      <c r="G14" s="345"/>
      <c r="H14" s="347"/>
      <c r="J14" s="122"/>
    </row>
    <row r="15" spans="2:17" ht="22.5" hidden="1" customHeight="1" thickBot="1">
      <c r="B15" s="140" t="s">
        <v>4</v>
      </c>
      <c r="C15" s="348"/>
      <c r="D15" s="349"/>
      <c r="E15" s="350"/>
      <c r="F15" s="348">
        <v>0.5</v>
      </c>
      <c r="G15" s="349"/>
      <c r="H15" s="351"/>
      <c r="J15" s="122"/>
    </row>
    <row r="16" spans="2:17" s="733" customFormat="1" ht="22.5" customHeight="1">
      <c r="B16" s="730"/>
      <c r="C16" s="731"/>
      <c r="D16" s="731"/>
      <c r="E16" s="732">
        <v>0</v>
      </c>
      <c r="F16" s="731"/>
      <c r="G16" s="731"/>
      <c r="H16" s="732">
        <v>0.96</v>
      </c>
    </row>
    <row r="17" spans="1:8" ht="99.6" customHeight="1">
      <c r="A17" s="141"/>
      <c r="B17" s="729"/>
      <c r="C17" s="729"/>
      <c r="D17" s="729"/>
      <c r="E17" s="729"/>
      <c r="F17" s="729"/>
      <c r="G17" s="729"/>
      <c r="H17" s="729"/>
    </row>
  </sheetData>
  <mergeCells count="14">
    <mergeCell ref="C12:E12"/>
    <mergeCell ref="F12:H12"/>
    <mergeCell ref="C2:E2"/>
    <mergeCell ref="C4:E4"/>
    <mergeCell ref="F4:H4"/>
    <mergeCell ref="C5:E5"/>
    <mergeCell ref="F5:H5"/>
    <mergeCell ref="B17:H17"/>
    <mergeCell ref="C13:E13"/>
    <mergeCell ref="F13:H13"/>
    <mergeCell ref="C14:E14"/>
    <mergeCell ref="F14:H14"/>
    <mergeCell ref="C15:E15"/>
    <mergeCell ref="F15:H1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  <oddFooter>&amp;C_x000D_&amp;1#&amp;"Calibri"&amp;8&amp;KA80000 This document has been classified as Restricted and its distribution should be limited within and outside of Thatcham Research.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9C94-C06A-4B42-BA06-ADD8A62C04AA}">
  <sheetPr codeName="Sheet9">
    <tabColor rgb="FF106A84"/>
  </sheetPr>
  <dimension ref="A1:G47"/>
  <sheetViews>
    <sheetView showGridLines="0" topLeftCell="A23" zoomScale="90" zoomScaleNormal="90" workbookViewId="0">
      <selection activeCell="G47" sqref="G47"/>
    </sheetView>
  </sheetViews>
  <sheetFormatPr defaultColWidth="8.7109375" defaultRowHeight="12.75"/>
  <cols>
    <col min="1" max="2" width="8.7109375" style="1"/>
    <col min="3" max="3" width="42.42578125" style="1" customWidth="1"/>
    <col min="4" max="4" width="25.5703125" style="1" customWidth="1"/>
    <col min="5" max="5" width="25.5703125" style="45" customWidth="1"/>
    <col min="6" max="7" width="25.5703125" style="1" customWidth="1"/>
    <col min="8" max="16384" width="8.7109375" style="1"/>
  </cols>
  <sheetData>
    <row r="1" spans="1:7" ht="13.5" thickBot="1"/>
    <row r="2" spans="1:7" s="3" customFormat="1" ht="12.75" customHeight="1">
      <c r="B2" s="372" t="s">
        <v>169</v>
      </c>
      <c r="C2" s="373"/>
      <c r="D2" s="363"/>
      <c r="E2" s="364"/>
      <c r="F2" s="365"/>
    </row>
    <row r="3" spans="1:7" s="3" customFormat="1" ht="15" customHeight="1">
      <c r="B3" s="374"/>
      <c r="C3" s="375"/>
      <c r="D3" s="366"/>
      <c r="E3" s="367"/>
      <c r="F3" s="368"/>
    </row>
    <row r="4" spans="1:7" ht="15" customHeight="1" thickBot="1">
      <c r="B4" s="376"/>
      <c r="C4" s="377"/>
      <c r="D4" s="369"/>
      <c r="E4" s="370"/>
      <c r="F4" s="371"/>
    </row>
    <row r="5" spans="1:7" s="2" customFormat="1" ht="15" customHeight="1" thickBot="1">
      <c r="A5" s="1"/>
      <c r="B5" s="9" t="s">
        <v>145</v>
      </c>
      <c r="C5" s="19"/>
      <c r="D5" s="116" t="s">
        <v>131</v>
      </c>
      <c r="E5" s="117" t="s">
        <v>146</v>
      </c>
      <c r="F5" s="118" t="s">
        <v>147</v>
      </c>
      <c r="G5" s="119" t="s">
        <v>22</v>
      </c>
    </row>
    <row r="6" spans="1:7" s="2" customFormat="1" ht="15" customHeight="1">
      <c r="A6" s="1"/>
      <c r="B6" s="5"/>
      <c r="C6" s="52" t="s">
        <v>149</v>
      </c>
      <c r="D6" s="103"/>
      <c r="E6" s="104"/>
      <c r="F6" s="107"/>
      <c r="G6" s="120" t="str">
        <f>IF(COUNTIF(D6:F6,"Standard")&gt;0,"Standard",IF(COUNTIF(D6:F6,"Optional")&gt;0,"Optional","N/A"))</f>
        <v>N/A</v>
      </c>
    </row>
    <row r="7" spans="1:7" s="2" customFormat="1" ht="15" customHeight="1">
      <c r="A7" s="1"/>
      <c r="B7" s="5"/>
      <c r="C7" s="52" t="s">
        <v>148</v>
      </c>
      <c r="D7" s="103"/>
      <c r="E7" s="104"/>
      <c r="F7" s="107"/>
      <c r="G7" s="120" t="str">
        <f t="shared" ref="G7:G13" si="0">IF(COUNTIF(D7:F7,"Standard")&gt;0,"Standard",IF(COUNTIF(D7:F7,"Optional")&gt;0,"Optional","N/A"))</f>
        <v>N/A</v>
      </c>
    </row>
    <row r="8" spans="1:7" s="2" customFormat="1" ht="15" customHeight="1">
      <c r="A8" s="1"/>
      <c r="B8" s="5"/>
      <c r="C8" s="52" t="s">
        <v>150</v>
      </c>
      <c r="D8" s="103"/>
      <c r="E8" s="104"/>
      <c r="F8" s="107"/>
      <c r="G8" s="120" t="str">
        <f t="shared" si="0"/>
        <v>N/A</v>
      </c>
    </row>
    <row r="9" spans="1:7" s="2" customFormat="1" ht="15" customHeight="1">
      <c r="A9" s="1"/>
      <c r="B9" s="5"/>
      <c r="C9" s="52" t="s">
        <v>154</v>
      </c>
      <c r="D9" s="103"/>
      <c r="E9" s="104"/>
      <c r="F9" s="107"/>
      <c r="G9" s="120" t="str">
        <f t="shared" si="0"/>
        <v>N/A</v>
      </c>
    </row>
    <row r="10" spans="1:7" s="2" customFormat="1" ht="15" customHeight="1">
      <c r="A10" s="1"/>
      <c r="B10" s="5"/>
      <c r="C10" s="52" t="s">
        <v>151</v>
      </c>
      <c r="D10" s="103"/>
      <c r="E10" s="104"/>
      <c r="F10" s="107"/>
      <c r="G10" s="120" t="str">
        <f t="shared" si="0"/>
        <v>N/A</v>
      </c>
    </row>
    <row r="11" spans="1:7" s="2" customFormat="1" ht="15" customHeight="1">
      <c r="A11" s="1"/>
      <c r="B11" s="5"/>
      <c r="C11" s="52" t="s">
        <v>153</v>
      </c>
      <c r="D11" s="103"/>
      <c r="E11" s="104"/>
      <c r="F11" s="107"/>
      <c r="G11" s="120" t="str">
        <f t="shared" si="0"/>
        <v>N/A</v>
      </c>
    </row>
    <row r="12" spans="1:7" s="2" customFormat="1" ht="15" customHeight="1">
      <c r="A12" s="1"/>
      <c r="B12" s="5"/>
      <c r="C12" s="52" t="s">
        <v>155</v>
      </c>
      <c r="D12" s="103"/>
      <c r="E12" s="104"/>
      <c r="F12" s="107"/>
      <c r="G12" s="120" t="str">
        <f t="shared" si="0"/>
        <v>N/A</v>
      </c>
    </row>
    <row r="13" spans="1:7" s="2" customFormat="1" ht="15" customHeight="1" thickBot="1">
      <c r="A13" s="1"/>
      <c r="B13" s="5"/>
      <c r="C13" s="52" t="s">
        <v>152</v>
      </c>
      <c r="D13" s="105"/>
      <c r="E13" s="104"/>
      <c r="F13" s="107"/>
      <c r="G13" s="120" t="str">
        <f t="shared" si="0"/>
        <v>N/A</v>
      </c>
    </row>
    <row r="14" spans="1:7" s="2" customFormat="1" ht="15" customHeight="1" thickBot="1">
      <c r="A14" s="1"/>
      <c r="B14" s="378" t="s">
        <v>156</v>
      </c>
      <c r="C14" s="379"/>
      <c r="D14" s="112" t="str">
        <f>IF(COUNTIF(D6:D13,"Standard")&gt;0,"Standard",IF(COUNTIF(D6:D13,"Optional")&gt;0,"Optional","N/A"))</f>
        <v>N/A</v>
      </c>
      <c r="E14" s="113" t="str">
        <f>IF(COUNTIF(E6:E13,"Standard")&gt;0,"Standard",IF(COUNTIF(E6:E13,"Optional")&gt;0,"Optional","N/A"))</f>
        <v>N/A</v>
      </c>
      <c r="F14" s="114" t="str">
        <f>IF(COUNTIF(F6:F13,"Standard")&gt;0,"Standard",IF(COUNTIF(F6:F13,"Optional")&gt;0,"Optional","N/A"))</f>
        <v>N/A</v>
      </c>
      <c r="G14" s="121" t="str">
        <f>IF(COUNTIF(G6:G13,"Standard")&gt;0,"Standard",IF(COUNTIF(G6:G13,"Optional")&gt;0,"Optional","N/A"))</f>
        <v>N/A</v>
      </c>
    </row>
    <row r="15" spans="1:7" s="2" customFormat="1" ht="15" customHeight="1" thickBot="1">
      <c r="A15" s="1"/>
      <c r="B15" s="1"/>
      <c r="C15" s="3"/>
      <c r="D15" s="1"/>
      <c r="E15" s="45"/>
      <c r="F15" s="1"/>
    </row>
    <row r="16" spans="1:7" s="2" customFormat="1" ht="15" customHeight="1" thickBot="1">
      <c r="A16" s="1"/>
      <c r="B16" s="9" t="s">
        <v>157</v>
      </c>
      <c r="C16" s="19"/>
      <c r="D16" s="116" t="s">
        <v>170</v>
      </c>
      <c r="E16" s="117" t="s">
        <v>158</v>
      </c>
      <c r="F16" s="118" t="s">
        <v>159</v>
      </c>
      <c r="G16" s="119" t="s">
        <v>77</v>
      </c>
    </row>
    <row r="17" spans="1:7" s="2" customFormat="1" ht="15" customHeight="1">
      <c r="A17" s="1"/>
      <c r="B17" s="5"/>
      <c r="C17" s="52" t="s">
        <v>149</v>
      </c>
      <c r="D17" s="103"/>
      <c r="E17" s="104"/>
      <c r="F17" s="107"/>
      <c r="G17" s="120" t="str">
        <f>IF(COUNTIF(D17:F17,"Standard")&gt;0,"Standard",IF(COUNTIF(D17:F17,"Optional")&gt;0,"Optional","N/A"))</f>
        <v>N/A</v>
      </c>
    </row>
    <row r="18" spans="1:7" s="2" customFormat="1" ht="15" customHeight="1">
      <c r="A18" s="1"/>
      <c r="B18" s="5"/>
      <c r="C18" s="52" t="s">
        <v>148</v>
      </c>
      <c r="D18" s="103"/>
      <c r="E18" s="104"/>
      <c r="F18" s="107"/>
      <c r="G18" s="120" t="str">
        <f t="shared" ref="G18:G24" si="1">IF(COUNTIF(D18:F18,"Standard")&gt;0,"Standard",IF(COUNTIF(D18:F18,"Optional")&gt;0,"Optional","N/A"))</f>
        <v>N/A</v>
      </c>
    </row>
    <row r="19" spans="1:7" s="2" customFormat="1" ht="15" customHeight="1">
      <c r="A19" s="1"/>
      <c r="B19" s="5"/>
      <c r="C19" s="52" t="s">
        <v>150</v>
      </c>
      <c r="D19" s="103"/>
      <c r="E19" s="104"/>
      <c r="F19" s="107"/>
      <c r="G19" s="120" t="str">
        <f t="shared" si="1"/>
        <v>N/A</v>
      </c>
    </row>
    <row r="20" spans="1:7" s="2" customFormat="1" ht="15" customHeight="1">
      <c r="A20" s="1"/>
      <c r="B20" s="5"/>
      <c r="C20" s="52" t="s">
        <v>154</v>
      </c>
      <c r="D20" s="103"/>
      <c r="E20" s="104"/>
      <c r="F20" s="107"/>
      <c r="G20" s="120" t="str">
        <f t="shared" si="1"/>
        <v>N/A</v>
      </c>
    </row>
    <row r="21" spans="1:7" s="2" customFormat="1" ht="15" customHeight="1">
      <c r="A21" s="1"/>
      <c r="B21" s="5"/>
      <c r="C21" s="52" t="s">
        <v>151</v>
      </c>
      <c r="D21" s="103"/>
      <c r="E21" s="104"/>
      <c r="F21" s="107"/>
      <c r="G21" s="120" t="str">
        <f t="shared" si="1"/>
        <v>N/A</v>
      </c>
    </row>
    <row r="22" spans="1:7" s="2" customFormat="1" ht="15" customHeight="1">
      <c r="A22" s="1"/>
      <c r="B22" s="5"/>
      <c r="C22" s="52" t="s">
        <v>153</v>
      </c>
      <c r="D22" s="103"/>
      <c r="E22" s="104"/>
      <c r="F22" s="107"/>
      <c r="G22" s="120" t="str">
        <f t="shared" si="1"/>
        <v>N/A</v>
      </c>
    </row>
    <row r="23" spans="1:7" s="2" customFormat="1" ht="15" customHeight="1">
      <c r="A23" s="1"/>
      <c r="B23" s="5"/>
      <c r="C23" s="52" t="s">
        <v>155</v>
      </c>
      <c r="D23" s="103"/>
      <c r="E23" s="104"/>
      <c r="F23" s="107"/>
      <c r="G23" s="120" t="str">
        <f t="shared" si="1"/>
        <v>N/A</v>
      </c>
    </row>
    <row r="24" spans="1:7" s="2" customFormat="1" ht="15" customHeight="1" thickBot="1">
      <c r="A24" s="1"/>
      <c r="B24" s="5"/>
      <c r="C24" s="52" t="s">
        <v>152</v>
      </c>
      <c r="D24" s="105"/>
      <c r="E24" s="106"/>
      <c r="F24" s="108"/>
      <c r="G24" s="120" t="str">
        <f t="shared" si="1"/>
        <v>N/A</v>
      </c>
    </row>
    <row r="25" spans="1:7" s="2" customFormat="1" ht="15" customHeight="1" thickBot="1">
      <c r="A25" s="1"/>
      <c r="B25" s="378" t="s">
        <v>166</v>
      </c>
      <c r="C25" s="379"/>
      <c r="D25" s="112" t="str">
        <f>IF(COUNTIF(D17:D24,"Standard")&gt;0,"Standard",IF(COUNTIF(D17:D24,"Optional")&gt;0,"Optional","N/A"))</f>
        <v>N/A</v>
      </c>
      <c r="E25" s="113" t="str">
        <f>IF(COUNTIF(E17:E24,"Standard")&gt;0,"Standard",IF(COUNTIF(E17:E24,"Optional")&gt;0,"Optional","N/A"))</f>
        <v>N/A</v>
      </c>
      <c r="F25" s="114" t="str">
        <f>IF(COUNTIF(F17:F24,"Standard")&gt;0,"Standard",IF(COUNTIF(F17:F24,"Optional")&gt;0,"Optional","N/A"))</f>
        <v>N/A</v>
      </c>
      <c r="G25" s="121" t="str">
        <f>IF(COUNTIF(G17:G24,"Standard")&gt;0,"Standard",IF(COUNTIF(G17:G24,"Optional")&gt;0,"Optional","N/A"))</f>
        <v>N/A</v>
      </c>
    </row>
    <row r="26" spans="1:7" s="2" customFormat="1" ht="15" customHeight="1" thickBot="1">
      <c r="A26" s="1"/>
      <c r="B26" s="1"/>
      <c r="C26" s="3"/>
      <c r="D26" s="1"/>
      <c r="E26" s="45"/>
      <c r="F26" s="1"/>
    </row>
    <row r="27" spans="1:7" s="2" customFormat="1" ht="15" customHeight="1" thickBot="1">
      <c r="A27" s="1"/>
      <c r="B27" s="9" t="s">
        <v>160</v>
      </c>
      <c r="C27" s="19"/>
      <c r="D27" s="116" t="s">
        <v>161</v>
      </c>
      <c r="E27" s="117" t="s">
        <v>162</v>
      </c>
      <c r="F27" s="118"/>
      <c r="G27" s="119" t="s">
        <v>1</v>
      </c>
    </row>
    <row r="28" spans="1:7" s="2" customFormat="1" ht="15" customHeight="1">
      <c r="A28" s="1"/>
      <c r="B28" s="5"/>
      <c r="C28" s="52" t="s">
        <v>149</v>
      </c>
      <c r="D28" s="103"/>
      <c r="E28" s="104"/>
      <c r="F28" s="109"/>
      <c r="G28" s="120" t="str">
        <f>IF(COUNTIF(D28:F28,"Standard")&gt;0,"Standard",IF(COUNTIF(D28:F28,"Optional")&gt;0,"Optional","N/A"))</f>
        <v>N/A</v>
      </c>
    </row>
    <row r="29" spans="1:7" s="2" customFormat="1" ht="15" customHeight="1">
      <c r="A29" s="1"/>
      <c r="B29" s="5"/>
      <c r="C29" s="52" t="s">
        <v>148</v>
      </c>
      <c r="D29" s="103"/>
      <c r="E29" s="104"/>
      <c r="F29" s="109"/>
      <c r="G29" s="120" t="str">
        <f t="shared" ref="G29:G35" si="2">IF(COUNTIF(D29:F29,"Standard")&gt;0,"Standard",IF(COUNTIF(D29:F29,"Optional")&gt;0,"Optional","N/A"))</f>
        <v>N/A</v>
      </c>
    </row>
    <row r="30" spans="1:7" s="2" customFormat="1" ht="15" customHeight="1">
      <c r="A30" s="1"/>
      <c r="B30" s="5"/>
      <c r="C30" s="52" t="s">
        <v>150</v>
      </c>
      <c r="D30" s="103"/>
      <c r="E30" s="104"/>
      <c r="F30" s="109"/>
      <c r="G30" s="120" t="str">
        <f t="shared" si="2"/>
        <v>N/A</v>
      </c>
    </row>
    <row r="31" spans="1:7" s="2" customFormat="1" ht="15" customHeight="1">
      <c r="A31" s="1"/>
      <c r="B31" s="5"/>
      <c r="C31" s="52" t="s">
        <v>154</v>
      </c>
      <c r="D31" s="103"/>
      <c r="E31" s="104"/>
      <c r="F31" s="109"/>
      <c r="G31" s="120" t="str">
        <f t="shared" si="2"/>
        <v>N/A</v>
      </c>
    </row>
    <row r="32" spans="1:7" s="2" customFormat="1" ht="15" customHeight="1">
      <c r="A32" s="1"/>
      <c r="B32" s="5"/>
      <c r="C32" s="52" t="s">
        <v>151</v>
      </c>
      <c r="D32" s="103"/>
      <c r="E32" s="104"/>
      <c r="F32" s="109"/>
      <c r="G32" s="120" t="str">
        <f t="shared" si="2"/>
        <v>N/A</v>
      </c>
    </row>
    <row r="33" spans="1:7" s="2" customFormat="1" ht="15" customHeight="1">
      <c r="A33" s="1"/>
      <c r="B33" s="5"/>
      <c r="C33" s="52" t="s">
        <v>153</v>
      </c>
      <c r="D33" s="103"/>
      <c r="E33" s="104"/>
      <c r="F33" s="109"/>
      <c r="G33" s="120" t="str">
        <f t="shared" si="2"/>
        <v>N/A</v>
      </c>
    </row>
    <row r="34" spans="1:7" s="2" customFormat="1" ht="15" customHeight="1">
      <c r="A34" s="1"/>
      <c r="B34" s="5"/>
      <c r="C34" s="52" t="s">
        <v>155</v>
      </c>
      <c r="D34" s="103"/>
      <c r="E34" s="104"/>
      <c r="F34" s="109"/>
      <c r="G34" s="120" t="str">
        <f t="shared" si="2"/>
        <v>N/A</v>
      </c>
    </row>
    <row r="35" spans="1:7" s="2" customFormat="1" ht="15" customHeight="1" thickBot="1">
      <c r="A35" s="1"/>
      <c r="B35" s="5"/>
      <c r="C35" s="52" t="s">
        <v>152</v>
      </c>
      <c r="D35" s="105"/>
      <c r="E35" s="106"/>
      <c r="F35" s="110"/>
      <c r="G35" s="120" t="str">
        <f t="shared" si="2"/>
        <v>N/A</v>
      </c>
    </row>
    <row r="36" spans="1:7" s="2" customFormat="1" ht="15" customHeight="1" thickBot="1">
      <c r="A36" s="1"/>
      <c r="B36" s="378" t="s">
        <v>167</v>
      </c>
      <c r="C36" s="379"/>
      <c r="D36" s="112" t="str">
        <f>IF(COUNTIF(D28:D35,"Standard")&gt;0,"Standard",IF(COUNTIF(D28:D35,"Optional")&gt;0,"Optional","N/A"))</f>
        <v>N/A</v>
      </c>
      <c r="E36" s="113" t="str">
        <f>IF(COUNTIF(E28:E35,"Standard")&gt;0,"Standard",IF(COUNTIF(E28:E35,"Optional")&gt;0,"Optional","N/A"))</f>
        <v>N/A</v>
      </c>
      <c r="F36" s="111"/>
      <c r="G36" s="121" t="str">
        <f>IF(COUNTIF(G28:G35,"Standard")&gt;0,"Standard",IF(COUNTIF(G28:G35,"Optional")&gt;0,"Optional","N/A"))</f>
        <v>N/A</v>
      </c>
    </row>
    <row r="37" spans="1:7" s="2" customFormat="1" ht="15" customHeight="1" thickBot="1">
      <c r="A37" s="1"/>
      <c r="B37" s="1"/>
      <c r="C37" s="3"/>
      <c r="D37" s="1"/>
      <c r="E37" s="45"/>
      <c r="F37" s="1"/>
    </row>
    <row r="38" spans="1:7" s="2" customFormat="1" ht="15" customHeight="1" thickBot="1">
      <c r="A38" s="1"/>
      <c r="B38" s="9" t="s">
        <v>163</v>
      </c>
      <c r="C38" s="19"/>
      <c r="D38" s="116" t="s">
        <v>164</v>
      </c>
      <c r="E38" s="117" t="s">
        <v>165</v>
      </c>
      <c r="F38" s="118" t="s">
        <v>143</v>
      </c>
      <c r="G38" s="119" t="s">
        <v>137</v>
      </c>
    </row>
    <row r="39" spans="1:7" s="2" customFormat="1" ht="15" customHeight="1">
      <c r="A39" s="1"/>
      <c r="B39" s="5"/>
      <c r="C39" s="52" t="s">
        <v>149</v>
      </c>
      <c r="D39" s="103"/>
      <c r="E39" s="104"/>
      <c r="F39" s="107"/>
      <c r="G39" s="120" t="str">
        <f>IF(COUNTIF(D39:F39,"Standard")&gt;0,"Standard",IF(COUNTIF(D39:F39,"Optional")&gt;0,"Optional","N/A"))</f>
        <v>N/A</v>
      </c>
    </row>
    <row r="40" spans="1:7" s="2" customFormat="1" ht="15" customHeight="1">
      <c r="A40" s="1"/>
      <c r="B40" s="5"/>
      <c r="C40" s="52" t="s">
        <v>148</v>
      </c>
      <c r="D40" s="103"/>
      <c r="E40" s="104"/>
      <c r="F40" s="107"/>
      <c r="G40" s="120" t="str">
        <f t="shared" ref="G40:G46" si="3">IF(COUNTIF(D40:F40,"Standard")&gt;0,"Standard",IF(COUNTIF(D40:F40,"Optional")&gt;0,"Optional","N/A"))</f>
        <v>N/A</v>
      </c>
    </row>
    <row r="41" spans="1:7" s="2" customFormat="1" ht="15" customHeight="1">
      <c r="A41" s="1"/>
      <c r="B41" s="5"/>
      <c r="C41" s="52" t="s">
        <v>150</v>
      </c>
      <c r="D41" s="103"/>
      <c r="E41" s="104"/>
      <c r="F41" s="107"/>
      <c r="G41" s="120" t="str">
        <f t="shared" si="3"/>
        <v>N/A</v>
      </c>
    </row>
    <row r="42" spans="1:7" s="2" customFormat="1" ht="15" customHeight="1">
      <c r="A42" s="1"/>
      <c r="B42" s="5"/>
      <c r="C42" s="52" t="s">
        <v>154</v>
      </c>
      <c r="D42" s="103"/>
      <c r="E42" s="104"/>
      <c r="F42" s="107"/>
      <c r="G42" s="120" t="str">
        <f t="shared" si="3"/>
        <v>N/A</v>
      </c>
    </row>
    <row r="43" spans="1:7" s="2" customFormat="1" ht="15" customHeight="1">
      <c r="A43" s="1"/>
      <c r="B43" s="5"/>
      <c r="C43" s="52" t="s">
        <v>151</v>
      </c>
      <c r="D43" s="103"/>
      <c r="E43" s="104"/>
      <c r="F43" s="107"/>
      <c r="G43" s="120" t="str">
        <f t="shared" si="3"/>
        <v>N/A</v>
      </c>
    </row>
    <row r="44" spans="1:7" s="2" customFormat="1" ht="15" customHeight="1">
      <c r="A44" s="1"/>
      <c r="B44" s="5"/>
      <c r="C44" s="52" t="s">
        <v>153</v>
      </c>
      <c r="D44" s="103"/>
      <c r="E44" s="104"/>
      <c r="F44" s="107"/>
      <c r="G44" s="120" t="str">
        <f t="shared" si="3"/>
        <v>N/A</v>
      </c>
    </row>
    <row r="45" spans="1:7" s="2" customFormat="1" ht="15" customHeight="1">
      <c r="A45" s="1"/>
      <c r="B45" s="5"/>
      <c r="C45" s="52" t="s">
        <v>155</v>
      </c>
      <c r="D45" s="103"/>
      <c r="E45" s="104"/>
      <c r="F45" s="107"/>
      <c r="G45" s="120" t="str">
        <f t="shared" si="3"/>
        <v>N/A</v>
      </c>
    </row>
    <row r="46" spans="1:7" s="2" customFormat="1" ht="15" customHeight="1" thickBot="1">
      <c r="A46" s="1"/>
      <c r="B46" s="5"/>
      <c r="C46" s="52" t="s">
        <v>152</v>
      </c>
      <c r="D46" s="105"/>
      <c r="E46" s="106"/>
      <c r="F46" s="108"/>
      <c r="G46" s="120" t="str">
        <f t="shared" si="3"/>
        <v>N/A</v>
      </c>
    </row>
    <row r="47" spans="1:7" s="2" customFormat="1" ht="15" customHeight="1" thickBot="1">
      <c r="A47" s="1"/>
      <c r="B47" s="378" t="s">
        <v>168</v>
      </c>
      <c r="C47" s="379"/>
      <c r="D47" s="112" t="str">
        <f>IF(COUNTIF(D39:D46,"Standard")&gt;0,"Standard",IF(COUNTIF(D39:D46,"Optional")&gt;0,"Optional","N/A"))</f>
        <v>N/A</v>
      </c>
      <c r="E47" s="113" t="str">
        <f>IF(COUNTIF(E39:E46,"Standard")&gt;0,"Standard",IF(COUNTIF(E39:E46,"Optional")&gt;0,"Optional","N/A"))</f>
        <v>N/A</v>
      </c>
      <c r="F47" s="114" t="str">
        <f>IF(COUNTIF(F39:F46,"Standard")&gt;0,"Standard",IF(COUNTIF(F39:F46,"Optional")&gt;0,"Optional","N/A"))</f>
        <v>N/A</v>
      </c>
      <c r="G47" s="121" t="str">
        <f>IF(COUNTIF(G39:G46,"Standard")&gt;0,"Standard",IF(COUNTIF(G39:G46,"Optional")&gt;0,"Optional","N/A"))</f>
        <v>N/A</v>
      </c>
    </row>
  </sheetData>
  <sortState xmlns:xlrd2="http://schemas.microsoft.com/office/spreadsheetml/2017/richdata2" ref="C6:C13">
    <sortCondition ref="C6:C13"/>
  </sortState>
  <mergeCells count="6">
    <mergeCell ref="D2:F4"/>
    <mergeCell ref="B2:C4"/>
    <mergeCell ref="B25:C25"/>
    <mergeCell ref="B36:C36"/>
    <mergeCell ref="B47:C47"/>
    <mergeCell ref="B14:C14"/>
  </mergeCells>
  <dataValidations count="1">
    <dataValidation type="list" allowBlank="1" showInputMessage="1" showErrorMessage="1" sqref="D39:F46 D28:E35 D17:F24 D6:F13" xr:uid="{6422CCAD-B307-436B-9D75-C3B84A5C990B}">
      <formula1>"Standard,Optional,N/A"</formula1>
    </dataValidation>
  </dataValidations>
  <pageMargins left="0.7" right="0.7" top="0.75" bottom="0.75" header="0.3" footer="0.3"/>
  <pageSetup paperSize="9" orientation="portrait" horizontalDpi="4294967293" r:id="rId1"/>
  <headerFooter>
    <oddFooter>&amp;C_x000D_&amp;1#&amp;"Calibri"&amp;8&amp;KA80000 This document has been classified as Restricted and its distribution should be limited within and outside of Thatcham Research.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C72-FFED-4B2D-AF90-DCA89FE87C77}">
  <sheetPr codeName="Sheet4">
    <tabColor rgb="FF00B050"/>
    <pageSetUpPr fitToPage="1"/>
  </sheetPr>
  <dimension ref="A1:J127"/>
  <sheetViews>
    <sheetView showGridLines="0" zoomScaleNormal="100" workbookViewId="0"/>
  </sheetViews>
  <sheetFormatPr defaultColWidth="8.7109375" defaultRowHeight="12.75"/>
  <cols>
    <col min="1" max="2" width="8.7109375" style="28"/>
    <col min="3" max="3" width="40.42578125" style="28" customWidth="1"/>
    <col min="4" max="7" width="10.7109375" style="28" customWidth="1"/>
    <col min="8" max="8" width="13.42578125" style="28" hidden="1" customWidth="1"/>
    <col min="9" max="11" width="8.7109375" style="28" customWidth="1"/>
    <col min="12" max="16384" width="8.7109375" style="28"/>
  </cols>
  <sheetData>
    <row r="1" spans="1:8" ht="13.5" thickBot="1">
      <c r="A1" s="27">
        <v>3</v>
      </c>
    </row>
    <row r="2" spans="1:8" s="30" customFormat="1" ht="13.15" customHeight="1">
      <c r="B2" s="431" t="s">
        <v>64</v>
      </c>
      <c r="C2" s="432"/>
      <c r="D2" s="435" t="s">
        <v>98</v>
      </c>
      <c r="E2" s="436"/>
      <c r="F2" s="439" t="s">
        <v>209</v>
      </c>
      <c r="G2" s="440"/>
    </row>
    <row r="3" spans="1:8" s="30" customFormat="1" ht="15" customHeight="1">
      <c r="B3" s="433"/>
      <c r="C3" s="434"/>
      <c r="D3" s="437"/>
      <c r="E3" s="438"/>
      <c r="F3" s="441"/>
      <c r="G3" s="442"/>
    </row>
    <row r="4" spans="1:8" ht="15" customHeight="1" thickBot="1">
      <c r="B4" s="443"/>
      <c r="C4" s="444"/>
      <c r="D4" s="77" t="s">
        <v>99</v>
      </c>
      <c r="E4" s="78" t="s">
        <v>10</v>
      </c>
      <c r="F4" s="158" t="s">
        <v>99</v>
      </c>
      <c r="G4" s="79" t="s">
        <v>10</v>
      </c>
    </row>
    <row r="5" spans="1:8" s="29" customFormat="1" ht="15" customHeight="1">
      <c r="A5" s="28"/>
      <c r="B5" s="33" t="s">
        <v>28</v>
      </c>
      <c r="C5" s="63"/>
      <c r="D5" s="445"/>
      <c r="E5" s="446"/>
      <c r="F5" s="446"/>
      <c r="G5" s="447"/>
    </row>
    <row r="6" spans="1:8" s="29" customFormat="1" ht="15" customHeight="1">
      <c r="A6" s="28"/>
      <c r="B6" s="31"/>
      <c r="C6" s="64" t="s">
        <v>100</v>
      </c>
      <c r="D6" s="453"/>
      <c r="E6" s="454"/>
      <c r="F6" s="453"/>
      <c r="G6" s="454"/>
      <c r="H6" s="29">
        <v>0</v>
      </c>
    </row>
    <row r="7" spans="1:8" s="29" customFormat="1" ht="15" customHeight="1">
      <c r="A7" s="28"/>
      <c r="B7" s="31"/>
      <c r="C7" s="64" t="s">
        <v>29</v>
      </c>
      <c r="D7" s="453" t="s">
        <v>305</v>
      </c>
      <c r="E7" s="454"/>
      <c r="F7" s="453" t="s">
        <v>305</v>
      </c>
      <c r="G7" s="454"/>
    </row>
    <row r="8" spans="1:8" s="29" customFormat="1" ht="15" customHeight="1">
      <c r="A8" s="28"/>
      <c r="B8" s="31"/>
      <c r="C8" s="64" t="s">
        <v>43</v>
      </c>
      <c r="D8" s="455"/>
      <c r="E8" s="456"/>
      <c r="F8" s="455"/>
      <c r="G8" s="456"/>
      <c r="H8" s="29">
        <v>0</v>
      </c>
    </row>
    <row r="9" spans="1:8" s="29" customFormat="1" ht="15" customHeight="1" thickBot="1">
      <c r="A9" s="28"/>
      <c r="B9" s="38"/>
      <c r="C9" s="65" t="s">
        <v>30</v>
      </c>
      <c r="D9" s="457"/>
      <c r="E9" s="458"/>
      <c r="F9" s="457"/>
      <c r="G9" s="458"/>
      <c r="H9" s="29">
        <v>0</v>
      </c>
    </row>
    <row r="10" spans="1:8" s="29" customFormat="1" ht="15" customHeight="1" thickBot="1">
      <c r="A10" s="28"/>
      <c r="B10" s="28"/>
      <c r="C10" s="30"/>
      <c r="D10" s="28"/>
      <c r="E10" s="28"/>
      <c r="F10" s="28"/>
      <c r="G10" s="28"/>
    </row>
    <row r="11" spans="1:8" s="29" customFormat="1" ht="15" customHeight="1">
      <c r="A11" s="28"/>
      <c r="B11" s="33" t="s">
        <v>65</v>
      </c>
      <c r="C11" s="34"/>
      <c r="D11" s="445"/>
      <c r="E11" s="446"/>
      <c r="F11" s="446"/>
      <c r="G11" s="447"/>
    </row>
    <row r="12" spans="1:8" s="29" customFormat="1" ht="15" customHeight="1">
      <c r="A12" s="28"/>
      <c r="B12" s="31"/>
      <c r="C12" s="35"/>
      <c r="D12" s="452"/>
      <c r="E12" s="413"/>
      <c r="F12" s="413"/>
      <c r="G12" s="414"/>
    </row>
    <row r="13" spans="1:8" s="29" customFormat="1" ht="15" customHeight="1">
      <c r="A13" s="28"/>
      <c r="B13" s="31"/>
      <c r="C13" s="32" t="s">
        <v>68</v>
      </c>
      <c r="D13" s="423" t="s">
        <v>306</v>
      </c>
      <c r="E13" s="425"/>
      <c r="F13" s="425"/>
      <c r="G13" s="426"/>
    </row>
    <row r="14" spans="1:8" s="29" customFormat="1" ht="15" customHeight="1">
      <c r="A14" s="28"/>
      <c r="B14" s="31"/>
      <c r="C14" s="32" t="s">
        <v>259</v>
      </c>
      <c r="D14" s="423" t="s">
        <v>307</v>
      </c>
      <c r="E14" s="424"/>
      <c r="F14" s="425" t="s">
        <v>307</v>
      </c>
      <c r="G14" s="426"/>
    </row>
    <row r="15" spans="1:8" s="29" customFormat="1" ht="15" customHeight="1" thickBot="1">
      <c r="A15" s="28"/>
      <c r="B15" s="31"/>
      <c r="C15" s="32" t="s">
        <v>101</v>
      </c>
      <c r="D15" s="427" t="s">
        <v>173</v>
      </c>
      <c r="E15" s="428"/>
      <c r="F15" s="429" t="s">
        <v>173</v>
      </c>
      <c r="G15" s="430"/>
    </row>
    <row r="16" spans="1:8" s="29" customFormat="1" ht="15" customHeight="1" thickBot="1">
      <c r="A16" s="69"/>
      <c r="B16" s="399" t="s">
        <v>65</v>
      </c>
      <c r="C16" s="400"/>
      <c r="D16" s="448" t="s">
        <v>307</v>
      </c>
      <c r="E16" s="449"/>
      <c r="F16" s="450" t="s">
        <v>307</v>
      </c>
      <c r="G16" s="451"/>
    </row>
    <row r="17" spans="1:7" s="29" customFormat="1" ht="15" customHeight="1" thickBot="1">
      <c r="A17" s="69"/>
      <c r="B17" s="28"/>
      <c r="C17" s="30"/>
      <c r="D17" s="28"/>
      <c r="E17" s="28"/>
      <c r="F17" s="28"/>
      <c r="G17" s="28"/>
    </row>
    <row r="18" spans="1:7" s="29" customFormat="1" ht="15" customHeight="1">
      <c r="A18" s="69"/>
      <c r="B18" s="33" t="s">
        <v>257</v>
      </c>
      <c r="C18" s="34"/>
      <c r="D18" s="416"/>
      <c r="E18" s="417"/>
      <c r="F18" s="418"/>
      <c r="G18" s="419"/>
    </row>
    <row r="19" spans="1:7" s="29" customFormat="1" ht="15" customHeight="1">
      <c r="A19" s="69"/>
      <c r="B19" s="68">
        <v>1</v>
      </c>
      <c r="C19" s="42">
        <v>10</v>
      </c>
      <c r="D19" s="62">
        <v>0</v>
      </c>
      <c r="E19" s="159">
        <v>1</v>
      </c>
      <c r="F19" s="420"/>
      <c r="G19" s="414"/>
    </row>
    <row r="20" spans="1:7" s="29" customFormat="1" ht="15" customHeight="1">
      <c r="A20" s="69"/>
      <c r="B20" s="68">
        <v>2</v>
      </c>
      <c r="C20" s="42">
        <v>15</v>
      </c>
      <c r="D20" s="62">
        <v>0</v>
      </c>
      <c r="E20" s="159">
        <v>1</v>
      </c>
      <c r="F20" s="420"/>
      <c r="G20" s="414"/>
    </row>
    <row r="21" spans="1:7" s="29" customFormat="1" ht="15" customHeight="1">
      <c r="A21" s="69"/>
      <c r="B21" s="68">
        <v>1</v>
      </c>
      <c r="C21" s="42">
        <v>20</v>
      </c>
      <c r="D21" s="62">
        <v>0</v>
      </c>
      <c r="E21" s="159">
        <v>1</v>
      </c>
      <c r="F21" s="420"/>
      <c r="G21" s="414"/>
    </row>
    <row r="22" spans="1:7" s="29" customFormat="1" ht="15" customHeight="1">
      <c r="A22" s="69"/>
      <c r="B22" s="68">
        <v>2</v>
      </c>
      <c r="C22" s="42">
        <v>25</v>
      </c>
      <c r="D22" s="62">
        <v>0</v>
      </c>
      <c r="E22" s="159">
        <v>1</v>
      </c>
      <c r="F22" s="420"/>
      <c r="G22" s="414"/>
    </row>
    <row r="23" spans="1:7" s="29" customFormat="1" ht="15" customHeight="1">
      <c r="A23" s="69"/>
      <c r="B23" s="68">
        <v>2</v>
      </c>
      <c r="C23" s="42">
        <v>30</v>
      </c>
      <c r="D23" s="62">
        <v>0</v>
      </c>
      <c r="E23" s="159">
        <v>2</v>
      </c>
      <c r="F23" s="420"/>
      <c r="G23" s="414"/>
    </row>
    <row r="24" spans="1:7" s="29" customFormat="1" ht="15" customHeight="1">
      <c r="A24" s="69"/>
      <c r="B24" s="68">
        <v>3</v>
      </c>
      <c r="C24" s="42">
        <v>35</v>
      </c>
      <c r="D24" s="318">
        <v>0</v>
      </c>
      <c r="E24" s="159">
        <v>3</v>
      </c>
      <c r="F24" s="420"/>
      <c r="G24" s="414"/>
    </row>
    <row r="25" spans="1:7" s="29" customFormat="1" ht="15" customHeight="1">
      <c r="A25" s="69"/>
      <c r="B25" s="68">
        <v>3</v>
      </c>
      <c r="C25" s="42">
        <v>40</v>
      </c>
      <c r="D25" s="62">
        <v>0</v>
      </c>
      <c r="E25" s="159">
        <v>3</v>
      </c>
      <c r="F25" s="420"/>
      <c r="G25" s="414"/>
    </row>
    <row r="26" spans="1:7" s="29" customFormat="1" ht="15" customHeight="1">
      <c r="A26" s="69"/>
      <c r="B26" s="31"/>
      <c r="C26" s="42">
        <v>45</v>
      </c>
      <c r="D26" s="62">
        <v>0</v>
      </c>
      <c r="E26" s="159">
        <v>3</v>
      </c>
      <c r="F26" s="420"/>
      <c r="G26" s="414"/>
    </row>
    <row r="27" spans="1:7" s="29" customFormat="1" ht="15" customHeight="1">
      <c r="A27" s="69"/>
      <c r="B27" s="31"/>
      <c r="C27" s="42">
        <v>50</v>
      </c>
      <c r="D27" s="62">
        <v>0</v>
      </c>
      <c r="E27" s="159">
        <v>2</v>
      </c>
      <c r="F27" s="420"/>
      <c r="G27" s="414"/>
    </row>
    <row r="28" spans="1:7" s="29" customFormat="1" ht="15" customHeight="1">
      <c r="A28" s="69"/>
      <c r="B28" s="31"/>
      <c r="C28" s="42">
        <v>55</v>
      </c>
      <c r="D28" s="62">
        <v>0</v>
      </c>
      <c r="E28" s="159">
        <v>2</v>
      </c>
      <c r="F28" s="420"/>
      <c r="G28" s="414"/>
    </row>
    <row r="29" spans="1:7" s="29" customFormat="1" ht="15" customHeight="1" thickBot="1">
      <c r="A29" s="69"/>
      <c r="B29" s="31"/>
      <c r="C29" s="42">
        <v>60</v>
      </c>
      <c r="D29" s="318">
        <v>0</v>
      </c>
      <c r="E29" s="159">
        <v>1</v>
      </c>
      <c r="F29" s="421"/>
      <c r="G29" s="422"/>
    </row>
    <row r="30" spans="1:7" s="29" customFormat="1" ht="15" customHeight="1" thickBot="1">
      <c r="A30" s="69"/>
      <c r="B30" s="410" t="s">
        <v>258</v>
      </c>
      <c r="C30" s="411"/>
      <c r="D30" s="401">
        <v>20</v>
      </c>
      <c r="E30" s="412"/>
      <c r="F30" s="402"/>
      <c r="G30" s="403"/>
    </row>
    <row r="31" spans="1:7" s="29" customFormat="1" ht="15" customHeight="1" thickBot="1">
      <c r="A31" s="69"/>
      <c r="B31" s="28"/>
      <c r="C31" s="30"/>
      <c r="D31" s="28"/>
      <c r="E31" s="28"/>
      <c r="F31" s="28"/>
      <c r="G31" s="28"/>
    </row>
    <row r="32" spans="1:7" s="29" customFormat="1" ht="15" customHeight="1">
      <c r="A32" s="69"/>
      <c r="B32" s="33" t="s">
        <v>260</v>
      </c>
      <c r="C32" s="34"/>
      <c r="D32" s="416"/>
      <c r="E32" s="417"/>
      <c r="F32" s="418"/>
      <c r="G32" s="419"/>
    </row>
    <row r="33" spans="1:7" s="29" customFormat="1" ht="15" customHeight="1">
      <c r="A33" s="69"/>
      <c r="B33" s="68">
        <v>1</v>
      </c>
      <c r="C33" s="42">
        <v>10</v>
      </c>
      <c r="D33" s="62">
        <v>0</v>
      </c>
      <c r="E33" s="159">
        <v>1</v>
      </c>
      <c r="F33" s="282">
        <v>0</v>
      </c>
      <c r="G33" s="76">
        <v>1</v>
      </c>
    </row>
    <row r="34" spans="1:7" s="29" customFormat="1" ht="15" customHeight="1">
      <c r="A34" s="69"/>
      <c r="B34" s="68">
        <v>2</v>
      </c>
      <c r="C34" s="42">
        <v>15</v>
      </c>
      <c r="D34" s="62">
        <v>0</v>
      </c>
      <c r="E34" s="159">
        <v>1</v>
      </c>
      <c r="F34" s="282">
        <v>0</v>
      </c>
      <c r="G34" s="76">
        <v>1</v>
      </c>
    </row>
    <row r="35" spans="1:7" s="29" customFormat="1" ht="15" customHeight="1">
      <c r="A35" s="69"/>
      <c r="B35" s="68">
        <v>1</v>
      </c>
      <c r="C35" s="42">
        <v>20</v>
      </c>
      <c r="D35" s="318">
        <v>0</v>
      </c>
      <c r="E35" s="159">
        <v>1</v>
      </c>
      <c r="F35" s="282">
        <v>0</v>
      </c>
      <c r="G35" s="76">
        <v>1</v>
      </c>
    </row>
    <row r="36" spans="1:7" s="29" customFormat="1" ht="15" customHeight="1">
      <c r="A36" s="69"/>
      <c r="B36" s="68">
        <v>2</v>
      </c>
      <c r="C36" s="42">
        <v>25</v>
      </c>
      <c r="D36" s="62">
        <v>0</v>
      </c>
      <c r="E36" s="159">
        <v>1</v>
      </c>
      <c r="F36" s="282">
        <v>0</v>
      </c>
      <c r="G36" s="76">
        <v>1</v>
      </c>
    </row>
    <row r="37" spans="1:7" s="29" customFormat="1" ht="15" customHeight="1">
      <c r="A37" s="69"/>
      <c r="B37" s="68">
        <v>2</v>
      </c>
      <c r="C37" s="42">
        <v>30</v>
      </c>
      <c r="D37" s="62">
        <v>0</v>
      </c>
      <c r="E37" s="159">
        <v>2</v>
      </c>
      <c r="F37" s="282">
        <v>0</v>
      </c>
      <c r="G37" s="76">
        <v>1</v>
      </c>
    </row>
    <row r="38" spans="1:7" s="29" customFormat="1" ht="15" customHeight="1">
      <c r="A38" s="69"/>
      <c r="B38" s="68">
        <v>3</v>
      </c>
      <c r="C38" s="42">
        <v>35</v>
      </c>
      <c r="D38" s="62">
        <v>0</v>
      </c>
      <c r="E38" s="159">
        <v>3</v>
      </c>
      <c r="F38" s="319">
        <v>0</v>
      </c>
      <c r="G38" s="76">
        <v>2</v>
      </c>
    </row>
    <row r="39" spans="1:7" s="29" customFormat="1" ht="15" customHeight="1">
      <c r="A39" s="69"/>
      <c r="B39" s="68">
        <v>3</v>
      </c>
      <c r="C39" s="42">
        <v>40</v>
      </c>
      <c r="D39" s="62">
        <v>0</v>
      </c>
      <c r="E39" s="159">
        <v>3</v>
      </c>
      <c r="F39" s="282">
        <v>0</v>
      </c>
      <c r="G39" s="76">
        <v>2</v>
      </c>
    </row>
    <row r="40" spans="1:7" s="29" customFormat="1" ht="15" customHeight="1">
      <c r="A40" s="69"/>
      <c r="B40" s="31"/>
      <c r="C40" s="42">
        <v>45</v>
      </c>
      <c r="D40" s="62">
        <v>0</v>
      </c>
      <c r="E40" s="159">
        <v>3</v>
      </c>
      <c r="F40" s="319">
        <v>0</v>
      </c>
      <c r="G40" s="76">
        <v>3</v>
      </c>
    </row>
    <row r="41" spans="1:7" s="29" customFormat="1" ht="15" customHeight="1">
      <c r="A41" s="69"/>
      <c r="B41" s="31"/>
      <c r="C41" s="42">
        <v>50</v>
      </c>
      <c r="D41" s="62">
        <v>0</v>
      </c>
      <c r="E41" s="159">
        <v>2</v>
      </c>
      <c r="F41" s="319">
        <v>0</v>
      </c>
      <c r="G41" s="76">
        <v>3</v>
      </c>
    </row>
    <row r="42" spans="1:7" s="29" customFormat="1" ht="15" customHeight="1">
      <c r="A42" s="69"/>
      <c r="B42" s="31"/>
      <c r="C42" s="42">
        <v>55</v>
      </c>
      <c r="D42" s="318">
        <v>0</v>
      </c>
      <c r="E42" s="159">
        <v>2</v>
      </c>
      <c r="F42" s="160">
        <v>999</v>
      </c>
      <c r="G42" s="76">
        <v>0</v>
      </c>
    </row>
    <row r="43" spans="1:7" s="29" customFormat="1" ht="15" customHeight="1" thickBot="1">
      <c r="A43" s="69"/>
      <c r="B43" s="31"/>
      <c r="C43" s="42">
        <v>60</v>
      </c>
      <c r="D43" s="318">
        <v>60.42</v>
      </c>
      <c r="E43" s="159">
        <v>0</v>
      </c>
      <c r="F43" s="160">
        <v>999</v>
      </c>
      <c r="G43" s="76">
        <v>0</v>
      </c>
    </row>
    <row r="44" spans="1:7" s="29" customFormat="1" ht="15" customHeight="1" thickBot="1">
      <c r="A44" s="69"/>
      <c r="B44" s="410" t="s">
        <v>261</v>
      </c>
      <c r="C44" s="411"/>
      <c r="D44" s="401">
        <v>19</v>
      </c>
      <c r="E44" s="412"/>
      <c r="F44" s="402">
        <v>15</v>
      </c>
      <c r="G44" s="403"/>
    </row>
    <row r="45" spans="1:7" s="29" customFormat="1" ht="15" customHeight="1" thickBot="1">
      <c r="A45" s="69"/>
      <c r="B45" s="28"/>
      <c r="C45" s="30"/>
      <c r="D45" s="28"/>
      <c r="E45" s="28"/>
      <c r="F45" s="28"/>
      <c r="G45" s="28"/>
    </row>
    <row r="46" spans="1:7" s="29" customFormat="1" ht="15" customHeight="1">
      <c r="A46" s="69"/>
      <c r="B46" s="33" t="s">
        <v>262</v>
      </c>
      <c r="C46" s="34"/>
      <c r="D46" s="416"/>
      <c r="E46" s="417"/>
      <c r="F46" s="418"/>
      <c r="G46" s="419"/>
    </row>
    <row r="47" spans="1:7" s="29" customFormat="1" ht="15" customHeight="1">
      <c r="A47" s="69"/>
      <c r="B47" s="68">
        <v>1</v>
      </c>
      <c r="C47" s="42">
        <v>10</v>
      </c>
      <c r="D47" s="62">
        <v>0</v>
      </c>
      <c r="E47" s="159">
        <v>1</v>
      </c>
      <c r="F47" s="160">
        <v>0</v>
      </c>
      <c r="G47" s="76">
        <v>1</v>
      </c>
    </row>
    <row r="48" spans="1:7" s="29" customFormat="1" ht="15" customHeight="1">
      <c r="A48" s="69"/>
      <c r="B48" s="68">
        <v>1</v>
      </c>
      <c r="C48" s="42">
        <v>15</v>
      </c>
      <c r="D48" s="62">
        <v>0</v>
      </c>
      <c r="E48" s="159">
        <v>1</v>
      </c>
      <c r="F48" s="160">
        <v>0</v>
      </c>
      <c r="G48" s="76">
        <v>1</v>
      </c>
    </row>
    <row r="49" spans="1:7" s="29" customFormat="1" ht="15" customHeight="1">
      <c r="A49" s="69"/>
      <c r="B49" s="68">
        <v>2</v>
      </c>
      <c r="C49" s="42">
        <v>20</v>
      </c>
      <c r="D49" s="62">
        <v>0</v>
      </c>
      <c r="E49" s="159">
        <v>1</v>
      </c>
      <c r="F49" s="320">
        <v>0</v>
      </c>
      <c r="G49" s="76">
        <v>1</v>
      </c>
    </row>
    <row r="50" spans="1:7" s="29" customFormat="1" ht="15" customHeight="1">
      <c r="A50" s="69"/>
      <c r="B50" s="68">
        <v>2</v>
      </c>
      <c r="C50" s="42">
        <v>25</v>
      </c>
      <c r="D50" s="62">
        <v>0</v>
      </c>
      <c r="E50" s="159">
        <v>1</v>
      </c>
      <c r="F50" s="160">
        <v>0</v>
      </c>
      <c r="G50" s="76">
        <v>1</v>
      </c>
    </row>
    <row r="51" spans="1:7" s="29" customFormat="1" ht="15" customHeight="1">
      <c r="A51" s="69"/>
      <c r="B51" s="68">
        <v>2</v>
      </c>
      <c r="C51" s="42">
        <v>30</v>
      </c>
      <c r="D51" s="318">
        <v>0</v>
      </c>
      <c r="E51" s="159">
        <v>2</v>
      </c>
      <c r="F51" s="160">
        <v>0</v>
      </c>
      <c r="G51" s="76">
        <v>1</v>
      </c>
    </row>
    <row r="52" spans="1:7" s="29" customFormat="1" ht="15" customHeight="1">
      <c r="A52" s="69"/>
      <c r="B52" s="68">
        <v>3</v>
      </c>
      <c r="C52" s="42">
        <v>35</v>
      </c>
      <c r="D52" s="62">
        <v>0</v>
      </c>
      <c r="E52" s="159">
        <v>3</v>
      </c>
      <c r="F52" s="160">
        <v>0</v>
      </c>
      <c r="G52" s="76">
        <v>2</v>
      </c>
    </row>
    <row r="53" spans="1:7" s="29" customFormat="1" ht="15" customHeight="1">
      <c r="A53" s="69"/>
      <c r="B53" s="68">
        <v>3</v>
      </c>
      <c r="C53" s="42">
        <v>40</v>
      </c>
      <c r="D53" s="62">
        <v>0</v>
      </c>
      <c r="E53" s="159">
        <v>3</v>
      </c>
      <c r="F53" s="160">
        <v>0</v>
      </c>
      <c r="G53" s="76">
        <v>2</v>
      </c>
    </row>
    <row r="54" spans="1:7" s="29" customFormat="1" ht="15" customHeight="1">
      <c r="A54" s="69"/>
      <c r="B54" s="31"/>
      <c r="C54" s="42">
        <v>45</v>
      </c>
      <c r="D54" s="62">
        <v>0</v>
      </c>
      <c r="E54" s="159">
        <v>3</v>
      </c>
      <c r="F54" s="160">
        <v>0</v>
      </c>
      <c r="G54" s="76">
        <v>3</v>
      </c>
    </row>
    <row r="55" spans="1:7" s="29" customFormat="1" ht="15" customHeight="1">
      <c r="A55" s="69"/>
      <c r="B55" s="31"/>
      <c r="C55" s="42">
        <v>50</v>
      </c>
      <c r="D55" s="62">
        <v>0</v>
      </c>
      <c r="E55" s="159">
        <v>2</v>
      </c>
      <c r="F55" s="320">
        <v>0</v>
      </c>
      <c r="G55" s="76">
        <v>3</v>
      </c>
    </row>
    <row r="56" spans="1:7" s="29" customFormat="1" ht="15" customHeight="1">
      <c r="A56" s="69"/>
      <c r="B56" s="31"/>
      <c r="C56" s="42">
        <v>55</v>
      </c>
      <c r="D56" s="62">
        <v>0</v>
      </c>
      <c r="E56" s="159">
        <v>2</v>
      </c>
      <c r="F56" s="320">
        <v>0</v>
      </c>
      <c r="G56" s="76">
        <v>3</v>
      </c>
    </row>
    <row r="57" spans="1:7" s="29" customFormat="1" ht="15" customHeight="1" thickBot="1">
      <c r="A57" s="69"/>
      <c r="B57" s="31"/>
      <c r="C57" s="42">
        <v>60</v>
      </c>
      <c r="D57" s="318">
        <v>0</v>
      </c>
      <c r="E57" s="159">
        <v>1</v>
      </c>
      <c r="F57" s="320">
        <v>0</v>
      </c>
      <c r="G57" s="76">
        <v>2</v>
      </c>
    </row>
    <row r="58" spans="1:7" s="29" customFormat="1" ht="15" customHeight="1" thickBot="1">
      <c r="A58" s="69"/>
      <c r="B58" s="410" t="s">
        <v>263</v>
      </c>
      <c r="C58" s="411"/>
      <c r="D58" s="401">
        <v>20</v>
      </c>
      <c r="E58" s="412"/>
      <c r="F58" s="402">
        <v>20</v>
      </c>
      <c r="G58" s="403"/>
    </row>
    <row r="59" spans="1:7" s="29" customFormat="1" ht="15" customHeight="1" thickBot="1">
      <c r="A59" s="69"/>
      <c r="B59" s="28"/>
      <c r="C59" s="30"/>
      <c r="D59" s="28"/>
      <c r="E59" s="28"/>
      <c r="F59" s="28"/>
      <c r="G59" s="28"/>
    </row>
    <row r="60" spans="1:7" s="29" customFormat="1" ht="15" customHeight="1">
      <c r="A60" s="69"/>
      <c r="B60" s="33" t="s">
        <v>264</v>
      </c>
      <c r="C60" s="34"/>
      <c r="D60" s="416"/>
      <c r="E60" s="417"/>
      <c r="F60" s="418"/>
      <c r="G60" s="419"/>
    </row>
    <row r="61" spans="1:7" s="29" customFormat="1" ht="15" customHeight="1">
      <c r="A61" s="69"/>
      <c r="B61" s="68">
        <v>1</v>
      </c>
      <c r="C61" s="42">
        <v>10</v>
      </c>
      <c r="D61" s="62">
        <v>0</v>
      </c>
      <c r="E61" s="159">
        <v>1</v>
      </c>
      <c r="F61" s="420"/>
      <c r="G61" s="414"/>
    </row>
    <row r="62" spans="1:7" s="29" customFormat="1" ht="15" customHeight="1">
      <c r="A62" s="69"/>
      <c r="B62" s="68">
        <v>2</v>
      </c>
      <c r="C62" s="42">
        <v>15</v>
      </c>
      <c r="D62" s="62">
        <v>0</v>
      </c>
      <c r="E62" s="159">
        <v>1</v>
      </c>
      <c r="F62" s="420"/>
      <c r="G62" s="414"/>
    </row>
    <row r="63" spans="1:7" s="29" customFormat="1" ht="15" customHeight="1">
      <c r="A63" s="69"/>
      <c r="B63" s="68">
        <v>2</v>
      </c>
      <c r="C63" s="42">
        <v>20</v>
      </c>
      <c r="D63" s="62">
        <v>0</v>
      </c>
      <c r="E63" s="159">
        <v>1</v>
      </c>
      <c r="F63" s="420"/>
      <c r="G63" s="414"/>
    </row>
    <row r="64" spans="1:7" s="29" customFormat="1" ht="15" customHeight="1">
      <c r="A64" s="69"/>
      <c r="B64" s="68">
        <v>2</v>
      </c>
      <c r="C64" s="42">
        <v>25</v>
      </c>
      <c r="D64" s="318">
        <v>0</v>
      </c>
      <c r="E64" s="159">
        <v>1</v>
      </c>
      <c r="F64" s="420"/>
      <c r="G64" s="414"/>
    </row>
    <row r="65" spans="1:9" s="29" customFormat="1" ht="15" customHeight="1">
      <c r="A65" s="69"/>
      <c r="B65" s="68">
        <v>2</v>
      </c>
      <c r="C65" s="42">
        <v>30</v>
      </c>
      <c r="D65" s="62">
        <v>0</v>
      </c>
      <c r="E65" s="159">
        <v>2</v>
      </c>
      <c r="F65" s="420"/>
      <c r="G65" s="414"/>
    </row>
    <row r="66" spans="1:9" s="29" customFormat="1" ht="15" customHeight="1">
      <c r="A66" s="69"/>
      <c r="B66" s="68">
        <v>3</v>
      </c>
      <c r="C66" s="42">
        <v>35</v>
      </c>
      <c r="D66" s="62">
        <v>0</v>
      </c>
      <c r="E66" s="159">
        <v>3</v>
      </c>
      <c r="F66" s="420"/>
      <c r="G66" s="414"/>
    </row>
    <row r="67" spans="1:9" s="29" customFormat="1" ht="15" customHeight="1">
      <c r="A67" s="69"/>
      <c r="B67" s="68">
        <v>3</v>
      </c>
      <c r="C67" s="42">
        <v>40</v>
      </c>
      <c r="D67" s="318">
        <v>0</v>
      </c>
      <c r="E67" s="159">
        <v>3</v>
      </c>
      <c r="F67" s="420"/>
      <c r="G67" s="414"/>
    </row>
    <row r="68" spans="1:9" s="29" customFormat="1" ht="15" customHeight="1">
      <c r="A68" s="69"/>
      <c r="B68" s="31"/>
      <c r="C68" s="42">
        <v>45</v>
      </c>
      <c r="D68" s="318">
        <v>0</v>
      </c>
      <c r="E68" s="159">
        <v>3</v>
      </c>
      <c r="F68" s="420"/>
      <c r="G68" s="414"/>
    </row>
    <row r="69" spans="1:9" s="29" customFormat="1" ht="15" customHeight="1">
      <c r="A69" s="69"/>
      <c r="B69" s="31"/>
      <c r="C69" s="42">
        <v>50</v>
      </c>
      <c r="D69" s="318">
        <v>12.51</v>
      </c>
      <c r="E69" s="159">
        <v>2</v>
      </c>
      <c r="F69" s="420"/>
      <c r="G69" s="414"/>
    </row>
    <row r="70" spans="1:9" s="29" customFormat="1" ht="15" customHeight="1">
      <c r="A70" s="69"/>
      <c r="B70" s="31"/>
      <c r="C70" s="42">
        <v>55</v>
      </c>
      <c r="D70" s="62">
        <v>999</v>
      </c>
      <c r="E70" s="159">
        <v>0</v>
      </c>
      <c r="F70" s="420"/>
      <c r="G70" s="414"/>
    </row>
    <row r="71" spans="1:9" s="29" customFormat="1" ht="15" customHeight="1" thickBot="1">
      <c r="A71" s="69"/>
      <c r="B71" s="31"/>
      <c r="C71" s="42">
        <v>60</v>
      </c>
      <c r="D71" s="62">
        <v>999</v>
      </c>
      <c r="E71" s="159">
        <v>0</v>
      </c>
      <c r="F71" s="421"/>
      <c r="G71" s="422"/>
    </row>
    <row r="72" spans="1:9" s="29" customFormat="1" ht="15" customHeight="1" thickBot="1">
      <c r="A72" s="69"/>
      <c r="B72" s="410" t="s">
        <v>265</v>
      </c>
      <c r="C72" s="411"/>
      <c r="D72" s="401">
        <v>17</v>
      </c>
      <c r="E72" s="412"/>
      <c r="F72" s="402"/>
      <c r="G72" s="403"/>
    </row>
    <row r="73" spans="1:9" s="29" customFormat="1" ht="15" customHeight="1" thickBot="1">
      <c r="A73" s="69"/>
      <c r="B73" s="28"/>
      <c r="C73" s="30"/>
      <c r="D73" s="28"/>
      <c r="E73" s="28"/>
      <c r="F73" s="28"/>
      <c r="G73" s="28"/>
    </row>
    <row r="74" spans="1:9" s="29" customFormat="1" ht="15" customHeight="1">
      <c r="A74" s="69"/>
      <c r="B74" s="33" t="s">
        <v>266</v>
      </c>
      <c r="C74" s="63"/>
      <c r="D74" s="161" t="s">
        <v>210</v>
      </c>
      <c r="E74" s="162" t="s">
        <v>211</v>
      </c>
      <c r="F74" s="418"/>
      <c r="G74" s="419"/>
    </row>
    <row r="75" spans="1:9" s="29" customFormat="1" ht="15" customHeight="1">
      <c r="A75" s="69"/>
      <c r="B75" s="68">
        <v>1</v>
      </c>
      <c r="C75" s="163">
        <v>10</v>
      </c>
      <c r="D75" s="321">
        <v>0</v>
      </c>
      <c r="E75" s="320">
        <v>10.25</v>
      </c>
      <c r="F75" s="420"/>
      <c r="G75" s="414"/>
      <c r="I75" s="60"/>
    </row>
    <row r="76" spans="1:9" s="29" customFormat="1" ht="15" customHeight="1">
      <c r="A76" s="69"/>
      <c r="B76" s="68">
        <v>2</v>
      </c>
      <c r="C76" s="163">
        <v>15</v>
      </c>
      <c r="D76" s="321">
        <v>0</v>
      </c>
      <c r="E76" s="159"/>
      <c r="F76" s="420"/>
      <c r="G76" s="414"/>
    </row>
    <row r="77" spans="1:9" s="29" customFormat="1" ht="15" customHeight="1" thickBot="1">
      <c r="A77" s="69"/>
      <c r="B77" s="68">
        <v>2</v>
      </c>
      <c r="C77" s="163">
        <v>20</v>
      </c>
      <c r="D77" s="322">
        <v>0</v>
      </c>
      <c r="E77" s="159"/>
      <c r="F77" s="420"/>
      <c r="G77" s="414"/>
    </row>
    <row r="78" spans="1:9" s="29" customFormat="1" ht="15" customHeight="1" thickBot="1">
      <c r="A78" s="69"/>
      <c r="B78" s="410" t="s">
        <v>267</v>
      </c>
      <c r="C78" s="415"/>
      <c r="D78" s="401">
        <v>3</v>
      </c>
      <c r="E78" s="412"/>
      <c r="F78" s="402"/>
      <c r="G78" s="403"/>
    </row>
    <row r="79" spans="1:9" s="29" customFormat="1" ht="15" customHeight="1" thickBot="1">
      <c r="A79" s="69"/>
      <c r="B79" s="28"/>
      <c r="C79" s="30"/>
      <c r="D79" s="28"/>
      <c r="E79" s="28"/>
      <c r="F79" s="28"/>
      <c r="G79" s="28"/>
    </row>
    <row r="80" spans="1:9" s="29" customFormat="1" ht="15" customHeight="1">
      <c r="A80" s="69"/>
      <c r="B80" s="33" t="s">
        <v>269</v>
      </c>
      <c r="C80" s="63"/>
      <c r="D80" s="161" t="s">
        <v>212</v>
      </c>
      <c r="E80" s="162" t="s">
        <v>213</v>
      </c>
      <c r="F80" s="418"/>
      <c r="G80" s="419"/>
    </row>
    <row r="81" spans="1:7" s="29" customFormat="1" ht="15" customHeight="1">
      <c r="A81" s="69"/>
      <c r="B81" s="31"/>
      <c r="C81" s="164" t="s">
        <v>214</v>
      </c>
      <c r="D81" s="165"/>
      <c r="E81" s="148"/>
      <c r="F81" s="413"/>
      <c r="G81" s="414"/>
    </row>
    <row r="82" spans="1:7" s="29" customFormat="1" ht="15" customHeight="1">
      <c r="A82" s="69"/>
      <c r="B82" s="68">
        <v>1</v>
      </c>
      <c r="C82" s="163" t="s">
        <v>215</v>
      </c>
      <c r="D82" s="321">
        <v>0</v>
      </c>
      <c r="E82" s="159"/>
      <c r="F82" s="413"/>
      <c r="G82" s="414"/>
    </row>
    <row r="83" spans="1:7" s="29" customFormat="1" ht="15" customHeight="1">
      <c r="A83" s="69"/>
      <c r="B83" s="68">
        <v>2</v>
      </c>
      <c r="C83" s="163" t="s">
        <v>216</v>
      </c>
      <c r="D83" s="321">
        <v>0</v>
      </c>
      <c r="E83" s="323">
        <v>0</v>
      </c>
      <c r="F83" s="413"/>
      <c r="G83" s="414"/>
    </row>
    <row r="84" spans="1:7" s="29" customFormat="1" ht="15" customHeight="1">
      <c r="A84" s="69"/>
      <c r="B84" s="68">
        <v>2</v>
      </c>
      <c r="C84" s="163" t="s">
        <v>217</v>
      </c>
      <c r="D84" s="321">
        <v>0</v>
      </c>
      <c r="E84" s="159"/>
      <c r="F84" s="413"/>
      <c r="G84" s="414"/>
    </row>
    <row r="85" spans="1:7" s="29" customFormat="1" ht="15" customHeight="1">
      <c r="A85" s="69"/>
      <c r="B85" s="31"/>
      <c r="C85" s="164" t="s">
        <v>218</v>
      </c>
      <c r="D85" s="166"/>
      <c r="E85" s="167"/>
      <c r="F85" s="413"/>
      <c r="G85" s="414"/>
    </row>
    <row r="86" spans="1:7" s="29" customFormat="1" ht="15" customHeight="1">
      <c r="A86" s="69"/>
      <c r="B86" s="68">
        <v>1</v>
      </c>
      <c r="C86" s="163" t="s">
        <v>215</v>
      </c>
      <c r="D86" s="321">
        <v>0</v>
      </c>
      <c r="E86" s="159"/>
      <c r="F86" s="413"/>
      <c r="G86" s="414"/>
    </row>
    <row r="87" spans="1:7" s="29" customFormat="1" ht="15" customHeight="1">
      <c r="A87" s="69"/>
      <c r="B87" s="68">
        <v>2</v>
      </c>
      <c r="C87" s="163" t="s">
        <v>216</v>
      </c>
      <c r="D87" s="321">
        <v>0</v>
      </c>
      <c r="E87" s="323">
        <v>0</v>
      </c>
      <c r="F87" s="413"/>
      <c r="G87" s="414"/>
    </row>
    <row r="88" spans="1:7" s="29" customFormat="1" ht="15" customHeight="1" thickBot="1">
      <c r="A88" s="69"/>
      <c r="B88" s="68">
        <v>2</v>
      </c>
      <c r="C88" s="163" t="s">
        <v>217</v>
      </c>
      <c r="D88" s="321">
        <v>0</v>
      </c>
      <c r="E88" s="159"/>
      <c r="F88" s="413"/>
      <c r="G88" s="414"/>
    </row>
    <row r="89" spans="1:7" s="29" customFormat="1" ht="15" customHeight="1" thickBot="1">
      <c r="A89" s="69"/>
      <c r="B89" s="410" t="s">
        <v>270</v>
      </c>
      <c r="C89" s="415"/>
      <c r="D89" s="401">
        <v>4</v>
      </c>
      <c r="E89" s="412"/>
      <c r="F89" s="402"/>
      <c r="G89" s="403"/>
    </row>
    <row r="90" spans="1:7" s="29" customFormat="1" ht="15" customHeight="1" thickBot="1">
      <c r="A90" s="69"/>
      <c r="B90" s="28"/>
      <c r="C90" s="30"/>
      <c r="D90" s="28"/>
      <c r="E90" s="28"/>
      <c r="F90" s="28"/>
      <c r="G90" s="28"/>
    </row>
    <row r="91" spans="1:7" s="29" customFormat="1" ht="15" customHeight="1">
      <c r="A91" s="69"/>
      <c r="B91" s="33" t="s">
        <v>271</v>
      </c>
      <c r="C91" s="34"/>
      <c r="D91" s="416"/>
      <c r="E91" s="417"/>
      <c r="F91" s="418"/>
      <c r="G91" s="419"/>
    </row>
    <row r="92" spans="1:7" s="29" customFormat="1" ht="15" customHeight="1">
      <c r="A92" s="69"/>
      <c r="B92" s="68">
        <v>1</v>
      </c>
      <c r="C92" s="42">
        <v>20</v>
      </c>
      <c r="D92" s="62">
        <v>0</v>
      </c>
      <c r="E92" s="159">
        <v>1</v>
      </c>
      <c r="F92" s="160">
        <v>0</v>
      </c>
      <c r="G92" s="76">
        <v>1</v>
      </c>
    </row>
    <row r="93" spans="1:7" s="29" customFormat="1" ht="15" customHeight="1">
      <c r="A93" s="69"/>
      <c r="B93" s="68">
        <v>1</v>
      </c>
      <c r="C93" s="42">
        <v>25</v>
      </c>
      <c r="D93" s="62">
        <v>0</v>
      </c>
      <c r="E93" s="159">
        <v>1</v>
      </c>
      <c r="F93" s="160">
        <v>0</v>
      </c>
      <c r="G93" s="76">
        <v>1</v>
      </c>
    </row>
    <row r="94" spans="1:7" s="29" customFormat="1" ht="15" customHeight="1">
      <c r="A94" s="69"/>
      <c r="B94" s="68">
        <v>1</v>
      </c>
      <c r="C94" s="42">
        <v>30</v>
      </c>
      <c r="D94" s="62">
        <v>0</v>
      </c>
      <c r="E94" s="159">
        <v>1</v>
      </c>
      <c r="F94" s="160">
        <v>0</v>
      </c>
      <c r="G94" s="76">
        <v>1</v>
      </c>
    </row>
    <row r="95" spans="1:7" s="29" customFormat="1" ht="15" customHeight="1">
      <c r="A95" s="69"/>
      <c r="B95" s="68">
        <v>2</v>
      </c>
      <c r="C95" s="42">
        <v>35</v>
      </c>
      <c r="D95" s="62">
        <v>0</v>
      </c>
      <c r="E95" s="159">
        <v>2</v>
      </c>
      <c r="F95" s="160">
        <v>0</v>
      </c>
      <c r="G95" s="76">
        <v>2</v>
      </c>
    </row>
    <row r="96" spans="1:7" s="29" customFormat="1" ht="15" customHeight="1">
      <c r="A96" s="69"/>
      <c r="B96" s="68">
        <v>2</v>
      </c>
      <c r="C96" s="42">
        <v>40</v>
      </c>
      <c r="D96" s="62">
        <v>0</v>
      </c>
      <c r="E96" s="159">
        <v>2</v>
      </c>
      <c r="F96" s="320">
        <v>0</v>
      </c>
      <c r="G96" s="76">
        <v>2</v>
      </c>
    </row>
    <row r="97" spans="1:7" s="29" customFormat="1" ht="15" customHeight="1">
      <c r="A97" s="69"/>
      <c r="B97" s="88">
        <v>3</v>
      </c>
      <c r="C97" s="42">
        <v>45</v>
      </c>
      <c r="D97" s="318">
        <v>0</v>
      </c>
      <c r="E97" s="159">
        <v>3</v>
      </c>
      <c r="F97" s="160">
        <v>0</v>
      </c>
      <c r="G97" s="76">
        <v>3</v>
      </c>
    </row>
    <row r="98" spans="1:7" s="29" customFormat="1" ht="15" customHeight="1">
      <c r="A98" s="69"/>
      <c r="B98" s="88">
        <v>3</v>
      </c>
      <c r="C98" s="42">
        <v>50</v>
      </c>
      <c r="D98" s="62">
        <v>0</v>
      </c>
      <c r="E98" s="159">
        <v>3</v>
      </c>
      <c r="F98" s="160">
        <v>0</v>
      </c>
      <c r="G98" s="76">
        <v>3</v>
      </c>
    </row>
    <row r="99" spans="1:7" s="29" customFormat="1" ht="15" customHeight="1">
      <c r="A99" s="69"/>
      <c r="B99" s="88">
        <v>3</v>
      </c>
      <c r="C99" s="42">
        <v>55</v>
      </c>
      <c r="D99" s="62">
        <v>0</v>
      </c>
      <c r="E99" s="159">
        <v>3</v>
      </c>
      <c r="F99" s="160">
        <v>0</v>
      </c>
      <c r="G99" s="76">
        <v>3</v>
      </c>
    </row>
    <row r="100" spans="1:7" s="29" customFormat="1" ht="15" customHeight="1" thickBot="1">
      <c r="A100" s="69"/>
      <c r="B100" s="88">
        <v>2</v>
      </c>
      <c r="C100" s="42">
        <v>60</v>
      </c>
      <c r="D100" s="318">
        <v>0</v>
      </c>
      <c r="E100" s="159">
        <v>2</v>
      </c>
      <c r="F100" s="320">
        <v>0</v>
      </c>
      <c r="G100" s="76">
        <v>2</v>
      </c>
    </row>
    <row r="101" spans="1:7" s="29" customFormat="1" ht="15" customHeight="1" thickBot="1">
      <c r="A101" s="69"/>
      <c r="B101" s="410" t="s">
        <v>272</v>
      </c>
      <c r="C101" s="411"/>
      <c r="D101" s="401">
        <v>18</v>
      </c>
      <c r="E101" s="412"/>
      <c r="F101" s="402">
        <v>18</v>
      </c>
      <c r="G101" s="403"/>
    </row>
    <row r="102" spans="1:7" s="29" customFormat="1" ht="15" customHeight="1" thickBot="1">
      <c r="A102" s="69"/>
      <c r="B102" s="28"/>
      <c r="C102" s="30"/>
      <c r="D102" s="28"/>
      <c r="E102" s="28"/>
      <c r="F102" s="28"/>
      <c r="G102" s="28"/>
    </row>
    <row r="103" spans="1:7" s="29" customFormat="1" ht="15" customHeight="1">
      <c r="A103" s="69"/>
      <c r="B103" s="33" t="s">
        <v>273</v>
      </c>
      <c r="C103" s="34"/>
      <c r="D103" s="80" t="s">
        <v>102</v>
      </c>
      <c r="E103" s="149" t="s">
        <v>10</v>
      </c>
      <c r="F103" s="147" t="s">
        <v>102</v>
      </c>
      <c r="G103" s="81" t="s">
        <v>10</v>
      </c>
    </row>
    <row r="104" spans="1:7" s="29" customFormat="1" ht="15" customHeight="1">
      <c r="A104" s="69"/>
      <c r="B104" s="88">
        <v>3</v>
      </c>
      <c r="C104" s="42">
        <v>50</v>
      </c>
      <c r="D104" s="62">
        <v>999</v>
      </c>
      <c r="E104" s="159">
        <v>3</v>
      </c>
      <c r="F104" s="160">
        <v>999</v>
      </c>
      <c r="G104" s="76">
        <v>3</v>
      </c>
    </row>
    <row r="105" spans="1:7" s="29" customFormat="1" ht="15" customHeight="1">
      <c r="A105" s="69"/>
      <c r="B105" s="88">
        <v>3</v>
      </c>
      <c r="C105" s="42">
        <v>55</v>
      </c>
      <c r="D105" s="62">
        <v>999</v>
      </c>
      <c r="E105" s="159">
        <v>3</v>
      </c>
      <c r="F105" s="320">
        <v>1.99</v>
      </c>
      <c r="G105" s="76">
        <v>3</v>
      </c>
    </row>
    <row r="106" spans="1:7" s="29" customFormat="1" ht="15" customHeight="1">
      <c r="A106" s="69"/>
      <c r="B106" s="88">
        <v>2</v>
      </c>
      <c r="C106" s="42">
        <v>60</v>
      </c>
      <c r="D106" s="318">
        <v>2.14</v>
      </c>
      <c r="E106" s="159">
        <v>2</v>
      </c>
      <c r="F106" s="160">
        <v>999</v>
      </c>
      <c r="G106" s="76">
        <v>2</v>
      </c>
    </row>
    <row r="107" spans="1:7" s="29" customFormat="1" ht="15" customHeight="1">
      <c r="A107" s="69"/>
      <c r="B107" s="88">
        <v>1</v>
      </c>
      <c r="C107" s="42">
        <v>65</v>
      </c>
      <c r="D107" s="62">
        <v>999</v>
      </c>
      <c r="E107" s="159">
        <v>1</v>
      </c>
      <c r="F107" s="160">
        <v>999</v>
      </c>
      <c r="G107" s="76">
        <v>1</v>
      </c>
    </row>
    <row r="108" spans="1:7" s="29" customFormat="1" ht="15" customHeight="1">
      <c r="A108" s="69"/>
      <c r="B108" s="88">
        <v>1</v>
      </c>
      <c r="C108" s="42">
        <v>70</v>
      </c>
      <c r="D108" s="62">
        <v>999</v>
      </c>
      <c r="E108" s="159">
        <v>1</v>
      </c>
      <c r="F108" s="160">
        <v>999</v>
      </c>
      <c r="G108" s="76">
        <v>1</v>
      </c>
    </row>
    <row r="109" spans="1:7" s="29" customFormat="1" ht="15" customHeight="1">
      <c r="A109" s="69"/>
      <c r="B109" s="88">
        <v>1</v>
      </c>
      <c r="C109" s="42">
        <v>75</v>
      </c>
      <c r="D109" s="62">
        <v>999</v>
      </c>
      <c r="E109" s="159">
        <v>1</v>
      </c>
      <c r="F109" s="160">
        <v>999</v>
      </c>
      <c r="G109" s="76">
        <v>1</v>
      </c>
    </row>
    <row r="110" spans="1:7" s="29" customFormat="1" ht="15" customHeight="1" thickBot="1">
      <c r="A110" s="69"/>
      <c r="B110" s="88">
        <v>1</v>
      </c>
      <c r="C110" s="42">
        <v>80</v>
      </c>
      <c r="D110" s="318">
        <v>2.06</v>
      </c>
      <c r="E110" s="159">
        <v>1</v>
      </c>
      <c r="F110" s="320">
        <v>2.09</v>
      </c>
      <c r="G110" s="76">
        <v>1</v>
      </c>
    </row>
    <row r="111" spans="1:7" s="29" customFormat="1" ht="15" customHeight="1" thickBot="1">
      <c r="A111" s="69"/>
      <c r="B111" s="410" t="s">
        <v>274</v>
      </c>
      <c r="C111" s="411"/>
      <c r="D111" s="401">
        <v>12</v>
      </c>
      <c r="E111" s="412"/>
      <c r="F111" s="402">
        <v>12</v>
      </c>
      <c r="G111" s="403"/>
    </row>
    <row r="112" spans="1:7" s="29" customFormat="1" ht="15" customHeight="1" thickBot="1">
      <c r="A112" s="69"/>
      <c r="B112" s="28"/>
      <c r="C112" s="30"/>
      <c r="D112" s="28"/>
      <c r="E112" s="28"/>
      <c r="F112" s="28"/>
      <c r="G112" s="28"/>
    </row>
    <row r="113" spans="1:10" s="29" customFormat="1" ht="15" customHeight="1" thickBot="1">
      <c r="A113" s="69"/>
      <c r="B113" s="399" t="s">
        <v>9</v>
      </c>
      <c r="C113" s="405"/>
      <c r="D113" s="406" t="s">
        <v>103</v>
      </c>
      <c r="E113" s="407"/>
      <c r="F113" s="408" t="s">
        <v>219</v>
      </c>
      <c r="G113" s="409"/>
    </row>
    <row r="114" spans="1:10" s="29" customFormat="1" ht="15" customHeight="1">
      <c r="A114" s="69"/>
      <c r="B114" s="36"/>
      <c r="C114" s="82" t="s">
        <v>257</v>
      </c>
      <c r="D114" s="391">
        <v>1</v>
      </c>
      <c r="E114" s="392"/>
      <c r="F114" s="393"/>
      <c r="G114" s="394"/>
      <c r="H114" s="28"/>
    </row>
    <row r="115" spans="1:10" ht="15" customHeight="1">
      <c r="A115" s="69"/>
      <c r="B115" s="36"/>
      <c r="C115" s="83" t="s">
        <v>260</v>
      </c>
      <c r="D115" s="391">
        <v>0.95</v>
      </c>
      <c r="E115" s="392"/>
      <c r="F115" s="393">
        <v>0.75</v>
      </c>
      <c r="G115" s="394"/>
    </row>
    <row r="116" spans="1:10" ht="15" customHeight="1">
      <c r="A116" s="69"/>
      <c r="B116" s="36"/>
      <c r="C116" s="83" t="s">
        <v>262</v>
      </c>
      <c r="D116" s="391">
        <v>1</v>
      </c>
      <c r="E116" s="392"/>
      <c r="F116" s="393">
        <v>1</v>
      </c>
      <c r="G116" s="394"/>
    </row>
    <row r="117" spans="1:10" ht="15" customHeight="1">
      <c r="A117" s="69"/>
      <c r="B117" s="36"/>
      <c r="C117" s="83" t="s">
        <v>264</v>
      </c>
      <c r="D117" s="391">
        <v>0.85</v>
      </c>
      <c r="E117" s="392"/>
      <c r="F117" s="393"/>
      <c r="G117" s="394"/>
    </row>
    <row r="118" spans="1:10" ht="15" customHeight="1">
      <c r="A118" s="69"/>
      <c r="B118" s="36"/>
      <c r="C118" s="83" t="s">
        <v>275</v>
      </c>
      <c r="D118" s="391">
        <v>1</v>
      </c>
      <c r="E118" s="392"/>
      <c r="F118" s="404">
        <v>1</v>
      </c>
      <c r="G118" s="394"/>
    </row>
    <row r="119" spans="1:10" ht="15" customHeight="1">
      <c r="A119" s="69"/>
      <c r="B119" s="36"/>
      <c r="C119" s="83" t="s">
        <v>268</v>
      </c>
      <c r="D119" s="391">
        <v>0.75</v>
      </c>
      <c r="E119" s="392"/>
      <c r="F119" s="393"/>
      <c r="G119" s="394"/>
    </row>
    <row r="120" spans="1:10" ht="15" customHeight="1" thickBot="1">
      <c r="A120" s="69"/>
      <c r="B120" s="38"/>
      <c r="C120" s="84" t="s">
        <v>269</v>
      </c>
      <c r="D120" s="395">
        <v>1</v>
      </c>
      <c r="E120" s="396"/>
      <c r="F120" s="397"/>
      <c r="G120" s="398"/>
      <c r="H120" s="60"/>
    </row>
    <row r="121" spans="1:10" ht="15" customHeight="1" thickBot="1">
      <c r="A121" s="69"/>
    </row>
    <row r="122" spans="1:10" ht="15" customHeight="1" thickBot="1">
      <c r="A122" s="69"/>
      <c r="B122" s="399" t="s">
        <v>12</v>
      </c>
      <c r="C122" s="400"/>
      <c r="D122" s="401"/>
      <c r="E122" s="402"/>
      <c r="F122" s="402"/>
      <c r="G122" s="403"/>
      <c r="I122" s="29"/>
    </row>
    <row r="123" spans="1:10" s="29" customFormat="1" ht="15" customHeight="1">
      <c r="A123" s="69"/>
      <c r="B123" s="36"/>
      <c r="C123" s="37" t="s">
        <v>98</v>
      </c>
      <c r="D123" s="380">
        <v>5.5880000000000001</v>
      </c>
      <c r="E123" s="381"/>
      <c r="F123" s="381"/>
      <c r="G123" s="382"/>
      <c r="H123" s="60"/>
    </row>
    <row r="124" spans="1:10" ht="15" customHeight="1" thickBot="1">
      <c r="B124" s="38"/>
      <c r="C124" s="249" t="s">
        <v>209</v>
      </c>
      <c r="D124" s="383">
        <v>2.75</v>
      </c>
      <c r="E124" s="384"/>
      <c r="F124" s="384"/>
      <c r="G124" s="385"/>
    </row>
    <row r="125" spans="1:10" ht="15" customHeight="1" thickBot="1">
      <c r="E125" s="39"/>
      <c r="G125" s="39"/>
      <c r="I125" s="29"/>
    </row>
    <row r="126" spans="1:10" ht="21.75" thickBot="1">
      <c r="B126" s="386" t="s">
        <v>66</v>
      </c>
      <c r="C126" s="387"/>
      <c r="D126" s="388">
        <v>8.3379999999999992</v>
      </c>
      <c r="E126" s="389"/>
      <c r="F126" s="389"/>
      <c r="G126" s="390"/>
      <c r="H126" s="48"/>
      <c r="J126" s="69"/>
    </row>
    <row r="127" spans="1:10">
      <c r="J127" s="69"/>
    </row>
  </sheetData>
  <dataConsolidate/>
  <mergeCells count="115">
    <mergeCell ref="B2:C3"/>
    <mergeCell ref="D2:E3"/>
    <mergeCell ref="F2:G3"/>
    <mergeCell ref="B4:C4"/>
    <mergeCell ref="D5:G5"/>
    <mergeCell ref="B16:C16"/>
    <mergeCell ref="D16:E16"/>
    <mergeCell ref="F16:G16"/>
    <mergeCell ref="D11:G11"/>
    <mergeCell ref="D12:G12"/>
    <mergeCell ref="D13:G13"/>
    <mergeCell ref="D6:E6"/>
    <mergeCell ref="F6:G6"/>
    <mergeCell ref="D7:E7"/>
    <mergeCell ref="F7:G7"/>
    <mergeCell ref="D8:E8"/>
    <mergeCell ref="F8:G8"/>
    <mergeCell ref="D9:E9"/>
    <mergeCell ref="F9:G9"/>
    <mergeCell ref="D18:E18"/>
    <mergeCell ref="F18:G18"/>
    <mergeCell ref="F19:G19"/>
    <mergeCell ref="F20:G20"/>
    <mergeCell ref="F21:G21"/>
    <mergeCell ref="F22:G22"/>
    <mergeCell ref="D14:E14"/>
    <mergeCell ref="F14:G14"/>
    <mergeCell ref="D15:E15"/>
    <mergeCell ref="F15:G15"/>
    <mergeCell ref="F29:G29"/>
    <mergeCell ref="B30:C30"/>
    <mergeCell ref="D30:E30"/>
    <mergeCell ref="F30:G30"/>
    <mergeCell ref="D32:E32"/>
    <mergeCell ref="F32:G32"/>
    <mergeCell ref="F23:G23"/>
    <mergeCell ref="F24:G24"/>
    <mergeCell ref="F25:G25"/>
    <mergeCell ref="F26:G26"/>
    <mergeCell ref="F27:G27"/>
    <mergeCell ref="F28:G28"/>
    <mergeCell ref="D60:E60"/>
    <mergeCell ref="F60:G60"/>
    <mergeCell ref="F61:G61"/>
    <mergeCell ref="F62:G62"/>
    <mergeCell ref="F63:G63"/>
    <mergeCell ref="F64:G64"/>
    <mergeCell ref="B44:C44"/>
    <mergeCell ref="D44:E44"/>
    <mergeCell ref="F44:G44"/>
    <mergeCell ref="D46:E46"/>
    <mergeCell ref="F46:G46"/>
    <mergeCell ref="B58:C58"/>
    <mergeCell ref="D58:E58"/>
    <mergeCell ref="F58:G58"/>
    <mergeCell ref="F71:G71"/>
    <mergeCell ref="B72:C72"/>
    <mergeCell ref="D72:E72"/>
    <mergeCell ref="F72:G72"/>
    <mergeCell ref="F74:G74"/>
    <mergeCell ref="F75:G75"/>
    <mergeCell ref="F65:G65"/>
    <mergeCell ref="F66:G66"/>
    <mergeCell ref="F67:G67"/>
    <mergeCell ref="F68:G68"/>
    <mergeCell ref="F69:G69"/>
    <mergeCell ref="F70:G70"/>
    <mergeCell ref="F81:G81"/>
    <mergeCell ref="F82:G82"/>
    <mergeCell ref="F83:G83"/>
    <mergeCell ref="F84:G84"/>
    <mergeCell ref="F85:G85"/>
    <mergeCell ref="F86:G86"/>
    <mergeCell ref="F76:G76"/>
    <mergeCell ref="F77:G77"/>
    <mergeCell ref="B78:C78"/>
    <mergeCell ref="D78:E78"/>
    <mergeCell ref="F78:G78"/>
    <mergeCell ref="F80:G80"/>
    <mergeCell ref="B101:C101"/>
    <mergeCell ref="D101:E101"/>
    <mergeCell ref="F101:G101"/>
    <mergeCell ref="B111:C111"/>
    <mergeCell ref="D111:E111"/>
    <mergeCell ref="F111:G111"/>
    <mergeCell ref="F87:G87"/>
    <mergeCell ref="F88:G88"/>
    <mergeCell ref="B89:C89"/>
    <mergeCell ref="D89:E89"/>
    <mergeCell ref="F89:G89"/>
    <mergeCell ref="D91:E91"/>
    <mergeCell ref="F91:G91"/>
    <mergeCell ref="D116:E116"/>
    <mergeCell ref="F116:G116"/>
    <mergeCell ref="D117:E117"/>
    <mergeCell ref="F117:G117"/>
    <mergeCell ref="D118:E118"/>
    <mergeCell ref="F118:G118"/>
    <mergeCell ref="B113:C113"/>
    <mergeCell ref="D113:E113"/>
    <mergeCell ref="F113:G113"/>
    <mergeCell ref="D114:E114"/>
    <mergeCell ref="F114:G114"/>
    <mergeCell ref="D115:E115"/>
    <mergeCell ref="F115:G115"/>
    <mergeCell ref="D123:G123"/>
    <mergeCell ref="D124:G124"/>
    <mergeCell ref="B126:C126"/>
    <mergeCell ref="D126:G126"/>
    <mergeCell ref="D119:E119"/>
    <mergeCell ref="F119:G119"/>
    <mergeCell ref="D120:E120"/>
    <mergeCell ref="F120:G120"/>
    <mergeCell ref="B122:C122"/>
    <mergeCell ref="D122:G122"/>
  </mergeCells>
  <dataValidations count="3">
    <dataValidation type="list" allowBlank="1" showInputMessage="1" showErrorMessage="1" sqref="D7:G7" xr:uid="{C642560C-196F-4414-BF75-1B109812CD7A}">
      <formula1>"Auto-Brake,Auto-Brake with Forward Collision Warning"</formula1>
    </dataValidation>
    <dataValidation type="list" allowBlank="1" showInputMessage="1" showErrorMessage="1" sqref="F14 D14" xr:uid="{DAAEE36A-90CF-443C-A6AF-7BCF742CAF4E}">
      <formula1>"PASS,FAIL"</formula1>
    </dataValidation>
    <dataValidation type="list" allowBlank="1" showInputMessage="1" showErrorMessage="1" sqref="D13:G13 D15 F15" xr:uid="{9C2D60A6-B494-4ABF-9CFC-E4E29CCB1B9E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&amp;C_x000D_&amp;1#&amp;"Calibri"&amp;8&amp;KA80000 This document has been classified as Restricted and its distribution should be limited within and outside of Thatcham Research.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00B050"/>
    <pageSetUpPr fitToPage="1"/>
  </sheetPr>
  <dimension ref="A1:G88"/>
  <sheetViews>
    <sheetView showGridLines="0" zoomScale="90" zoomScaleNormal="90" workbookViewId="0">
      <pane ySplit="4" topLeftCell="A62" activePane="bottomLeft" state="frozen"/>
      <selection activeCell="I19" sqref="I19:M19"/>
      <selection pane="bottomLeft"/>
    </sheetView>
  </sheetViews>
  <sheetFormatPr defaultColWidth="8.7109375" defaultRowHeight="12.75"/>
  <cols>
    <col min="1" max="2" width="8.7109375" style="28"/>
    <col min="3" max="3" width="40.42578125" style="28" customWidth="1"/>
    <col min="4" max="5" width="20.7109375" style="28" customWidth="1"/>
    <col min="6" max="6" width="13.42578125" style="28" customWidth="1"/>
    <col min="7" max="9" width="8.7109375" style="28" customWidth="1"/>
    <col min="10" max="16384" width="8.7109375" style="28"/>
  </cols>
  <sheetData>
    <row r="1" spans="1:5" ht="13.5" thickBot="1">
      <c r="A1" s="27">
        <v>3</v>
      </c>
    </row>
    <row r="2" spans="1:5" s="30" customFormat="1" ht="13.15" customHeight="1">
      <c r="B2" s="431" t="s">
        <v>104</v>
      </c>
      <c r="C2" s="432"/>
      <c r="D2" s="435"/>
      <c r="E2" s="436"/>
    </row>
    <row r="3" spans="1:5" s="30" customFormat="1" ht="15" customHeight="1">
      <c r="B3" s="433"/>
      <c r="C3" s="434"/>
      <c r="D3" s="437"/>
      <c r="E3" s="438"/>
    </row>
    <row r="4" spans="1:5" ht="15" customHeight="1" thickBot="1">
      <c r="B4" s="463"/>
      <c r="C4" s="464"/>
      <c r="D4" s="77" t="s">
        <v>99</v>
      </c>
      <c r="E4" s="78" t="s">
        <v>10</v>
      </c>
    </row>
    <row r="5" spans="1:5" s="29" customFormat="1" ht="15" customHeight="1">
      <c r="A5" s="28"/>
      <c r="B5" s="33" t="s">
        <v>28</v>
      </c>
      <c r="C5" s="63"/>
      <c r="D5" s="445"/>
      <c r="E5" s="447"/>
    </row>
    <row r="6" spans="1:5" s="29" customFormat="1" ht="15" customHeight="1">
      <c r="A6" s="28"/>
      <c r="B6" s="31"/>
      <c r="C6" s="64" t="s">
        <v>100</v>
      </c>
      <c r="D6" s="453"/>
      <c r="E6" s="454"/>
    </row>
    <row r="7" spans="1:5" s="29" customFormat="1" ht="15" customHeight="1">
      <c r="A7" s="28"/>
      <c r="B7" s="31"/>
      <c r="C7" s="64" t="s">
        <v>29</v>
      </c>
      <c r="D7" s="453" t="s">
        <v>305</v>
      </c>
      <c r="E7" s="454"/>
    </row>
    <row r="8" spans="1:5" s="29" customFormat="1" ht="15" customHeight="1">
      <c r="A8" s="28"/>
      <c r="B8" s="31"/>
      <c r="C8" s="64" t="s">
        <v>43</v>
      </c>
      <c r="D8" s="455"/>
      <c r="E8" s="456"/>
    </row>
    <row r="9" spans="1:5" s="29" customFormat="1" ht="15" customHeight="1" thickBot="1">
      <c r="A9" s="28"/>
      <c r="B9" s="38"/>
      <c r="C9" s="65" t="s">
        <v>30</v>
      </c>
      <c r="D9" s="457"/>
      <c r="E9" s="458"/>
    </row>
    <row r="10" spans="1:5" s="29" customFormat="1" ht="15" customHeight="1" thickBot="1">
      <c r="A10" s="28"/>
      <c r="B10" s="28"/>
      <c r="C10" s="30"/>
      <c r="D10" s="28"/>
      <c r="E10" s="28"/>
    </row>
    <row r="11" spans="1:5" s="29" customFormat="1" ht="15" customHeight="1">
      <c r="A11" s="28"/>
      <c r="B11" s="33" t="s">
        <v>65</v>
      </c>
      <c r="C11" s="34"/>
      <c r="D11" s="445"/>
      <c r="E11" s="447"/>
    </row>
    <row r="12" spans="1:5" s="29" customFormat="1" ht="15" customHeight="1">
      <c r="A12" s="28"/>
      <c r="B12" s="31"/>
      <c r="C12" s="35"/>
      <c r="D12" s="452"/>
      <c r="E12" s="414"/>
    </row>
    <row r="13" spans="1:5" s="29" customFormat="1" ht="15" customHeight="1">
      <c r="A13" s="28"/>
      <c r="B13" s="31"/>
      <c r="C13" s="32" t="s">
        <v>68</v>
      </c>
      <c r="D13" s="423" t="s">
        <v>306</v>
      </c>
      <c r="E13" s="426"/>
    </row>
    <row r="14" spans="1:5" s="29" customFormat="1" ht="15" customHeight="1" thickBot="1">
      <c r="A14" s="28"/>
      <c r="B14" s="31"/>
      <c r="C14" s="32" t="s">
        <v>101</v>
      </c>
      <c r="D14" s="427" t="s">
        <v>173</v>
      </c>
      <c r="E14" s="430"/>
    </row>
    <row r="15" spans="1:5" s="29" customFormat="1" ht="15" customHeight="1" thickBot="1">
      <c r="A15" s="28"/>
      <c r="B15" s="399" t="s">
        <v>65</v>
      </c>
      <c r="C15" s="400"/>
      <c r="D15" s="465" t="s">
        <v>307</v>
      </c>
      <c r="E15" s="466"/>
    </row>
    <row r="16" spans="1:5" s="29" customFormat="1" ht="15" customHeight="1" thickBot="1">
      <c r="A16" s="28"/>
      <c r="B16" s="28"/>
      <c r="C16" s="30"/>
      <c r="D16" s="28"/>
      <c r="E16" s="28"/>
    </row>
    <row r="17" spans="1:6" s="29" customFormat="1" ht="15" customHeight="1">
      <c r="A17" s="28"/>
      <c r="B17" s="33" t="s">
        <v>276</v>
      </c>
      <c r="C17" s="34"/>
      <c r="D17" s="416"/>
      <c r="E17" s="419"/>
    </row>
    <row r="18" spans="1:6" s="29" customFormat="1" ht="15" customHeight="1">
      <c r="A18" s="28"/>
      <c r="B18" s="68"/>
      <c r="C18" s="42">
        <v>10</v>
      </c>
      <c r="D18" s="62">
        <v>999</v>
      </c>
      <c r="E18" s="76">
        <v>0</v>
      </c>
    </row>
    <row r="19" spans="1:6" s="29" customFormat="1" ht="15" customHeight="1">
      <c r="A19" s="28"/>
      <c r="B19" s="68"/>
      <c r="C19" s="42">
        <v>15</v>
      </c>
      <c r="D19" s="318">
        <v>0</v>
      </c>
      <c r="E19" s="76">
        <v>1</v>
      </c>
    </row>
    <row r="20" spans="1:6" s="29" customFormat="1" ht="15" customHeight="1">
      <c r="A20" s="28"/>
      <c r="B20" s="68"/>
      <c r="C20" s="42">
        <v>20</v>
      </c>
      <c r="D20" s="62">
        <v>0</v>
      </c>
      <c r="E20" s="76">
        <v>1</v>
      </c>
    </row>
    <row r="21" spans="1:6" s="29" customFormat="1" ht="15" customHeight="1">
      <c r="A21" s="28"/>
      <c r="B21" s="68"/>
      <c r="C21" s="42">
        <v>25</v>
      </c>
      <c r="D21" s="62">
        <v>0</v>
      </c>
      <c r="E21" s="76">
        <v>1</v>
      </c>
    </row>
    <row r="22" spans="1:6" s="29" customFormat="1" ht="15" customHeight="1">
      <c r="A22" s="28"/>
      <c r="B22" s="68"/>
      <c r="C22" s="42">
        <v>30</v>
      </c>
      <c r="D22" s="62">
        <v>0</v>
      </c>
      <c r="E22" s="76">
        <v>1</v>
      </c>
      <c r="F22" s="267"/>
    </row>
    <row r="23" spans="1:6" s="29" customFormat="1" ht="15" customHeight="1">
      <c r="A23" s="28"/>
      <c r="B23" s="68"/>
      <c r="C23" s="42">
        <v>35</v>
      </c>
      <c r="D23" s="318">
        <v>0</v>
      </c>
      <c r="E23" s="76">
        <v>1</v>
      </c>
    </row>
    <row r="24" spans="1:6" s="29" customFormat="1" ht="15" customHeight="1">
      <c r="A24" s="28"/>
      <c r="B24" s="68"/>
      <c r="C24" s="42">
        <v>40</v>
      </c>
      <c r="D24" s="62">
        <v>0</v>
      </c>
      <c r="E24" s="76">
        <v>1</v>
      </c>
    </row>
    <row r="25" spans="1:6" s="29" customFormat="1" ht="15" customHeight="1">
      <c r="A25" s="28"/>
      <c r="B25" s="31"/>
      <c r="C25" s="42">
        <v>45</v>
      </c>
      <c r="D25" s="62">
        <v>0</v>
      </c>
      <c r="E25" s="76">
        <v>1</v>
      </c>
    </row>
    <row r="26" spans="1:6" s="29" customFormat="1" ht="15" customHeight="1">
      <c r="A26" s="28"/>
      <c r="B26" s="31"/>
      <c r="C26" s="42">
        <v>50</v>
      </c>
      <c r="D26" s="62">
        <v>0</v>
      </c>
      <c r="E26" s="76">
        <v>1</v>
      </c>
    </row>
    <row r="27" spans="1:6" s="29" customFormat="1" ht="15" customHeight="1">
      <c r="A27" s="28"/>
      <c r="B27" s="31"/>
      <c r="C27" s="42">
        <v>55</v>
      </c>
      <c r="D27" s="62">
        <v>0</v>
      </c>
      <c r="E27" s="76">
        <v>1</v>
      </c>
    </row>
    <row r="28" spans="1:6" s="29" customFormat="1" ht="15" customHeight="1" thickBot="1">
      <c r="A28" s="28"/>
      <c r="B28" s="31"/>
      <c r="C28" s="42">
        <v>60</v>
      </c>
      <c r="D28" s="318">
        <v>0</v>
      </c>
      <c r="E28" s="40">
        <v>1</v>
      </c>
    </row>
    <row r="29" spans="1:6" s="29" customFormat="1" ht="15" customHeight="1" thickBot="1">
      <c r="A29" s="28"/>
      <c r="B29" s="410" t="s">
        <v>277</v>
      </c>
      <c r="C29" s="411"/>
      <c r="D29" s="401">
        <v>10</v>
      </c>
      <c r="E29" s="403"/>
    </row>
    <row r="30" spans="1:6" s="29" customFormat="1" ht="15" customHeight="1" thickBot="1">
      <c r="A30" s="28"/>
      <c r="B30" s="28"/>
      <c r="C30" s="30"/>
      <c r="D30" s="28"/>
      <c r="E30" s="28"/>
    </row>
    <row r="31" spans="1:6" s="29" customFormat="1" ht="15" customHeight="1">
      <c r="A31" s="28"/>
      <c r="B31" s="33" t="s">
        <v>278</v>
      </c>
      <c r="C31" s="34"/>
      <c r="D31" s="416"/>
      <c r="E31" s="419"/>
    </row>
    <row r="32" spans="1:6" s="29" customFormat="1" ht="15" customHeight="1">
      <c r="A32" s="28"/>
      <c r="B32" s="68"/>
      <c r="C32" s="42">
        <v>10</v>
      </c>
      <c r="D32" s="62">
        <v>999</v>
      </c>
      <c r="E32" s="76">
        <v>0</v>
      </c>
    </row>
    <row r="33" spans="1:5" s="29" customFormat="1" ht="15" customHeight="1">
      <c r="A33" s="28"/>
      <c r="B33" s="68"/>
      <c r="C33" s="42">
        <v>15</v>
      </c>
      <c r="D33" s="62">
        <v>999</v>
      </c>
      <c r="E33" s="76">
        <v>0</v>
      </c>
    </row>
    <row r="34" spans="1:5" s="29" customFormat="1" ht="15" customHeight="1">
      <c r="A34" s="28"/>
      <c r="B34" s="68"/>
      <c r="C34" s="42">
        <v>20</v>
      </c>
      <c r="D34" s="318">
        <v>0</v>
      </c>
      <c r="E34" s="76">
        <v>1</v>
      </c>
    </row>
    <row r="35" spans="1:5" s="29" customFormat="1" ht="15" customHeight="1">
      <c r="A35" s="28"/>
      <c r="B35" s="68"/>
      <c r="C35" s="42">
        <v>25</v>
      </c>
      <c r="D35" s="62">
        <v>0</v>
      </c>
      <c r="E35" s="76">
        <v>1</v>
      </c>
    </row>
    <row r="36" spans="1:5" s="29" customFormat="1" ht="15" customHeight="1">
      <c r="A36" s="28"/>
      <c r="B36" s="68"/>
      <c r="C36" s="42">
        <v>30</v>
      </c>
      <c r="D36" s="62">
        <v>0</v>
      </c>
      <c r="E36" s="76">
        <v>1</v>
      </c>
    </row>
    <row r="37" spans="1:5" s="29" customFormat="1" ht="15" customHeight="1">
      <c r="A37" s="28"/>
      <c r="B37" s="68"/>
      <c r="C37" s="42">
        <v>35</v>
      </c>
      <c r="D37" s="62">
        <v>0</v>
      </c>
      <c r="E37" s="76">
        <v>1</v>
      </c>
    </row>
    <row r="38" spans="1:5" s="29" customFormat="1" ht="15" customHeight="1">
      <c r="A38" s="28"/>
      <c r="B38" s="68"/>
      <c r="C38" s="42">
        <v>40</v>
      </c>
      <c r="D38" s="318">
        <v>0</v>
      </c>
      <c r="E38" s="76">
        <v>1</v>
      </c>
    </row>
    <row r="39" spans="1:5" s="29" customFormat="1" ht="15" customHeight="1">
      <c r="A39" s="28"/>
      <c r="B39" s="31"/>
      <c r="C39" s="42">
        <v>45</v>
      </c>
      <c r="D39" s="62">
        <v>0</v>
      </c>
      <c r="E39" s="76">
        <v>1</v>
      </c>
    </row>
    <row r="40" spans="1:5" s="29" customFormat="1" ht="15" customHeight="1">
      <c r="A40" s="28"/>
      <c r="B40" s="31"/>
      <c r="C40" s="42">
        <v>50</v>
      </c>
      <c r="D40" s="62">
        <v>0</v>
      </c>
      <c r="E40" s="76">
        <v>1</v>
      </c>
    </row>
    <row r="41" spans="1:5" s="29" customFormat="1" ht="15" customHeight="1">
      <c r="A41" s="28"/>
      <c r="B41" s="31"/>
      <c r="C41" s="42">
        <v>55</v>
      </c>
      <c r="D41" s="62">
        <v>0</v>
      </c>
      <c r="E41" s="76">
        <v>1</v>
      </c>
    </row>
    <row r="42" spans="1:5" s="29" customFormat="1" ht="15" customHeight="1" thickBot="1">
      <c r="A42" s="28"/>
      <c r="B42" s="31"/>
      <c r="C42" s="42">
        <v>60</v>
      </c>
      <c r="D42" s="318">
        <v>0</v>
      </c>
      <c r="E42" s="40">
        <v>1</v>
      </c>
    </row>
    <row r="43" spans="1:5" s="29" customFormat="1" ht="15" customHeight="1" thickBot="1">
      <c r="A43" s="28"/>
      <c r="B43" s="410" t="s">
        <v>279</v>
      </c>
      <c r="C43" s="411"/>
      <c r="D43" s="401">
        <v>9</v>
      </c>
      <c r="E43" s="403"/>
    </row>
    <row r="44" spans="1:5" s="29" customFormat="1" ht="15" customHeight="1" thickBot="1">
      <c r="A44" s="28"/>
      <c r="B44" s="28"/>
      <c r="C44" s="30"/>
      <c r="D44" s="28"/>
      <c r="E44" s="28"/>
    </row>
    <row r="45" spans="1:5" s="29" customFormat="1" ht="15" customHeight="1">
      <c r="A45" s="28"/>
      <c r="B45" s="33" t="s">
        <v>280</v>
      </c>
      <c r="C45" s="34"/>
      <c r="D45" s="416"/>
      <c r="E45" s="419"/>
    </row>
    <row r="46" spans="1:5" s="29" customFormat="1" ht="15" customHeight="1">
      <c r="A46" s="28"/>
      <c r="B46" s="68"/>
      <c r="C46" s="42">
        <v>10</v>
      </c>
      <c r="D46" s="318">
        <v>0</v>
      </c>
      <c r="E46" s="76">
        <v>1</v>
      </c>
    </row>
    <row r="47" spans="1:5" s="29" customFormat="1" ht="15" customHeight="1">
      <c r="A47" s="28"/>
      <c r="B47" s="68"/>
      <c r="C47" s="42">
        <v>15</v>
      </c>
      <c r="D47" s="62">
        <v>0</v>
      </c>
      <c r="E47" s="76">
        <v>1</v>
      </c>
    </row>
    <row r="48" spans="1:5" s="29" customFormat="1" ht="15" customHeight="1">
      <c r="A48" s="28"/>
      <c r="B48" s="68"/>
      <c r="C48" s="42">
        <v>20</v>
      </c>
      <c r="D48" s="62">
        <v>0</v>
      </c>
      <c r="E48" s="76">
        <v>1</v>
      </c>
    </row>
    <row r="49" spans="1:6" s="29" customFormat="1" ht="15" customHeight="1">
      <c r="A49" s="28"/>
      <c r="B49" s="68"/>
      <c r="C49" s="42">
        <v>25</v>
      </c>
      <c r="D49" s="318">
        <v>0</v>
      </c>
      <c r="E49" s="76">
        <v>1</v>
      </c>
      <c r="F49" s="267"/>
    </row>
    <row r="50" spans="1:6" s="29" customFormat="1" ht="15" customHeight="1">
      <c r="A50" s="28"/>
      <c r="B50" s="68"/>
      <c r="C50" s="42">
        <v>30</v>
      </c>
      <c r="D50" s="62">
        <v>0</v>
      </c>
      <c r="E50" s="76">
        <v>1</v>
      </c>
    </row>
    <row r="51" spans="1:6" s="29" customFormat="1" ht="15" customHeight="1">
      <c r="A51" s="28"/>
      <c r="B51" s="68"/>
      <c r="C51" s="42">
        <v>35</v>
      </c>
      <c r="D51" s="62">
        <v>0</v>
      </c>
      <c r="E51" s="76">
        <v>1</v>
      </c>
    </row>
    <row r="52" spans="1:6" s="29" customFormat="1" ht="15" customHeight="1">
      <c r="A52" s="28"/>
      <c r="B52" s="68"/>
      <c r="C52" s="42">
        <v>40</v>
      </c>
      <c r="D52" s="62">
        <v>0</v>
      </c>
      <c r="E52" s="76">
        <v>1</v>
      </c>
    </row>
    <row r="53" spans="1:6" s="29" customFormat="1" ht="15" customHeight="1">
      <c r="A53" s="28"/>
      <c r="B53" s="31"/>
      <c r="C53" s="42">
        <v>45</v>
      </c>
      <c r="D53" s="62">
        <v>0</v>
      </c>
      <c r="E53" s="76">
        <v>1</v>
      </c>
    </row>
    <row r="54" spans="1:6" s="29" customFormat="1" ht="15" customHeight="1">
      <c r="A54" s="28"/>
      <c r="B54" s="31"/>
      <c r="C54" s="42">
        <v>50</v>
      </c>
      <c r="D54" s="318">
        <v>21.61</v>
      </c>
      <c r="E54" s="76">
        <v>1</v>
      </c>
    </row>
    <row r="55" spans="1:6" s="29" customFormat="1" ht="15" customHeight="1">
      <c r="A55" s="28"/>
      <c r="B55" s="31"/>
      <c r="C55" s="42">
        <v>55</v>
      </c>
      <c r="D55" s="318">
        <v>26.02</v>
      </c>
      <c r="E55" s="76">
        <v>1</v>
      </c>
    </row>
    <row r="56" spans="1:6" s="29" customFormat="1" ht="15" customHeight="1" thickBot="1">
      <c r="A56" s="28"/>
      <c r="B56" s="31"/>
      <c r="C56" s="42">
        <v>60</v>
      </c>
      <c r="D56" s="87">
        <v>999</v>
      </c>
      <c r="E56" s="40">
        <v>0</v>
      </c>
    </row>
    <row r="57" spans="1:6" s="29" customFormat="1" ht="15" customHeight="1" thickBot="1">
      <c r="A57" s="28"/>
      <c r="B57" s="410" t="s">
        <v>281</v>
      </c>
      <c r="C57" s="411"/>
      <c r="D57" s="401">
        <v>10</v>
      </c>
      <c r="E57" s="403"/>
    </row>
    <row r="58" spans="1:6" s="29" customFormat="1" ht="15" customHeight="1" thickBot="1">
      <c r="A58" s="28"/>
      <c r="B58" s="28"/>
      <c r="C58" s="30"/>
      <c r="D58" s="28"/>
      <c r="E58" s="28"/>
    </row>
    <row r="59" spans="1:6" s="29" customFormat="1" ht="15" customHeight="1">
      <c r="A59" s="28"/>
      <c r="B59" s="33" t="s">
        <v>283</v>
      </c>
      <c r="C59" s="34"/>
      <c r="D59" s="416"/>
      <c r="E59" s="419"/>
    </row>
    <row r="60" spans="1:6" s="29" customFormat="1" ht="15" customHeight="1">
      <c r="A60" s="28"/>
      <c r="B60" s="88">
        <v>1</v>
      </c>
      <c r="C60" s="42">
        <v>25</v>
      </c>
      <c r="D60" s="318">
        <v>0</v>
      </c>
      <c r="E60" s="76">
        <v>1</v>
      </c>
    </row>
    <row r="61" spans="1:6" s="29" customFormat="1" ht="15" customHeight="1">
      <c r="A61" s="28"/>
      <c r="B61" s="88">
        <v>1</v>
      </c>
      <c r="C61" s="42">
        <v>30</v>
      </c>
      <c r="D61" s="62">
        <v>0</v>
      </c>
      <c r="E61" s="76">
        <v>1</v>
      </c>
    </row>
    <row r="62" spans="1:6" s="29" customFormat="1" ht="15" customHeight="1">
      <c r="A62" s="28"/>
      <c r="B62" s="88">
        <v>2</v>
      </c>
      <c r="C62" s="42">
        <v>35</v>
      </c>
      <c r="D62" s="318">
        <v>0</v>
      </c>
      <c r="E62" s="76">
        <v>2</v>
      </c>
    </row>
    <row r="63" spans="1:6" s="29" customFormat="1" ht="15" customHeight="1">
      <c r="A63" s="28"/>
      <c r="B63" s="88">
        <v>2</v>
      </c>
      <c r="C63" s="42">
        <v>40</v>
      </c>
      <c r="D63" s="62">
        <v>0</v>
      </c>
      <c r="E63" s="76">
        <v>2</v>
      </c>
    </row>
    <row r="64" spans="1:6" s="29" customFormat="1" ht="15" customHeight="1">
      <c r="A64" s="28"/>
      <c r="B64" s="88">
        <v>3</v>
      </c>
      <c r="C64" s="42">
        <v>45</v>
      </c>
      <c r="D64" s="62">
        <v>0</v>
      </c>
      <c r="E64" s="76">
        <v>3</v>
      </c>
    </row>
    <row r="65" spans="1:5" s="29" customFormat="1" ht="15" customHeight="1">
      <c r="A65" s="28"/>
      <c r="B65" s="88">
        <v>3</v>
      </c>
      <c r="C65" s="42">
        <v>50</v>
      </c>
      <c r="D65" s="62">
        <v>0</v>
      </c>
      <c r="E65" s="76">
        <v>3</v>
      </c>
    </row>
    <row r="66" spans="1:5" s="29" customFormat="1" ht="15" customHeight="1">
      <c r="A66" s="28"/>
      <c r="B66" s="88">
        <v>3</v>
      </c>
      <c r="C66" s="42">
        <v>55</v>
      </c>
      <c r="D66" s="62">
        <v>0</v>
      </c>
      <c r="E66" s="76">
        <v>3</v>
      </c>
    </row>
    <row r="67" spans="1:5" s="29" customFormat="1" ht="15" customHeight="1" thickBot="1">
      <c r="A67" s="28"/>
      <c r="B67" s="88">
        <v>1</v>
      </c>
      <c r="C67" s="42">
        <v>60</v>
      </c>
      <c r="D67" s="318">
        <v>0</v>
      </c>
      <c r="E67" s="40">
        <v>1</v>
      </c>
    </row>
    <row r="68" spans="1:5" s="29" customFormat="1" ht="15" customHeight="1" thickBot="1">
      <c r="A68" s="28"/>
      <c r="B68" s="410" t="s">
        <v>284</v>
      </c>
      <c r="C68" s="411"/>
      <c r="D68" s="401">
        <v>16</v>
      </c>
      <c r="E68" s="403"/>
    </row>
    <row r="69" spans="1:5" s="29" customFormat="1" ht="15" customHeight="1" thickBot="1">
      <c r="A69" s="28"/>
      <c r="B69" s="28"/>
      <c r="C69" s="30"/>
      <c r="D69" s="28"/>
      <c r="E69" s="28"/>
    </row>
    <row r="70" spans="1:5" s="29" customFormat="1" ht="15" customHeight="1">
      <c r="A70" s="28"/>
      <c r="B70" s="33" t="s">
        <v>285</v>
      </c>
      <c r="C70" s="34"/>
      <c r="D70" s="80" t="s">
        <v>102</v>
      </c>
      <c r="E70" s="81" t="s">
        <v>10</v>
      </c>
    </row>
    <row r="71" spans="1:5" s="29" customFormat="1" ht="15" customHeight="1">
      <c r="A71" s="28"/>
      <c r="B71" s="88">
        <v>3</v>
      </c>
      <c r="C71" s="42">
        <v>50</v>
      </c>
      <c r="D71" s="318">
        <v>1.8</v>
      </c>
      <c r="E71" s="76">
        <v>3</v>
      </c>
    </row>
    <row r="72" spans="1:5" s="29" customFormat="1" ht="15" customHeight="1">
      <c r="A72" s="28"/>
      <c r="B72" s="88">
        <v>3</v>
      </c>
      <c r="C72" s="42">
        <v>55</v>
      </c>
      <c r="D72" s="62">
        <v>999</v>
      </c>
      <c r="E72" s="76">
        <v>3</v>
      </c>
    </row>
    <row r="73" spans="1:5" s="29" customFormat="1" ht="15" customHeight="1">
      <c r="A73" s="28"/>
      <c r="B73" s="88">
        <v>1</v>
      </c>
      <c r="C73" s="42">
        <v>60</v>
      </c>
      <c r="D73" s="62">
        <v>999</v>
      </c>
      <c r="E73" s="76">
        <v>1</v>
      </c>
    </row>
    <row r="74" spans="1:5" s="29" customFormat="1" ht="15" customHeight="1">
      <c r="A74" s="28"/>
      <c r="B74" s="88">
        <v>1</v>
      </c>
      <c r="C74" s="42">
        <v>65</v>
      </c>
      <c r="D74" s="318">
        <v>1.74</v>
      </c>
      <c r="E74" s="76">
        <v>1</v>
      </c>
    </row>
    <row r="75" spans="1:5" s="29" customFormat="1" ht="15" customHeight="1">
      <c r="A75" s="28"/>
      <c r="B75" s="88">
        <v>1</v>
      </c>
      <c r="C75" s="42">
        <v>70</v>
      </c>
      <c r="D75" s="62">
        <v>999</v>
      </c>
      <c r="E75" s="76">
        <v>1</v>
      </c>
    </row>
    <row r="76" spans="1:5" s="29" customFormat="1" ht="15" customHeight="1">
      <c r="A76" s="28"/>
      <c r="B76" s="88">
        <v>1</v>
      </c>
      <c r="C76" s="42">
        <v>75</v>
      </c>
      <c r="D76" s="62">
        <v>999</v>
      </c>
      <c r="E76" s="76">
        <v>1</v>
      </c>
    </row>
    <row r="77" spans="1:5" s="29" customFormat="1" ht="15" customHeight="1" thickBot="1">
      <c r="A77" s="28"/>
      <c r="B77" s="88">
        <v>1</v>
      </c>
      <c r="C77" s="42">
        <v>80</v>
      </c>
      <c r="D77" s="318">
        <v>2.02</v>
      </c>
      <c r="E77" s="76">
        <v>1</v>
      </c>
    </row>
    <row r="78" spans="1:5" s="29" customFormat="1" ht="15" customHeight="1" thickBot="1">
      <c r="A78" s="28"/>
      <c r="B78" s="410" t="s">
        <v>286</v>
      </c>
      <c r="C78" s="411"/>
      <c r="D78" s="401">
        <v>11</v>
      </c>
      <c r="E78" s="403"/>
    </row>
    <row r="79" spans="1:5" s="29" customFormat="1" ht="15" customHeight="1" thickBot="1">
      <c r="A79" s="28"/>
      <c r="B79" s="28"/>
      <c r="C79" s="30"/>
      <c r="D79" s="28"/>
      <c r="E79" s="28"/>
    </row>
    <row r="80" spans="1:5" s="29" customFormat="1" ht="15" customHeight="1" thickBot="1">
      <c r="A80" s="28"/>
      <c r="B80" s="399" t="s">
        <v>9</v>
      </c>
      <c r="C80" s="405"/>
      <c r="D80" s="406"/>
      <c r="E80" s="460"/>
    </row>
    <row r="81" spans="1:7" s="29" customFormat="1" ht="15" customHeight="1">
      <c r="A81" s="28"/>
      <c r="B81" s="86"/>
      <c r="C81" s="85" t="s">
        <v>276</v>
      </c>
      <c r="D81" s="461">
        <v>0.90900000000000003</v>
      </c>
      <c r="E81" s="462"/>
      <c r="F81" s="28"/>
    </row>
    <row r="82" spans="1:7" s="29" customFormat="1" ht="15" customHeight="1">
      <c r="A82" s="28"/>
      <c r="B82" s="36"/>
      <c r="C82" s="82" t="s">
        <v>282</v>
      </c>
      <c r="D82" s="391">
        <v>0.81799999999999995</v>
      </c>
      <c r="E82" s="394"/>
      <c r="F82" s="28"/>
    </row>
    <row r="83" spans="1:7" s="29" customFormat="1" ht="15" customHeight="1">
      <c r="A83" s="28"/>
      <c r="B83" s="36"/>
      <c r="C83" s="82" t="s">
        <v>280</v>
      </c>
      <c r="D83" s="391">
        <v>0.90900000000000003</v>
      </c>
      <c r="E83" s="394"/>
      <c r="F83" s="28"/>
    </row>
    <row r="84" spans="1:7" ht="15" customHeight="1" thickBot="1">
      <c r="B84" s="38"/>
      <c r="C84" s="84" t="s">
        <v>287</v>
      </c>
      <c r="D84" s="395">
        <v>1</v>
      </c>
      <c r="E84" s="398"/>
      <c r="F84" s="69"/>
    </row>
    <row r="85" spans="1:7" ht="15" customHeight="1" thickBot="1">
      <c r="D85" s="459"/>
      <c r="E85" s="459"/>
    </row>
    <row r="86" spans="1:7" ht="21.75" thickBot="1">
      <c r="B86" s="386" t="s">
        <v>126</v>
      </c>
      <c r="C86" s="387"/>
      <c r="D86" s="388">
        <v>8.3179999999999996</v>
      </c>
      <c r="E86" s="390"/>
      <c r="F86" s="48"/>
      <c r="G86" s="69"/>
    </row>
    <row r="87" spans="1:7">
      <c r="G87" s="69"/>
    </row>
    <row r="88" spans="1:7">
      <c r="G88" s="28" t="s">
        <v>220</v>
      </c>
    </row>
  </sheetData>
  <dataConsolidate/>
  <mergeCells count="36">
    <mergeCell ref="B2:C4"/>
    <mergeCell ref="B43:C43"/>
    <mergeCell ref="D43:E43"/>
    <mergeCell ref="D68:E68"/>
    <mergeCell ref="B78:C78"/>
    <mergeCell ref="D59:E59"/>
    <mergeCell ref="D31:E31"/>
    <mergeCell ref="B68:C68"/>
    <mergeCell ref="B15:C15"/>
    <mergeCell ref="D15:E15"/>
    <mergeCell ref="D12:E12"/>
    <mergeCell ref="D78:E78"/>
    <mergeCell ref="D2:E3"/>
    <mergeCell ref="D13:E13"/>
    <mergeCell ref="D14:E14"/>
    <mergeCell ref="D11:E11"/>
    <mergeCell ref="B86:C86"/>
    <mergeCell ref="D86:E86"/>
    <mergeCell ref="D85:E85"/>
    <mergeCell ref="D84:E84"/>
    <mergeCell ref="B80:C80"/>
    <mergeCell ref="D80:E80"/>
    <mergeCell ref="D82:E82"/>
    <mergeCell ref="D81:E81"/>
    <mergeCell ref="D83:E83"/>
    <mergeCell ref="D5:E5"/>
    <mergeCell ref="D6:E6"/>
    <mergeCell ref="D7:E7"/>
    <mergeCell ref="D8:E8"/>
    <mergeCell ref="D9:E9"/>
    <mergeCell ref="D17:E17"/>
    <mergeCell ref="B29:C29"/>
    <mergeCell ref="D29:E29"/>
    <mergeCell ref="D45:E45"/>
    <mergeCell ref="B57:C57"/>
    <mergeCell ref="D57:E57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00000000-0002-0000-1100-000001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&amp;C_x000D_&amp;1#&amp;"Calibri"&amp;8&amp;KA80000 This document has been classified as Restricted and its distribution should be limited within and outside of Thatcham Research.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7030A0"/>
    <pageSetUpPr fitToPage="1"/>
  </sheetPr>
  <dimension ref="A1:R112"/>
  <sheetViews>
    <sheetView topLeftCell="A13" zoomScale="90" zoomScaleNormal="90" workbookViewId="0">
      <selection activeCell="P37" sqref="P37"/>
    </sheetView>
  </sheetViews>
  <sheetFormatPr defaultColWidth="8.7109375" defaultRowHeight="12.75"/>
  <cols>
    <col min="1" max="2" width="8.7109375" style="20"/>
    <col min="3" max="3" width="34.28515625" style="20" customWidth="1"/>
    <col min="4" max="8" width="8.5703125" style="20" customWidth="1"/>
    <col min="9" max="9" width="11.5703125" style="20" customWidth="1"/>
    <col min="10" max="13" width="8.5703125" style="20" customWidth="1"/>
    <col min="14" max="18" width="8.7109375" style="20"/>
    <col min="19" max="19" width="24" style="20" customWidth="1"/>
    <col min="20" max="20" width="10.42578125" style="20" customWidth="1"/>
    <col min="21" max="16384" width="8.7109375" style="20"/>
  </cols>
  <sheetData>
    <row r="1" spans="1:18" ht="13.5" thickBot="1">
      <c r="A1" s="54">
        <v>3</v>
      </c>
    </row>
    <row r="2" spans="1:18" s="26" customFormat="1" ht="30.75" customHeight="1">
      <c r="B2" s="553" t="s">
        <v>131</v>
      </c>
      <c r="C2" s="554"/>
      <c r="D2" s="560" t="s">
        <v>22</v>
      </c>
      <c r="E2" s="561"/>
      <c r="F2" s="561"/>
      <c r="G2" s="561"/>
      <c r="H2" s="562"/>
      <c r="I2" s="560" t="s">
        <v>27</v>
      </c>
      <c r="J2" s="561"/>
      <c r="K2" s="561"/>
      <c r="L2" s="561"/>
      <c r="M2" s="562"/>
    </row>
    <row r="3" spans="1:18" s="206" customFormat="1" ht="15" customHeight="1" thickBot="1">
      <c r="B3" s="555"/>
      <c r="C3" s="556"/>
      <c r="D3" s="563"/>
      <c r="E3" s="564"/>
      <c r="F3" s="564"/>
      <c r="G3" s="564"/>
      <c r="H3" s="565"/>
      <c r="I3" s="566"/>
      <c r="J3" s="567"/>
      <c r="K3" s="567"/>
      <c r="L3" s="567"/>
      <c r="M3" s="568"/>
      <c r="O3" s="28"/>
    </row>
    <row r="4" spans="1:18">
      <c r="B4" s="542" t="s">
        <v>28</v>
      </c>
      <c r="C4" s="543"/>
      <c r="D4" s="521"/>
      <c r="E4" s="522"/>
      <c r="F4" s="522"/>
      <c r="G4" s="522"/>
      <c r="H4" s="523"/>
      <c r="I4" s="544"/>
      <c r="J4" s="545"/>
      <c r="K4" s="545"/>
      <c r="L4" s="545"/>
      <c r="M4" s="546"/>
      <c r="O4" s="28"/>
    </row>
    <row r="5" spans="1:18">
      <c r="B5" s="207"/>
      <c r="C5" s="94" t="s">
        <v>48</v>
      </c>
      <c r="D5" s="547"/>
      <c r="E5" s="548"/>
      <c r="F5" s="548"/>
      <c r="G5" s="548"/>
      <c r="H5" s="549"/>
      <c r="I5" s="550"/>
      <c r="J5" s="551"/>
      <c r="K5" s="551"/>
      <c r="L5" s="551"/>
      <c r="M5" s="552"/>
      <c r="O5" s="28"/>
    </row>
    <row r="6" spans="1:18">
      <c r="B6" s="207"/>
      <c r="C6" s="208" t="s">
        <v>46</v>
      </c>
      <c r="D6" s="531"/>
      <c r="E6" s="532"/>
      <c r="F6" s="532"/>
      <c r="G6" s="532"/>
      <c r="H6" s="533"/>
      <c r="I6" s="550"/>
      <c r="J6" s="551"/>
      <c r="K6" s="551"/>
      <c r="L6" s="551"/>
      <c r="M6" s="552"/>
      <c r="O6" s="28"/>
    </row>
    <row r="7" spans="1:18">
      <c r="B7" s="207"/>
      <c r="C7" s="94" t="s">
        <v>29</v>
      </c>
      <c r="D7" s="569" t="s">
        <v>306</v>
      </c>
      <c r="E7" s="570"/>
      <c r="F7" s="570"/>
      <c r="G7" s="570"/>
      <c r="H7" s="571"/>
      <c r="I7" s="569" t="s">
        <v>306</v>
      </c>
      <c r="J7" s="570"/>
      <c r="K7" s="570"/>
      <c r="L7" s="570"/>
      <c r="M7" s="571"/>
      <c r="O7" s="28"/>
      <c r="P7" s="41"/>
      <c r="Q7" s="41"/>
      <c r="R7" s="41"/>
    </row>
    <row r="8" spans="1:18">
      <c r="B8" s="207"/>
      <c r="C8" s="94" t="s">
        <v>43</v>
      </c>
      <c r="D8" s="547"/>
      <c r="E8" s="548"/>
      <c r="F8" s="548"/>
      <c r="G8" s="548"/>
      <c r="H8" s="549"/>
      <c r="I8" s="547"/>
      <c r="J8" s="548"/>
      <c r="K8" s="548"/>
      <c r="L8" s="548"/>
      <c r="M8" s="549"/>
      <c r="O8" s="28"/>
    </row>
    <row r="9" spans="1:18" ht="13.5" thickBot="1">
      <c r="B9" s="209"/>
      <c r="C9" s="210" t="s">
        <v>30</v>
      </c>
      <c r="D9" s="547"/>
      <c r="E9" s="548"/>
      <c r="F9" s="548"/>
      <c r="G9" s="548"/>
      <c r="H9" s="549"/>
      <c r="I9" s="547"/>
      <c r="J9" s="548"/>
      <c r="K9" s="548"/>
      <c r="L9" s="548"/>
      <c r="M9" s="549"/>
      <c r="O9" s="28"/>
    </row>
    <row r="10" spans="1:18" ht="13.5" thickBot="1">
      <c r="O10" s="28"/>
    </row>
    <row r="11" spans="1:18">
      <c r="B11" s="95" t="s">
        <v>65</v>
      </c>
      <c r="C11" s="95"/>
      <c r="D11" s="521"/>
      <c r="E11" s="522"/>
      <c r="F11" s="522"/>
      <c r="G11" s="522"/>
      <c r="H11" s="523"/>
      <c r="I11" s="522"/>
      <c r="J11" s="522"/>
      <c r="K11" s="522"/>
      <c r="L11" s="522"/>
      <c r="M11" s="523"/>
      <c r="O11" s="28"/>
    </row>
    <row r="12" spans="1:18">
      <c r="B12" s="207"/>
      <c r="C12" s="94" t="s">
        <v>24</v>
      </c>
      <c r="D12" s="534" t="s">
        <v>307</v>
      </c>
      <c r="E12" s="535"/>
      <c r="F12" s="535"/>
      <c r="G12" s="535"/>
      <c r="H12" s="536"/>
      <c r="I12" s="534" t="s">
        <v>307</v>
      </c>
      <c r="J12" s="535"/>
      <c r="K12" s="535"/>
      <c r="L12" s="535"/>
      <c r="M12" s="536"/>
      <c r="O12" s="28"/>
    </row>
    <row r="13" spans="1:18">
      <c r="B13" s="207"/>
      <c r="C13" s="94" t="s">
        <v>127</v>
      </c>
      <c r="D13" s="534" t="s">
        <v>307</v>
      </c>
      <c r="E13" s="535"/>
      <c r="F13" s="535"/>
      <c r="G13" s="535"/>
      <c r="H13" s="536"/>
      <c r="I13" s="534" t="s">
        <v>307</v>
      </c>
      <c r="J13" s="535"/>
      <c r="K13" s="535"/>
      <c r="L13" s="535"/>
      <c r="M13" s="536"/>
      <c r="O13" s="28"/>
    </row>
    <row r="14" spans="1:18" ht="13.5" thickBot="1">
      <c r="B14" s="153"/>
      <c r="C14" s="32" t="s">
        <v>132</v>
      </c>
      <c r="D14" s="539" t="s">
        <v>173</v>
      </c>
      <c r="E14" s="540"/>
      <c r="F14" s="540"/>
      <c r="G14" s="540"/>
      <c r="H14" s="541"/>
      <c r="I14" s="539" t="s">
        <v>173</v>
      </c>
      <c r="J14" s="540"/>
      <c r="K14" s="540"/>
      <c r="L14" s="540"/>
      <c r="M14" s="541"/>
      <c r="O14" s="28"/>
    </row>
    <row r="15" spans="1:18" s="29" customFormat="1" ht="15" customHeight="1" thickBot="1">
      <c r="A15" s="28"/>
      <c r="B15" s="399" t="s">
        <v>65</v>
      </c>
      <c r="C15" s="400"/>
      <c r="D15" s="557" t="s">
        <v>307</v>
      </c>
      <c r="E15" s="558"/>
      <c r="F15" s="558"/>
      <c r="G15" s="558"/>
      <c r="H15" s="558"/>
      <c r="I15" s="558"/>
      <c r="J15" s="558"/>
      <c r="K15" s="558"/>
      <c r="L15" s="558"/>
      <c r="M15" s="559"/>
      <c r="O15" s="28"/>
    </row>
    <row r="16" spans="1:18" ht="13.5" thickBot="1">
      <c r="O16" s="28"/>
    </row>
    <row r="17" spans="2:15" ht="30" customHeight="1" thickBot="1">
      <c r="B17" s="498" t="s">
        <v>288</v>
      </c>
      <c r="C17" s="499"/>
      <c r="D17" s="211">
        <v>-0.5</v>
      </c>
      <c r="E17" s="212">
        <v>-0.75</v>
      </c>
      <c r="F17" s="212">
        <v>1</v>
      </c>
      <c r="G17" s="212">
        <v>0.75</v>
      </c>
      <c r="H17" s="213">
        <v>0.5</v>
      </c>
      <c r="I17" s="214">
        <v>-0.5</v>
      </c>
      <c r="J17" s="215">
        <v>-0.75</v>
      </c>
      <c r="K17" s="215">
        <v>1</v>
      </c>
      <c r="L17" s="215">
        <v>0.75</v>
      </c>
      <c r="M17" s="216">
        <v>0.5</v>
      </c>
      <c r="O17" s="28"/>
    </row>
    <row r="18" spans="2:15" ht="15" customHeight="1">
      <c r="B18" s="518" t="s">
        <v>97</v>
      </c>
      <c r="C18" s="217">
        <v>10</v>
      </c>
      <c r="D18" s="284" t="s">
        <v>175</v>
      </c>
      <c r="E18" s="285" t="s">
        <v>175</v>
      </c>
      <c r="F18" s="285" t="s">
        <v>175</v>
      </c>
      <c r="G18" s="286" t="s">
        <v>175</v>
      </c>
      <c r="H18" s="287" t="s">
        <v>175</v>
      </c>
      <c r="I18" s="521"/>
      <c r="J18" s="522"/>
      <c r="K18" s="522"/>
      <c r="L18" s="522"/>
      <c r="M18" s="523"/>
      <c r="N18" s="205" t="s">
        <v>355</v>
      </c>
      <c r="O18" s="28"/>
    </row>
    <row r="19" spans="2:15" ht="15" customHeight="1">
      <c r="B19" s="519"/>
      <c r="C19" s="218">
        <v>15</v>
      </c>
      <c r="D19" s="288" t="s">
        <v>175</v>
      </c>
      <c r="E19" s="285" t="s">
        <v>175</v>
      </c>
      <c r="F19" s="285" t="s">
        <v>175</v>
      </c>
      <c r="G19" s="285" t="s">
        <v>175</v>
      </c>
      <c r="H19" s="289" t="s">
        <v>175</v>
      </c>
      <c r="I19" s="531"/>
      <c r="J19" s="532"/>
      <c r="K19" s="532"/>
      <c r="L19" s="532"/>
      <c r="M19" s="533"/>
      <c r="N19" s="205"/>
      <c r="O19" s="28"/>
    </row>
    <row r="20" spans="2:15" ht="15" customHeight="1">
      <c r="B20" s="519"/>
      <c r="C20" s="218">
        <v>20</v>
      </c>
      <c r="D20" s="288" t="s">
        <v>175</v>
      </c>
      <c r="E20" s="285" t="s">
        <v>175</v>
      </c>
      <c r="F20" s="285" t="s">
        <v>175</v>
      </c>
      <c r="G20" s="285" t="s">
        <v>175</v>
      </c>
      <c r="H20" s="289" t="s">
        <v>175</v>
      </c>
      <c r="I20" s="531"/>
      <c r="J20" s="532"/>
      <c r="K20" s="532"/>
      <c r="L20" s="532"/>
      <c r="M20" s="533"/>
      <c r="N20" s="205"/>
      <c r="O20" s="28"/>
    </row>
    <row r="21" spans="2:15" ht="15" customHeight="1">
      <c r="B21" s="519"/>
      <c r="C21" s="218">
        <v>25</v>
      </c>
      <c r="D21" s="288" t="s">
        <v>175</v>
      </c>
      <c r="E21" s="285" t="s">
        <v>175</v>
      </c>
      <c r="F21" s="285" t="s">
        <v>175</v>
      </c>
      <c r="G21" s="285" t="s">
        <v>175</v>
      </c>
      <c r="H21" s="289" t="s">
        <v>175</v>
      </c>
      <c r="I21" s="531"/>
      <c r="J21" s="532"/>
      <c r="K21" s="532"/>
      <c r="L21" s="532"/>
      <c r="M21" s="533"/>
      <c r="N21" s="205" t="s">
        <v>355</v>
      </c>
      <c r="O21" s="28"/>
    </row>
    <row r="22" spans="2:15" ht="15" customHeight="1">
      <c r="B22" s="519"/>
      <c r="C22" s="218">
        <v>30</v>
      </c>
      <c r="D22" s="288" t="s">
        <v>175</v>
      </c>
      <c r="E22" s="285" t="s">
        <v>175</v>
      </c>
      <c r="F22" s="285" t="s">
        <v>175</v>
      </c>
      <c r="G22" s="285" t="s">
        <v>175</v>
      </c>
      <c r="H22" s="289" t="s">
        <v>175</v>
      </c>
      <c r="I22" s="295" t="s">
        <v>175</v>
      </c>
      <c r="J22" s="296" t="s">
        <v>175</v>
      </c>
      <c r="K22" s="296" t="s">
        <v>175</v>
      </c>
      <c r="L22" s="296" t="s">
        <v>175</v>
      </c>
      <c r="M22" s="297" t="s">
        <v>175</v>
      </c>
      <c r="N22" s="205" t="s">
        <v>355</v>
      </c>
      <c r="O22" s="28"/>
    </row>
    <row r="23" spans="2:15" ht="15" customHeight="1">
      <c r="B23" s="519"/>
      <c r="C23" s="218">
        <v>35</v>
      </c>
      <c r="D23" s="288" t="s">
        <v>175</v>
      </c>
      <c r="E23" s="285" t="s">
        <v>175</v>
      </c>
      <c r="F23" s="308" t="s">
        <v>175</v>
      </c>
      <c r="G23" s="285" t="s">
        <v>175</v>
      </c>
      <c r="H23" s="289" t="s">
        <v>175</v>
      </c>
      <c r="I23" s="295" t="s">
        <v>175</v>
      </c>
      <c r="J23" s="296" t="s">
        <v>175</v>
      </c>
      <c r="K23" s="296" t="s">
        <v>175</v>
      </c>
      <c r="L23" s="296" t="s">
        <v>175</v>
      </c>
      <c r="M23" s="297" t="s">
        <v>175</v>
      </c>
      <c r="N23" s="205" t="s">
        <v>355</v>
      </c>
      <c r="O23" s="28"/>
    </row>
    <row r="24" spans="2:15" ht="15" customHeight="1">
      <c r="B24" s="519"/>
      <c r="C24" s="218">
        <v>40</v>
      </c>
      <c r="D24" s="288" t="s">
        <v>175</v>
      </c>
      <c r="E24" s="285" t="s">
        <v>175</v>
      </c>
      <c r="F24" s="285" t="s">
        <v>175</v>
      </c>
      <c r="G24" s="285" t="s">
        <v>175</v>
      </c>
      <c r="H24" s="289" t="s">
        <v>175</v>
      </c>
      <c r="I24" s="295" t="s">
        <v>175</v>
      </c>
      <c r="J24" s="296" t="s">
        <v>175</v>
      </c>
      <c r="K24" s="296" t="s">
        <v>175</v>
      </c>
      <c r="L24" s="296" t="s">
        <v>175</v>
      </c>
      <c r="M24" s="297" t="s">
        <v>175</v>
      </c>
      <c r="O24" s="28"/>
    </row>
    <row r="25" spans="2:15" ht="15" customHeight="1">
      <c r="B25" s="519"/>
      <c r="C25" s="218">
        <v>45</v>
      </c>
      <c r="D25" s="288" t="s">
        <v>175</v>
      </c>
      <c r="E25" s="285" t="s">
        <v>175</v>
      </c>
      <c r="F25" s="285" t="s">
        <v>175</v>
      </c>
      <c r="G25" s="285" t="s">
        <v>175</v>
      </c>
      <c r="H25" s="289" t="s">
        <v>175</v>
      </c>
      <c r="I25" s="295" t="s">
        <v>175</v>
      </c>
      <c r="J25" s="296" t="s">
        <v>175</v>
      </c>
      <c r="K25" s="296" t="s">
        <v>175</v>
      </c>
      <c r="L25" s="296" t="s">
        <v>175</v>
      </c>
      <c r="M25" s="297" t="s">
        <v>175</v>
      </c>
      <c r="O25" s="28"/>
    </row>
    <row r="26" spans="2:15" ht="15" customHeight="1">
      <c r="B26" s="519"/>
      <c r="C26" s="218">
        <v>50</v>
      </c>
      <c r="D26" s="288" t="s">
        <v>177</v>
      </c>
      <c r="E26" s="285" t="s">
        <v>177</v>
      </c>
      <c r="F26" s="285" t="s">
        <v>175</v>
      </c>
      <c r="G26" s="285" t="s">
        <v>177</v>
      </c>
      <c r="H26" s="289" t="s">
        <v>177</v>
      </c>
      <c r="I26" s="295" t="s">
        <v>177</v>
      </c>
      <c r="J26" s="296" t="s">
        <v>177</v>
      </c>
      <c r="K26" s="296" t="s">
        <v>175</v>
      </c>
      <c r="L26" s="296" t="s">
        <v>177</v>
      </c>
      <c r="M26" s="297" t="s">
        <v>177</v>
      </c>
      <c r="O26" s="28"/>
    </row>
    <row r="27" spans="2:15" ht="15" customHeight="1">
      <c r="B27" s="519"/>
      <c r="C27" s="218">
        <v>55</v>
      </c>
      <c r="D27" s="531"/>
      <c r="E27" s="532"/>
      <c r="F27" s="532"/>
      <c r="G27" s="532"/>
      <c r="H27" s="532"/>
      <c r="I27" s="295" t="s">
        <v>176</v>
      </c>
      <c r="J27" s="296" t="s">
        <v>176</v>
      </c>
      <c r="K27" s="296" t="s">
        <v>176</v>
      </c>
      <c r="L27" s="296" t="s">
        <v>176</v>
      </c>
      <c r="M27" s="297" t="s">
        <v>176</v>
      </c>
      <c r="O27" s="28"/>
    </row>
    <row r="28" spans="2:15" ht="15" customHeight="1">
      <c r="B28" s="519"/>
      <c r="C28" s="218">
        <v>60</v>
      </c>
      <c r="D28" s="531"/>
      <c r="E28" s="532"/>
      <c r="F28" s="532"/>
      <c r="G28" s="532"/>
      <c r="H28" s="532"/>
      <c r="I28" s="295" t="s">
        <v>176</v>
      </c>
      <c r="J28" s="296" t="s">
        <v>176</v>
      </c>
      <c r="K28" s="296" t="s">
        <v>176</v>
      </c>
      <c r="L28" s="296" t="s">
        <v>176</v>
      </c>
      <c r="M28" s="297" t="s">
        <v>176</v>
      </c>
      <c r="O28" s="28"/>
    </row>
    <row r="29" spans="2:15" ht="15" customHeight="1">
      <c r="B29" s="519"/>
      <c r="C29" s="218">
        <v>65</v>
      </c>
      <c r="D29" s="531"/>
      <c r="E29" s="532"/>
      <c r="F29" s="532"/>
      <c r="G29" s="532"/>
      <c r="H29" s="532"/>
      <c r="I29" s="295" t="s">
        <v>176</v>
      </c>
      <c r="J29" s="296" t="s">
        <v>176</v>
      </c>
      <c r="K29" s="296" t="s">
        <v>176</v>
      </c>
      <c r="L29" s="296" t="s">
        <v>176</v>
      </c>
      <c r="M29" s="297" t="s">
        <v>176</v>
      </c>
      <c r="O29" s="28"/>
    </row>
    <row r="30" spans="2:15" ht="15" customHeight="1">
      <c r="B30" s="519"/>
      <c r="C30" s="218">
        <v>70</v>
      </c>
      <c r="D30" s="531"/>
      <c r="E30" s="532"/>
      <c r="F30" s="532"/>
      <c r="G30" s="532"/>
      <c r="H30" s="532"/>
      <c r="I30" s="295" t="s">
        <v>176</v>
      </c>
      <c r="J30" s="296" t="s">
        <v>176</v>
      </c>
      <c r="K30" s="296" t="s">
        <v>176</v>
      </c>
      <c r="L30" s="296" t="s">
        <v>176</v>
      </c>
      <c r="M30" s="297" t="s">
        <v>176</v>
      </c>
      <c r="O30" s="28"/>
    </row>
    <row r="31" spans="2:15" ht="15" customHeight="1">
      <c r="B31" s="519"/>
      <c r="C31" s="218">
        <v>75</v>
      </c>
      <c r="D31" s="531"/>
      <c r="E31" s="532"/>
      <c r="F31" s="532"/>
      <c r="G31" s="532"/>
      <c r="H31" s="532"/>
      <c r="I31" s="295" t="s">
        <v>176</v>
      </c>
      <c r="J31" s="296" t="s">
        <v>176</v>
      </c>
      <c r="K31" s="296" t="s">
        <v>176</v>
      </c>
      <c r="L31" s="296" t="s">
        <v>176</v>
      </c>
      <c r="M31" s="297" t="s">
        <v>176</v>
      </c>
      <c r="O31" s="28"/>
    </row>
    <row r="32" spans="2:15" ht="15" customHeight="1" thickBot="1">
      <c r="B32" s="520"/>
      <c r="C32" s="219">
        <v>80</v>
      </c>
      <c r="D32" s="537"/>
      <c r="E32" s="538"/>
      <c r="F32" s="538"/>
      <c r="G32" s="538"/>
      <c r="H32" s="538"/>
      <c r="I32" s="298" t="s">
        <v>176</v>
      </c>
      <c r="J32" s="299" t="s">
        <v>176</v>
      </c>
      <c r="K32" s="299" t="s">
        <v>176</v>
      </c>
      <c r="L32" s="299" t="s">
        <v>176</v>
      </c>
      <c r="M32" s="300" t="s">
        <v>176</v>
      </c>
      <c r="O32" s="28"/>
    </row>
    <row r="33" spans="2:15" ht="15" customHeight="1" thickBot="1">
      <c r="B33" s="524" t="s">
        <v>289</v>
      </c>
      <c r="C33" s="525"/>
      <c r="D33" s="529">
        <v>0.98809999999999998</v>
      </c>
      <c r="E33" s="529"/>
      <c r="F33" s="529"/>
      <c r="G33" s="529"/>
      <c r="H33" s="530"/>
      <c r="I33" s="529">
        <v>0.77780000000000005</v>
      </c>
      <c r="J33" s="529"/>
      <c r="K33" s="529"/>
      <c r="L33" s="529"/>
      <c r="M33" s="530"/>
      <c r="O33" s="28"/>
    </row>
    <row r="34" spans="2:15" ht="15" customHeight="1" thickBot="1">
      <c r="B34" s="93"/>
      <c r="E34" s="93"/>
      <c r="J34" s="93"/>
      <c r="O34" s="28"/>
    </row>
    <row r="35" spans="2:15" ht="30" customHeight="1" thickBot="1">
      <c r="B35" s="498" t="s">
        <v>291</v>
      </c>
      <c r="C35" s="499"/>
      <c r="D35" s="220">
        <v>-0.5</v>
      </c>
      <c r="E35" s="215">
        <v>-0.75</v>
      </c>
      <c r="F35" s="221">
        <v>1</v>
      </c>
      <c r="G35" s="215">
        <v>0.75</v>
      </c>
      <c r="H35" s="216">
        <v>0.5</v>
      </c>
      <c r="I35" s="220">
        <v>-0.5</v>
      </c>
      <c r="J35" s="215">
        <v>-0.75</v>
      </c>
      <c r="K35" s="215">
        <v>1</v>
      </c>
      <c r="L35" s="215">
        <v>0.75</v>
      </c>
      <c r="M35" s="216">
        <v>0.5</v>
      </c>
      <c r="O35" s="28"/>
    </row>
    <row r="36" spans="2:15" ht="15" customHeight="1">
      <c r="B36" s="518" t="s">
        <v>97</v>
      </c>
      <c r="C36" s="222">
        <v>30</v>
      </c>
      <c r="D36" s="310" t="s">
        <v>175</v>
      </c>
      <c r="E36" s="311" t="s">
        <v>175</v>
      </c>
      <c r="F36" s="311" t="s">
        <v>175</v>
      </c>
      <c r="G36" s="311" t="s">
        <v>175</v>
      </c>
      <c r="H36" s="312" t="s">
        <v>175</v>
      </c>
      <c r="I36" s="521"/>
      <c r="J36" s="522"/>
      <c r="K36" s="522"/>
      <c r="L36" s="522"/>
      <c r="M36" s="523"/>
      <c r="N36" s="205" t="s">
        <v>355</v>
      </c>
      <c r="O36" s="28"/>
    </row>
    <row r="37" spans="2:15" ht="15" customHeight="1">
      <c r="B37" s="519"/>
      <c r="C37" s="223">
        <v>35</v>
      </c>
      <c r="D37" s="313" t="s">
        <v>175</v>
      </c>
      <c r="E37" s="309" t="s">
        <v>175</v>
      </c>
      <c r="F37" s="309" t="s">
        <v>175</v>
      </c>
      <c r="G37" s="309" t="s">
        <v>175</v>
      </c>
      <c r="H37" s="314" t="s">
        <v>175</v>
      </c>
      <c r="I37" s="531"/>
      <c r="J37" s="532"/>
      <c r="K37" s="532"/>
      <c r="L37" s="532"/>
      <c r="M37" s="533"/>
      <c r="N37" s="205"/>
      <c r="O37" s="28"/>
    </row>
    <row r="38" spans="2:15" ht="15" customHeight="1">
      <c r="B38" s="519"/>
      <c r="C38" s="223">
        <v>40</v>
      </c>
      <c r="D38" s="313" t="s">
        <v>175</v>
      </c>
      <c r="E38" s="309" t="s">
        <v>175</v>
      </c>
      <c r="F38" s="309" t="s">
        <v>175</v>
      </c>
      <c r="G38" s="309" t="s">
        <v>175</v>
      </c>
      <c r="H38" s="314" t="s">
        <v>175</v>
      </c>
      <c r="I38" s="531"/>
      <c r="J38" s="532"/>
      <c r="K38" s="532"/>
      <c r="L38" s="532"/>
      <c r="M38" s="533"/>
      <c r="N38" s="205" t="s">
        <v>355</v>
      </c>
      <c r="O38" s="28"/>
    </row>
    <row r="39" spans="2:15" ht="15" customHeight="1" thickBot="1">
      <c r="B39" s="519"/>
      <c r="C39" s="223">
        <v>45</v>
      </c>
      <c r="D39" s="313" t="s">
        <v>175</v>
      </c>
      <c r="E39" s="309" t="s">
        <v>175</v>
      </c>
      <c r="F39" s="309" t="s">
        <v>175</v>
      </c>
      <c r="G39" s="309" t="s">
        <v>175</v>
      </c>
      <c r="H39" s="314" t="s">
        <v>175</v>
      </c>
      <c r="I39" s="531"/>
      <c r="J39" s="532"/>
      <c r="K39" s="532"/>
      <c r="L39" s="532"/>
      <c r="M39" s="533"/>
      <c r="N39" s="205"/>
      <c r="O39" s="28"/>
    </row>
    <row r="40" spans="2:15" ht="15" customHeight="1">
      <c r="B40" s="519"/>
      <c r="C40" s="223">
        <v>50</v>
      </c>
      <c r="D40" s="313" t="s">
        <v>175</v>
      </c>
      <c r="E40" s="309" t="s">
        <v>175</v>
      </c>
      <c r="F40" s="309" t="s">
        <v>175</v>
      </c>
      <c r="G40" s="309" t="s">
        <v>175</v>
      </c>
      <c r="H40" s="314" t="s">
        <v>175</v>
      </c>
      <c r="I40" s="269" t="s">
        <v>175</v>
      </c>
      <c r="J40" s="270" t="s">
        <v>175</v>
      </c>
      <c r="K40" s="270" t="s">
        <v>175</v>
      </c>
      <c r="L40" s="270" t="s">
        <v>175</v>
      </c>
      <c r="M40" s="271" t="s">
        <v>175</v>
      </c>
      <c r="N40" s="205" t="s">
        <v>355</v>
      </c>
      <c r="O40" s="28"/>
    </row>
    <row r="41" spans="2:15" ht="15" customHeight="1">
      <c r="B41" s="519"/>
      <c r="C41" s="223">
        <v>55</v>
      </c>
      <c r="D41" s="313" t="s">
        <v>175</v>
      </c>
      <c r="E41" s="309" t="s">
        <v>175</v>
      </c>
      <c r="F41" s="309" t="s">
        <v>175</v>
      </c>
      <c r="G41" s="309" t="s">
        <v>175</v>
      </c>
      <c r="H41" s="314" t="s">
        <v>175</v>
      </c>
      <c r="I41" s="272" t="s">
        <v>175</v>
      </c>
      <c r="J41" s="273" t="s">
        <v>175</v>
      </c>
      <c r="K41" s="273" t="s">
        <v>175</v>
      </c>
      <c r="L41" s="273" t="s">
        <v>175</v>
      </c>
      <c r="M41" s="274" t="s">
        <v>175</v>
      </c>
      <c r="N41" s="205" t="s">
        <v>355</v>
      </c>
      <c r="O41" s="28"/>
    </row>
    <row r="42" spans="2:15" ht="15" customHeight="1">
      <c r="B42" s="519"/>
      <c r="C42" s="223">
        <v>60</v>
      </c>
      <c r="D42" s="313" t="s">
        <v>175</v>
      </c>
      <c r="E42" s="309" t="s">
        <v>175</v>
      </c>
      <c r="F42" s="309" t="s">
        <v>175</v>
      </c>
      <c r="G42" s="309" t="s">
        <v>175</v>
      </c>
      <c r="H42" s="314" t="s">
        <v>175</v>
      </c>
      <c r="I42" s="272" t="s">
        <v>175</v>
      </c>
      <c r="J42" s="273" t="s">
        <v>175</v>
      </c>
      <c r="K42" s="273" t="s">
        <v>175</v>
      </c>
      <c r="L42" s="273" t="s">
        <v>175</v>
      </c>
      <c r="M42" s="274" t="s">
        <v>175</v>
      </c>
      <c r="N42" s="41"/>
      <c r="O42" s="28"/>
    </row>
    <row r="43" spans="2:15" ht="15" customHeight="1">
      <c r="B43" s="519"/>
      <c r="C43" s="223">
        <v>65</v>
      </c>
      <c r="D43" s="313" t="s">
        <v>175</v>
      </c>
      <c r="E43" s="309" t="s">
        <v>175</v>
      </c>
      <c r="F43" s="309" t="s">
        <v>175</v>
      </c>
      <c r="G43" s="309" t="s">
        <v>175</v>
      </c>
      <c r="H43" s="314" t="s">
        <v>175</v>
      </c>
      <c r="I43" s="272" t="s">
        <v>175</v>
      </c>
      <c r="J43" s="273" t="s">
        <v>175</v>
      </c>
      <c r="K43" s="273" t="s">
        <v>175</v>
      </c>
      <c r="L43" s="273" t="s">
        <v>175</v>
      </c>
      <c r="M43" s="274" t="s">
        <v>175</v>
      </c>
      <c r="N43" s="41"/>
      <c r="O43" s="28"/>
    </row>
    <row r="44" spans="2:15" ht="15" customHeight="1">
      <c r="B44" s="519"/>
      <c r="C44" s="223">
        <v>70</v>
      </c>
      <c r="D44" s="313" t="s">
        <v>176</v>
      </c>
      <c r="E44" s="309" t="s">
        <v>175</v>
      </c>
      <c r="F44" s="309" t="s">
        <v>175</v>
      </c>
      <c r="G44" s="309" t="s">
        <v>175</v>
      </c>
      <c r="H44" s="314" t="s">
        <v>176</v>
      </c>
      <c r="I44" s="272" t="s">
        <v>176</v>
      </c>
      <c r="J44" s="273" t="s">
        <v>175</v>
      </c>
      <c r="K44" s="273" t="s">
        <v>175</v>
      </c>
      <c r="L44" s="273" t="s">
        <v>175</v>
      </c>
      <c r="M44" s="274" t="s">
        <v>176</v>
      </c>
      <c r="N44" s="41"/>
      <c r="O44" s="28"/>
    </row>
    <row r="45" spans="2:15" ht="15" customHeight="1">
      <c r="B45" s="519"/>
      <c r="C45" s="223">
        <v>75</v>
      </c>
      <c r="D45" s="313" t="s">
        <v>174</v>
      </c>
      <c r="E45" s="309" t="s">
        <v>177</v>
      </c>
      <c r="F45" s="309" t="s">
        <v>175</v>
      </c>
      <c r="G45" s="309" t="s">
        <v>177</v>
      </c>
      <c r="H45" s="314" t="s">
        <v>174</v>
      </c>
      <c r="I45" s="272" t="s">
        <v>174</v>
      </c>
      <c r="J45" s="273" t="s">
        <v>177</v>
      </c>
      <c r="K45" s="273" t="s">
        <v>175</v>
      </c>
      <c r="L45" s="273" t="s">
        <v>177</v>
      </c>
      <c r="M45" s="274" t="s">
        <v>174</v>
      </c>
      <c r="N45" s="41"/>
      <c r="O45" s="28"/>
    </row>
    <row r="46" spans="2:15" ht="15" customHeight="1" thickBot="1">
      <c r="B46" s="520"/>
      <c r="C46" s="224">
        <v>80</v>
      </c>
      <c r="D46" s="315" t="s">
        <v>174</v>
      </c>
      <c r="E46" s="316" t="s">
        <v>177</v>
      </c>
      <c r="F46" s="316" t="s">
        <v>177</v>
      </c>
      <c r="G46" s="316" t="s">
        <v>177</v>
      </c>
      <c r="H46" s="317" t="s">
        <v>174</v>
      </c>
      <c r="I46" s="275" t="s">
        <v>174</v>
      </c>
      <c r="J46" s="276" t="s">
        <v>177</v>
      </c>
      <c r="K46" s="276" t="s">
        <v>177</v>
      </c>
      <c r="L46" s="276" t="s">
        <v>177</v>
      </c>
      <c r="M46" s="277" t="s">
        <v>174</v>
      </c>
      <c r="N46" s="41"/>
      <c r="O46" s="28"/>
    </row>
    <row r="47" spans="2:15" ht="15" customHeight="1" thickBot="1">
      <c r="B47" s="524" t="s">
        <v>292</v>
      </c>
      <c r="C47" s="525"/>
      <c r="D47" s="526">
        <v>0.85560000000000003</v>
      </c>
      <c r="E47" s="527"/>
      <c r="F47" s="527"/>
      <c r="G47" s="527"/>
      <c r="H47" s="528"/>
      <c r="I47" s="529">
        <v>0.80300000000000005</v>
      </c>
      <c r="J47" s="529"/>
      <c r="K47" s="529"/>
      <c r="L47" s="529"/>
      <c r="M47" s="530"/>
      <c r="O47" s="28"/>
    </row>
    <row r="48" spans="2:15" ht="15" customHeight="1" thickBot="1">
      <c r="B48" s="93"/>
      <c r="E48" s="93"/>
      <c r="J48" s="93"/>
      <c r="O48" s="28"/>
    </row>
    <row r="49" spans="1:15" ht="30" customHeight="1" thickBot="1">
      <c r="B49" s="498" t="s">
        <v>294</v>
      </c>
      <c r="C49" s="499"/>
      <c r="D49" s="499"/>
      <c r="E49" s="499"/>
      <c r="F49" s="499"/>
      <c r="G49" s="499"/>
      <c r="H49" s="499"/>
      <c r="I49" s="499"/>
      <c r="J49" s="499"/>
      <c r="K49" s="499"/>
      <c r="L49" s="499"/>
      <c r="M49" s="500"/>
      <c r="O49" s="28"/>
    </row>
    <row r="50" spans="1:15" ht="15" customHeight="1" thickBot="1">
      <c r="B50" s="501" t="s">
        <v>295</v>
      </c>
      <c r="C50" s="502"/>
      <c r="D50" s="503" t="s">
        <v>128</v>
      </c>
      <c r="E50" s="505"/>
      <c r="F50" s="505" t="s">
        <v>10</v>
      </c>
      <c r="G50" s="505"/>
      <c r="H50" s="506"/>
      <c r="I50" s="503" t="s">
        <v>128</v>
      </c>
      <c r="J50" s="505"/>
      <c r="K50" s="505" t="s">
        <v>10</v>
      </c>
      <c r="L50" s="505"/>
      <c r="M50" s="506"/>
      <c r="O50" s="28"/>
    </row>
    <row r="51" spans="1:15" ht="15" customHeight="1">
      <c r="B51" s="225"/>
      <c r="C51" s="226" t="s">
        <v>31</v>
      </c>
      <c r="D51" s="578"/>
      <c r="E51" s="467"/>
      <c r="F51" s="574"/>
      <c r="G51" s="574"/>
      <c r="H51" s="575"/>
      <c r="I51" s="578"/>
      <c r="J51" s="467"/>
      <c r="K51" s="574"/>
      <c r="L51" s="574"/>
      <c r="M51" s="575"/>
      <c r="O51" s="28"/>
    </row>
    <row r="52" spans="1:15" ht="15" customHeight="1">
      <c r="B52" s="225"/>
      <c r="C52" s="227" t="s">
        <v>32</v>
      </c>
      <c r="D52" s="572" t="s">
        <v>175</v>
      </c>
      <c r="E52" s="573"/>
      <c r="F52" s="574">
        <v>1</v>
      </c>
      <c r="G52" s="574"/>
      <c r="H52" s="575"/>
      <c r="I52" s="572" t="s">
        <v>175</v>
      </c>
      <c r="J52" s="573"/>
      <c r="K52" s="574">
        <v>1</v>
      </c>
      <c r="L52" s="574"/>
      <c r="M52" s="575"/>
      <c r="O52" s="28"/>
    </row>
    <row r="53" spans="1:15" ht="15" customHeight="1">
      <c r="B53" s="225"/>
      <c r="C53" s="227" t="s">
        <v>33</v>
      </c>
      <c r="D53" s="572" t="s">
        <v>175</v>
      </c>
      <c r="E53" s="573"/>
      <c r="F53" s="574">
        <v>1</v>
      </c>
      <c r="G53" s="574"/>
      <c r="H53" s="575"/>
      <c r="I53" s="572" t="s">
        <v>175</v>
      </c>
      <c r="J53" s="573"/>
      <c r="K53" s="574">
        <v>1</v>
      </c>
      <c r="L53" s="574"/>
      <c r="M53" s="575"/>
      <c r="O53" s="28"/>
    </row>
    <row r="54" spans="1:15" ht="15" customHeight="1">
      <c r="B54" s="225"/>
      <c r="C54" s="226" t="s">
        <v>34</v>
      </c>
      <c r="D54" s="578"/>
      <c r="E54" s="467"/>
      <c r="F54" s="467"/>
      <c r="G54" s="467"/>
      <c r="H54" s="468"/>
      <c r="I54" s="578"/>
      <c r="J54" s="467"/>
      <c r="K54" s="467"/>
      <c r="L54" s="467"/>
      <c r="M54" s="468"/>
      <c r="O54" s="28"/>
    </row>
    <row r="55" spans="1:15" ht="15" customHeight="1">
      <c r="B55" s="225"/>
      <c r="C55" s="227" t="s">
        <v>32</v>
      </c>
      <c r="D55" s="572" t="s">
        <v>175</v>
      </c>
      <c r="E55" s="573"/>
      <c r="F55" s="574">
        <v>1</v>
      </c>
      <c r="G55" s="574"/>
      <c r="H55" s="575"/>
      <c r="I55" s="572" t="s">
        <v>175</v>
      </c>
      <c r="J55" s="573"/>
      <c r="K55" s="574">
        <v>1</v>
      </c>
      <c r="L55" s="574"/>
      <c r="M55" s="575"/>
      <c r="O55" s="28"/>
    </row>
    <row r="56" spans="1:15" ht="15" customHeight="1" thickBot="1">
      <c r="B56" s="228"/>
      <c r="C56" s="229" t="s">
        <v>33</v>
      </c>
      <c r="D56" s="572" t="s">
        <v>175</v>
      </c>
      <c r="E56" s="573"/>
      <c r="F56" s="576">
        <v>1</v>
      </c>
      <c r="G56" s="576"/>
      <c r="H56" s="577"/>
      <c r="I56" s="572" t="s">
        <v>175</v>
      </c>
      <c r="J56" s="573"/>
      <c r="K56" s="576">
        <v>1</v>
      </c>
      <c r="L56" s="576"/>
      <c r="M56" s="577"/>
      <c r="O56" s="28"/>
    </row>
    <row r="57" spans="1:15" s="29" customFormat="1" ht="15" customHeight="1" thickBot="1">
      <c r="A57" s="28"/>
      <c r="B57" s="399" t="s">
        <v>296</v>
      </c>
      <c r="C57" s="405"/>
      <c r="D57" s="472">
        <v>1</v>
      </c>
      <c r="E57" s="473"/>
      <c r="F57" s="473"/>
      <c r="G57" s="473"/>
      <c r="H57" s="474"/>
      <c r="I57" s="472">
        <v>1</v>
      </c>
      <c r="J57" s="473"/>
      <c r="K57" s="473"/>
      <c r="L57" s="473"/>
      <c r="M57" s="474"/>
      <c r="O57" s="28"/>
    </row>
    <row r="58" spans="1:15" ht="15" customHeight="1" thickBot="1">
      <c r="B58" s="93"/>
      <c r="E58" s="93"/>
      <c r="J58" s="93"/>
      <c r="O58" s="28"/>
    </row>
    <row r="59" spans="1:15" ht="15" customHeight="1" thickBot="1">
      <c r="B59" s="515" t="s">
        <v>188</v>
      </c>
      <c r="C59" s="516"/>
      <c r="D59" s="516"/>
      <c r="E59" s="516"/>
      <c r="F59" s="516"/>
      <c r="G59" s="516"/>
      <c r="H59" s="516"/>
      <c r="I59" s="516"/>
      <c r="J59" s="516"/>
      <c r="K59" s="516"/>
      <c r="L59" s="516"/>
      <c r="M59" s="517"/>
      <c r="O59" s="28"/>
    </row>
    <row r="60" spans="1:15" ht="15" customHeight="1" thickBot="1">
      <c r="B60" s="501"/>
      <c r="C60" s="502"/>
      <c r="D60" s="511" t="s">
        <v>189</v>
      </c>
      <c r="E60" s="512"/>
      <c r="F60" s="230" t="s">
        <v>190</v>
      </c>
      <c r="G60" s="230" t="s">
        <v>191</v>
      </c>
      <c r="H60" s="231" t="s">
        <v>10</v>
      </c>
      <c r="I60" s="230" t="s">
        <v>189</v>
      </c>
      <c r="J60" s="230" t="s">
        <v>192</v>
      </c>
      <c r="K60" s="230" t="s">
        <v>190</v>
      </c>
      <c r="L60" s="230" t="s">
        <v>191</v>
      </c>
      <c r="M60" s="231" t="s">
        <v>10</v>
      </c>
      <c r="O60" s="28"/>
    </row>
    <row r="61" spans="1:15" ht="15" customHeight="1">
      <c r="B61" s="225"/>
      <c r="C61" s="232"/>
      <c r="D61" s="513" t="s">
        <v>317</v>
      </c>
      <c r="E61" s="514"/>
      <c r="F61" s="260" t="s">
        <v>175</v>
      </c>
      <c r="G61" s="251">
        <v>0</v>
      </c>
      <c r="H61" s="115">
        <v>1</v>
      </c>
      <c r="I61" s="264" t="s">
        <v>333</v>
      </c>
      <c r="J61" s="255"/>
      <c r="K61" s="260" t="s">
        <v>175</v>
      </c>
      <c r="L61" s="258">
        <v>0</v>
      </c>
      <c r="M61" s="115">
        <v>1</v>
      </c>
      <c r="O61" s="28"/>
    </row>
    <row r="62" spans="1:15" ht="15" customHeight="1">
      <c r="B62" s="225"/>
      <c r="C62" s="232"/>
      <c r="D62" s="509" t="s">
        <v>318</v>
      </c>
      <c r="E62" s="510"/>
      <c r="F62" s="261" t="s">
        <v>175</v>
      </c>
      <c r="G62" s="252">
        <v>0</v>
      </c>
      <c r="H62" s="115">
        <v>1</v>
      </c>
      <c r="I62" s="265" t="s">
        <v>334</v>
      </c>
      <c r="J62" s="256"/>
      <c r="K62" s="261" t="s">
        <v>176</v>
      </c>
      <c r="L62" s="259">
        <v>32.51</v>
      </c>
      <c r="M62" s="115">
        <v>0.5</v>
      </c>
      <c r="O62" s="28"/>
    </row>
    <row r="63" spans="1:15" ht="15" customHeight="1">
      <c r="B63" s="225"/>
      <c r="C63" s="232"/>
      <c r="D63" s="509" t="s">
        <v>319</v>
      </c>
      <c r="E63" s="510"/>
      <c r="F63" s="261" t="s">
        <v>175</v>
      </c>
      <c r="G63" s="252">
        <v>0</v>
      </c>
      <c r="H63" s="115">
        <v>1</v>
      </c>
      <c r="I63" s="265" t="s">
        <v>335</v>
      </c>
      <c r="J63" s="256"/>
      <c r="K63" s="261" t="s">
        <v>177</v>
      </c>
      <c r="L63" s="259">
        <v>0</v>
      </c>
      <c r="M63" s="115">
        <v>1</v>
      </c>
      <c r="O63" s="28"/>
    </row>
    <row r="64" spans="1:15" ht="15" customHeight="1">
      <c r="B64" s="225"/>
      <c r="C64" s="232"/>
      <c r="D64" s="509" t="s">
        <v>320</v>
      </c>
      <c r="E64" s="510"/>
      <c r="F64" s="261" t="s">
        <v>175</v>
      </c>
      <c r="G64" s="252">
        <v>0</v>
      </c>
      <c r="H64" s="115">
        <v>1</v>
      </c>
      <c r="I64" s="265" t="s">
        <v>336</v>
      </c>
      <c r="J64" s="256"/>
      <c r="K64" s="261" t="s">
        <v>175</v>
      </c>
      <c r="L64" s="259">
        <v>0</v>
      </c>
      <c r="M64" s="115">
        <v>1</v>
      </c>
      <c r="O64" s="28"/>
    </row>
    <row r="65" spans="2:15" ht="15" customHeight="1">
      <c r="B65" s="225"/>
      <c r="C65" s="232"/>
      <c r="D65" s="509" t="s">
        <v>321</v>
      </c>
      <c r="E65" s="510"/>
      <c r="F65" s="261" t="s">
        <v>175</v>
      </c>
      <c r="G65" s="252">
        <v>0</v>
      </c>
      <c r="H65" s="115">
        <v>1</v>
      </c>
      <c r="I65" s="265" t="s">
        <v>337</v>
      </c>
      <c r="J65" s="256"/>
      <c r="K65" s="261" t="s">
        <v>176</v>
      </c>
      <c r="L65" s="259">
        <v>34.979999999999997</v>
      </c>
      <c r="M65" s="115">
        <v>0.5</v>
      </c>
      <c r="O65" s="28"/>
    </row>
    <row r="66" spans="2:15" ht="15" customHeight="1">
      <c r="B66" s="225"/>
      <c r="C66" s="232"/>
      <c r="D66" s="509" t="s">
        <v>322</v>
      </c>
      <c r="E66" s="510"/>
      <c r="F66" s="261" t="s">
        <v>177</v>
      </c>
      <c r="G66" s="252">
        <v>4.87</v>
      </c>
      <c r="H66" s="115">
        <v>0.75</v>
      </c>
      <c r="I66" s="265" t="s">
        <v>338</v>
      </c>
      <c r="J66" s="256"/>
      <c r="K66" s="261" t="s">
        <v>176</v>
      </c>
      <c r="L66" s="259">
        <v>49.88</v>
      </c>
      <c r="M66" s="115">
        <v>0.25</v>
      </c>
      <c r="O66" s="28"/>
    </row>
    <row r="67" spans="2:15" ht="15" customHeight="1">
      <c r="B67" s="225"/>
      <c r="C67" s="232"/>
      <c r="D67" s="509" t="s">
        <v>323</v>
      </c>
      <c r="E67" s="510"/>
      <c r="F67" s="261" t="s">
        <v>175</v>
      </c>
      <c r="G67" s="252">
        <v>0</v>
      </c>
      <c r="H67" s="115">
        <v>1</v>
      </c>
      <c r="I67" s="265" t="s">
        <v>339</v>
      </c>
      <c r="J67" s="256"/>
      <c r="K67" s="261" t="s">
        <v>175</v>
      </c>
      <c r="L67" s="259">
        <v>0</v>
      </c>
      <c r="M67" s="115">
        <v>1</v>
      </c>
      <c r="O67" s="28"/>
    </row>
    <row r="68" spans="2:15" ht="15" customHeight="1">
      <c r="B68" s="225"/>
      <c r="C68" s="232"/>
      <c r="D68" s="509" t="s">
        <v>324</v>
      </c>
      <c r="E68" s="510"/>
      <c r="F68" s="261" t="s">
        <v>175</v>
      </c>
      <c r="G68" s="252">
        <v>0</v>
      </c>
      <c r="H68" s="115">
        <v>1</v>
      </c>
      <c r="I68" s="265" t="s">
        <v>328</v>
      </c>
      <c r="J68" s="256"/>
      <c r="K68" s="261" t="s">
        <v>175</v>
      </c>
      <c r="L68" s="259">
        <v>0</v>
      </c>
      <c r="M68" s="115">
        <v>1</v>
      </c>
      <c r="O68" s="28"/>
    </row>
    <row r="69" spans="2:15" ht="15" customHeight="1">
      <c r="B69" s="225"/>
      <c r="C69" s="232"/>
      <c r="D69" s="509" t="s">
        <v>325</v>
      </c>
      <c r="E69" s="510"/>
      <c r="F69" s="261" t="s">
        <v>177</v>
      </c>
      <c r="G69" s="252">
        <v>0</v>
      </c>
      <c r="H69" s="115">
        <v>1</v>
      </c>
      <c r="I69" s="265" t="s">
        <v>340</v>
      </c>
      <c r="J69" s="256"/>
      <c r="K69" s="261" t="s">
        <v>175</v>
      </c>
      <c r="L69" s="259">
        <v>0</v>
      </c>
      <c r="M69" s="115">
        <v>1</v>
      </c>
      <c r="O69" s="28"/>
    </row>
    <row r="70" spans="2:15" ht="15" customHeight="1">
      <c r="B70" s="225"/>
      <c r="C70" s="232"/>
      <c r="D70" s="509" t="s">
        <v>326</v>
      </c>
      <c r="E70" s="510"/>
      <c r="F70" s="261" t="s">
        <v>175</v>
      </c>
      <c r="G70" s="252">
        <v>0</v>
      </c>
      <c r="H70" s="115">
        <v>1</v>
      </c>
      <c r="I70" s="265" t="s">
        <v>341</v>
      </c>
      <c r="J70" s="256"/>
      <c r="K70" s="261" t="s">
        <v>176</v>
      </c>
      <c r="L70" s="259">
        <v>0</v>
      </c>
      <c r="M70" s="115">
        <v>1</v>
      </c>
      <c r="O70" s="28"/>
    </row>
    <row r="71" spans="2:15" ht="15" customHeight="1">
      <c r="B71" s="225"/>
      <c r="C71" s="232"/>
      <c r="D71" s="509" t="s">
        <v>327</v>
      </c>
      <c r="E71" s="510"/>
      <c r="F71" s="262" t="s">
        <v>175</v>
      </c>
      <c r="G71" s="253">
        <v>0</v>
      </c>
      <c r="H71" s="115">
        <v>1</v>
      </c>
      <c r="I71" s="265"/>
      <c r="J71" s="256"/>
      <c r="K71" s="262"/>
      <c r="L71" s="253"/>
      <c r="M71" s="115" t="s">
        <v>355</v>
      </c>
      <c r="O71" s="28"/>
    </row>
    <row r="72" spans="2:15" ht="15" customHeight="1">
      <c r="B72" s="225"/>
      <c r="C72" s="232"/>
      <c r="D72" s="509" t="s">
        <v>328</v>
      </c>
      <c r="E72" s="510"/>
      <c r="F72" s="262" t="s">
        <v>175</v>
      </c>
      <c r="G72" s="253">
        <v>0</v>
      </c>
      <c r="H72" s="115">
        <v>1</v>
      </c>
      <c r="I72" s="265"/>
      <c r="J72" s="256"/>
      <c r="K72" s="262"/>
      <c r="L72" s="253"/>
      <c r="M72" s="115" t="s">
        <v>355</v>
      </c>
      <c r="O72" s="28"/>
    </row>
    <row r="73" spans="2:15" ht="15" customHeight="1">
      <c r="B73" s="225"/>
      <c r="C73" s="232"/>
      <c r="D73" s="509" t="s">
        <v>329</v>
      </c>
      <c r="E73" s="510"/>
      <c r="F73" s="262" t="s">
        <v>175</v>
      </c>
      <c r="G73" s="253">
        <v>0</v>
      </c>
      <c r="H73" s="115">
        <v>1</v>
      </c>
      <c r="I73" s="265"/>
      <c r="J73" s="256"/>
      <c r="K73" s="262"/>
      <c r="L73" s="253"/>
      <c r="M73" s="115" t="s">
        <v>355</v>
      </c>
      <c r="O73" s="28"/>
    </row>
    <row r="74" spans="2:15" ht="15" customHeight="1">
      <c r="B74" s="225"/>
      <c r="C74" s="232"/>
      <c r="D74" s="509" t="s">
        <v>330</v>
      </c>
      <c r="E74" s="510"/>
      <c r="F74" s="262" t="s">
        <v>177</v>
      </c>
      <c r="G74" s="253">
        <v>9.5500000000000007</v>
      </c>
      <c r="H74" s="115">
        <v>1</v>
      </c>
      <c r="I74" s="265"/>
      <c r="J74" s="256"/>
      <c r="K74" s="262"/>
      <c r="L74" s="253"/>
      <c r="M74" s="115" t="s">
        <v>355</v>
      </c>
      <c r="O74" s="28"/>
    </row>
    <row r="75" spans="2:15" ht="15" customHeight="1">
      <c r="B75" s="225"/>
      <c r="C75" s="232"/>
      <c r="D75" s="509" t="s">
        <v>331</v>
      </c>
      <c r="E75" s="510"/>
      <c r="F75" s="262" t="s">
        <v>175</v>
      </c>
      <c r="G75" s="253">
        <v>0</v>
      </c>
      <c r="H75" s="115">
        <v>1</v>
      </c>
      <c r="I75" s="265"/>
      <c r="J75" s="256"/>
      <c r="K75" s="262"/>
      <c r="L75" s="253"/>
      <c r="M75" s="115" t="s">
        <v>355</v>
      </c>
      <c r="O75" s="28"/>
    </row>
    <row r="76" spans="2:15" ht="15" customHeight="1">
      <c r="B76" s="225"/>
      <c r="C76" s="232"/>
      <c r="D76" s="509" t="s">
        <v>332</v>
      </c>
      <c r="E76" s="510"/>
      <c r="F76" s="262" t="s">
        <v>175</v>
      </c>
      <c r="G76" s="253">
        <v>0</v>
      </c>
      <c r="H76" s="115">
        <v>1</v>
      </c>
      <c r="I76" s="265"/>
      <c r="J76" s="256"/>
      <c r="K76" s="262"/>
      <c r="L76" s="253"/>
      <c r="M76" s="115" t="s">
        <v>355</v>
      </c>
      <c r="O76" s="28"/>
    </row>
    <row r="77" spans="2:15" ht="15" customHeight="1">
      <c r="B77" s="225"/>
      <c r="C77" s="232"/>
      <c r="D77" s="509"/>
      <c r="E77" s="510"/>
      <c r="F77" s="262"/>
      <c r="G77" s="253"/>
      <c r="H77" s="115" t="s">
        <v>355</v>
      </c>
      <c r="I77" s="265"/>
      <c r="J77" s="256"/>
      <c r="K77" s="262"/>
      <c r="L77" s="253"/>
      <c r="M77" s="115" t="s">
        <v>355</v>
      </c>
      <c r="O77" s="28"/>
    </row>
    <row r="78" spans="2:15" ht="15" customHeight="1">
      <c r="B78" s="225"/>
      <c r="C78" s="232"/>
      <c r="D78" s="509"/>
      <c r="E78" s="510"/>
      <c r="F78" s="262"/>
      <c r="G78" s="253"/>
      <c r="H78" s="115" t="s">
        <v>355</v>
      </c>
      <c r="I78" s="265"/>
      <c r="J78" s="256"/>
      <c r="K78" s="262"/>
      <c r="L78" s="253"/>
      <c r="M78" s="115" t="s">
        <v>355</v>
      </c>
      <c r="O78" s="28"/>
    </row>
    <row r="79" spans="2:15" ht="15" customHeight="1">
      <c r="B79" s="225"/>
      <c r="C79" s="232"/>
      <c r="D79" s="509"/>
      <c r="E79" s="510"/>
      <c r="F79" s="262"/>
      <c r="G79" s="253"/>
      <c r="H79" s="115" t="s">
        <v>355</v>
      </c>
      <c r="I79" s="265"/>
      <c r="J79" s="256"/>
      <c r="K79" s="262"/>
      <c r="L79" s="253"/>
      <c r="M79" s="115" t="s">
        <v>355</v>
      </c>
      <c r="O79" s="28"/>
    </row>
    <row r="80" spans="2:15" ht="15" customHeight="1" thickBot="1">
      <c r="B80" s="228"/>
      <c r="C80" s="233"/>
      <c r="D80" s="586"/>
      <c r="E80" s="587"/>
      <c r="F80" s="263"/>
      <c r="G80" s="254"/>
      <c r="H80" s="234" t="s">
        <v>355</v>
      </c>
      <c r="I80" s="266"/>
      <c r="J80" s="257"/>
      <c r="K80" s="263"/>
      <c r="L80" s="254"/>
      <c r="M80" s="234" t="s">
        <v>355</v>
      </c>
      <c r="O80" s="28"/>
    </row>
    <row r="81" spans="1:16" ht="15" customHeight="1" thickBot="1">
      <c r="B81" s="588" t="s">
        <v>193</v>
      </c>
      <c r="C81" s="589"/>
      <c r="D81" s="590"/>
      <c r="E81" s="591"/>
      <c r="F81" s="235">
        <v>15.25</v>
      </c>
      <c r="G81" s="235"/>
      <c r="H81" s="236">
        <v>15.75</v>
      </c>
      <c r="I81" s="590"/>
      <c r="J81" s="591"/>
      <c r="K81" s="235">
        <v>7.75</v>
      </c>
      <c r="L81" s="235"/>
      <c r="M81" s="236">
        <v>8.25</v>
      </c>
      <c r="O81" s="28"/>
    </row>
    <row r="82" spans="1:16" ht="15" customHeight="1" thickBot="1">
      <c r="B82" s="21"/>
      <c r="M82" s="237"/>
      <c r="O82" s="28"/>
    </row>
    <row r="83" spans="1:16" ht="15" customHeight="1" thickBot="1">
      <c r="B83" s="592" t="s">
        <v>194</v>
      </c>
      <c r="C83" s="593"/>
      <c r="D83" s="495">
        <v>1.0329999999999999</v>
      </c>
      <c r="E83" s="496"/>
      <c r="F83" s="496"/>
      <c r="G83" s="496"/>
      <c r="H83" s="497"/>
      <c r="I83" s="495">
        <v>1.0649999999999999</v>
      </c>
      <c r="J83" s="496"/>
      <c r="K83" s="496"/>
      <c r="L83" s="496"/>
      <c r="M83" s="497"/>
      <c r="O83" s="28"/>
    </row>
    <row r="84" spans="1:16" ht="15" customHeight="1" thickBot="1">
      <c r="O84" s="28"/>
    </row>
    <row r="85" spans="1:16" ht="30" customHeight="1" thickBot="1">
      <c r="B85" s="498" t="s">
        <v>297</v>
      </c>
      <c r="C85" s="499"/>
      <c r="D85" s="499"/>
      <c r="E85" s="499"/>
      <c r="F85" s="499"/>
      <c r="G85" s="499"/>
      <c r="H85" s="499"/>
      <c r="I85" s="499"/>
      <c r="J85" s="499"/>
      <c r="K85" s="499"/>
      <c r="L85" s="499"/>
      <c r="M85" s="500"/>
      <c r="O85" s="28"/>
    </row>
    <row r="86" spans="1:16" ht="15" customHeight="1" thickBot="1">
      <c r="B86" s="501" t="s">
        <v>298</v>
      </c>
      <c r="C86" s="502"/>
      <c r="D86" s="503" t="s">
        <v>195</v>
      </c>
      <c r="E86" s="504"/>
      <c r="F86" s="505" t="s">
        <v>196</v>
      </c>
      <c r="G86" s="505"/>
      <c r="H86" s="506"/>
      <c r="I86" s="505"/>
      <c r="J86" s="505"/>
      <c r="K86" s="505"/>
      <c r="L86" s="505"/>
      <c r="M86" s="506"/>
      <c r="O86" s="28"/>
    </row>
    <row r="87" spans="1:16" ht="15" customHeight="1">
      <c r="B87" s="225"/>
      <c r="C87" s="226"/>
      <c r="D87" s="507"/>
      <c r="E87" s="508"/>
      <c r="F87" s="238" t="s">
        <v>197</v>
      </c>
      <c r="G87" s="238" t="s">
        <v>198</v>
      </c>
      <c r="H87" s="152" t="s">
        <v>199</v>
      </c>
      <c r="I87" s="467"/>
      <c r="J87" s="467"/>
      <c r="K87" s="467"/>
      <c r="L87" s="467"/>
      <c r="M87" s="468"/>
      <c r="O87" s="28"/>
    </row>
    <row r="88" spans="1:16" ht="15" customHeight="1">
      <c r="B88" s="225"/>
      <c r="C88" s="227"/>
      <c r="D88" s="239"/>
      <c r="E88" s="240" t="s">
        <v>200</v>
      </c>
      <c r="F88" s="290" t="s">
        <v>175</v>
      </c>
      <c r="G88" s="285" t="s">
        <v>175</v>
      </c>
      <c r="H88" s="289" t="s">
        <v>175</v>
      </c>
      <c r="I88" s="467"/>
      <c r="J88" s="467"/>
      <c r="K88" s="467"/>
      <c r="L88" s="467"/>
      <c r="M88" s="468"/>
      <c r="O88" s="28"/>
      <c r="P88" s="241"/>
    </row>
    <row r="89" spans="1:16" ht="15" customHeight="1">
      <c r="B89" s="225"/>
      <c r="C89" s="227"/>
      <c r="D89" s="239"/>
      <c r="E89" s="240" t="s">
        <v>201</v>
      </c>
      <c r="F89" s="290" t="s">
        <v>175</v>
      </c>
      <c r="G89" s="285" t="s">
        <v>175</v>
      </c>
      <c r="H89" s="289" t="s">
        <v>175</v>
      </c>
      <c r="I89" s="467"/>
      <c r="J89" s="467"/>
      <c r="K89" s="467"/>
      <c r="L89" s="467"/>
      <c r="M89" s="468"/>
      <c r="O89" s="28"/>
    </row>
    <row r="90" spans="1:16" ht="15" customHeight="1" thickBot="1">
      <c r="B90" s="225"/>
      <c r="C90" s="227"/>
      <c r="D90" s="242"/>
      <c r="E90" s="243" t="s">
        <v>202</v>
      </c>
      <c r="F90" s="291" t="s">
        <v>175</v>
      </c>
      <c r="G90" s="292" t="s">
        <v>175</v>
      </c>
      <c r="H90" s="293" t="s">
        <v>175</v>
      </c>
      <c r="I90" s="467"/>
      <c r="J90" s="467"/>
      <c r="K90" s="467"/>
      <c r="L90" s="467"/>
      <c r="M90" s="468"/>
      <c r="O90" s="28"/>
    </row>
    <row r="91" spans="1:16" s="29" customFormat="1" ht="15" customHeight="1" thickBot="1">
      <c r="A91" s="28"/>
      <c r="B91" s="399" t="s">
        <v>299</v>
      </c>
      <c r="C91" s="405"/>
      <c r="D91" s="469">
        <v>1</v>
      </c>
      <c r="E91" s="470"/>
      <c r="F91" s="470"/>
      <c r="G91" s="470"/>
      <c r="H91" s="471"/>
      <c r="I91" s="472"/>
      <c r="J91" s="473"/>
      <c r="K91" s="473"/>
      <c r="L91" s="473"/>
      <c r="M91" s="474"/>
      <c r="O91" s="28"/>
    </row>
    <row r="92" spans="1:16" ht="15" customHeight="1" thickBot="1">
      <c r="B92" s="93"/>
      <c r="E92" s="93"/>
      <c r="J92" s="93"/>
      <c r="O92" s="28"/>
    </row>
    <row r="93" spans="1:16" s="29" customFormat="1" ht="15" customHeight="1">
      <c r="A93" s="28"/>
      <c r="B93" s="33" t="s">
        <v>23</v>
      </c>
      <c r="C93" s="34"/>
      <c r="D93" s="445"/>
      <c r="E93" s="446"/>
      <c r="F93" s="446"/>
      <c r="G93" s="446"/>
      <c r="H93" s="446"/>
      <c r="I93" s="446"/>
      <c r="J93" s="446"/>
      <c r="K93" s="446"/>
      <c r="L93" s="446"/>
      <c r="M93" s="447"/>
      <c r="O93" s="28"/>
    </row>
    <row r="94" spans="1:16" s="29" customFormat="1" ht="15" customHeight="1">
      <c r="A94" s="28"/>
      <c r="B94" s="31"/>
      <c r="C94" s="35" t="s">
        <v>25</v>
      </c>
      <c r="D94" s="452"/>
      <c r="E94" s="413"/>
      <c r="F94" s="413"/>
      <c r="G94" s="413"/>
      <c r="H94" s="413"/>
      <c r="I94" s="413"/>
      <c r="J94" s="413"/>
      <c r="K94" s="413"/>
      <c r="L94" s="413"/>
      <c r="M94" s="414"/>
      <c r="O94" s="28"/>
    </row>
    <row r="95" spans="1:16" s="29" customFormat="1" ht="15" customHeight="1">
      <c r="A95" s="28"/>
      <c r="B95" s="31"/>
      <c r="C95" s="32" t="s">
        <v>35</v>
      </c>
      <c r="D95" s="491" t="s">
        <v>306</v>
      </c>
      <c r="E95" s="492"/>
      <c r="F95" s="493">
        <v>1</v>
      </c>
      <c r="G95" s="493"/>
      <c r="H95" s="493"/>
      <c r="I95" s="493"/>
      <c r="J95" s="493"/>
      <c r="K95" s="493"/>
      <c r="L95" s="493"/>
      <c r="M95" s="494"/>
      <c r="O95" s="28"/>
    </row>
    <row r="96" spans="1:16" s="29" customFormat="1" ht="15" customHeight="1" thickBot="1">
      <c r="A96" s="28"/>
      <c r="B96" s="31"/>
      <c r="C96" s="32" t="s">
        <v>36</v>
      </c>
      <c r="D96" s="491" t="s">
        <v>173</v>
      </c>
      <c r="E96" s="492"/>
      <c r="F96" s="493">
        <v>0</v>
      </c>
      <c r="G96" s="493"/>
      <c r="H96" s="493"/>
      <c r="I96" s="493"/>
      <c r="J96" s="493"/>
      <c r="K96" s="493"/>
      <c r="L96" s="493"/>
      <c r="M96" s="494"/>
      <c r="O96" s="28"/>
    </row>
    <row r="97" spans="1:15" s="29" customFormat="1" ht="15" customHeight="1" thickBot="1">
      <c r="A97" s="28"/>
      <c r="B97" s="399" t="s">
        <v>26</v>
      </c>
      <c r="C97" s="400"/>
      <c r="D97" s="472">
        <v>0.5</v>
      </c>
      <c r="E97" s="473"/>
      <c r="F97" s="473"/>
      <c r="G97" s="473"/>
      <c r="H97" s="473"/>
      <c r="I97" s="473"/>
      <c r="J97" s="473"/>
      <c r="K97" s="473"/>
      <c r="L97" s="473"/>
      <c r="M97" s="474"/>
      <c r="O97" s="28"/>
    </row>
    <row r="98" spans="1:15" s="29" customFormat="1" ht="15" customHeight="1" thickBot="1">
      <c r="A98" s="28"/>
      <c r="B98" s="28"/>
      <c r="C98" s="30"/>
      <c r="D98" s="28"/>
      <c r="E98" s="28"/>
      <c r="F98" s="28"/>
      <c r="G98" s="244"/>
      <c r="O98" s="28"/>
    </row>
    <row r="99" spans="1:15" ht="15">
      <c r="B99" s="485" t="s">
        <v>9</v>
      </c>
      <c r="C99" s="486"/>
      <c r="D99" s="487"/>
      <c r="E99" s="488"/>
      <c r="F99" s="488"/>
      <c r="G99" s="488"/>
      <c r="H99" s="489"/>
      <c r="I99" s="488"/>
      <c r="J99" s="488"/>
      <c r="K99" s="488"/>
      <c r="L99" s="488"/>
      <c r="M99" s="490"/>
      <c r="N99" s="41"/>
      <c r="O99" s="28"/>
    </row>
    <row r="100" spans="1:15" ht="15" customHeight="1">
      <c r="B100" s="25"/>
      <c r="C100" s="245" t="s">
        <v>290</v>
      </c>
      <c r="D100" s="482">
        <v>1.0207073</v>
      </c>
      <c r="E100" s="483"/>
      <c r="F100" s="483"/>
      <c r="G100" s="483"/>
      <c r="H100" s="484"/>
      <c r="I100" s="476">
        <v>0.82835700000000001</v>
      </c>
      <c r="J100" s="476"/>
      <c r="K100" s="476"/>
      <c r="L100" s="476"/>
      <c r="M100" s="478"/>
      <c r="N100" s="41"/>
      <c r="O100" s="28"/>
    </row>
    <row r="101" spans="1:15" ht="15" customHeight="1">
      <c r="B101" s="25"/>
      <c r="C101" s="245" t="s">
        <v>293</v>
      </c>
      <c r="D101" s="475">
        <v>0.88383479999999992</v>
      </c>
      <c r="E101" s="476"/>
      <c r="F101" s="476"/>
      <c r="G101" s="476"/>
      <c r="H101" s="477"/>
      <c r="I101" s="476">
        <v>0.85519500000000004</v>
      </c>
      <c r="J101" s="476"/>
      <c r="K101" s="476"/>
      <c r="L101" s="476"/>
      <c r="M101" s="478"/>
      <c r="N101" s="41"/>
      <c r="O101" s="28"/>
    </row>
    <row r="102" spans="1:15" ht="15" customHeight="1">
      <c r="B102" s="246"/>
      <c r="C102" s="245" t="s">
        <v>294</v>
      </c>
      <c r="D102" s="475">
        <v>1</v>
      </c>
      <c r="E102" s="476"/>
      <c r="F102" s="476"/>
      <c r="G102" s="476"/>
      <c r="H102" s="477"/>
      <c r="I102" s="476">
        <v>1</v>
      </c>
      <c r="J102" s="476"/>
      <c r="K102" s="476"/>
      <c r="L102" s="476"/>
      <c r="M102" s="478"/>
      <c r="N102" s="41"/>
      <c r="O102" s="28"/>
    </row>
    <row r="103" spans="1:15" ht="15" customHeight="1">
      <c r="B103" s="246"/>
      <c r="C103" s="245" t="s">
        <v>297</v>
      </c>
      <c r="D103" s="475">
        <v>1</v>
      </c>
      <c r="E103" s="476"/>
      <c r="F103" s="476"/>
      <c r="G103" s="476"/>
      <c r="H103" s="477"/>
      <c r="I103" s="476"/>
      <c r="J103" s="476"/>
      <c r="K103" s="476"/>
      <c r="L103" s="476"/>
      <c r="M103" s="478"/>
      <c r="N103" s="41"/>
      <c r="O103" s="28"/>
    </row>
    <row r="104" spans="1:15" ht="15" customHeight="1" thickBot="1">
      <c r="B104" s="209"/>
      <c r="C104" s="247" t="s">
        <v>23</v>
      </c>
      <c r="D104" s="584">
        <v>0.5</v>
      </c>
      <c r="E104" s="584"/>
      <c r="F104" s="584"/>
      <c r="G104" s="584"/>
      <c r="H104" s="584"/>
      <c r="I104" s="584"/>
      <c r="J104" s="584"/>
      <c r="K104" s="584"/>
      <c r="L104" s="584"/>
      <c r="M104" s="585"/>
      <c r="N104" s="41"/>
      <c r="O104" s="28"/>
    </row>
    <row r="105" spans="1:15" ht="15" customHeight="1" thickBot="1">
      <c r="N105" s="41"/>
      <c r="O105" s="28"/>
    </row>
    <row r="106" spans="1:15" s="28" customFormat="1" ht="15" customHeight="1" thickBot="1">
      <c r="B106" s="399" t="s">
        <v>12</v>
      </c>
      <c r="C106" s="400"/>
      <c r="D106" s="401"/>
      <c r="E106" s="402"/>
      <c r="F106" s="402"/>
      <c r="G106" s="402"/>
      <c r="H106" s="402"/>
      <c r="I106" s="402"/>
      <c r="J106" s="402"/>
      <c r="K106" s="402"/>
      <c r="L106" s="402"/>
      <c r="M106" s="403"/>
    </row>
    <row r="107" spans="1:15" s="29" customFormat="1" ht="15" customHeight="1">
      <c r="A107" s="28"/>
      <c r="B107" s="36"/>
      <c r="C107" s="37" t="s">
        <v>22</v>
      </c>
      <c r="D107" s="479">
        <v>1.9359999999999999</v>
      </c>
      <c r="E107" s="480"/>
      <c r="F107" s="480"/>
      <c r="G107" s="480"/>
      <c r="H107" s="480"/>
      <c r="I107" s="480"/>
      <c r="J107" s="480"/>
      <c r="K107" s="480"/>
      <c r="L107" s="480"/>
      <c r="M107" s="481"/>
      <c r="O107" s="28"/>
    </row>
    <row r="108" spans="1:15" s="28" customFormat="1" ht="15" customHeight="1">
      <c r="B108" s="36"/>
      <c r="C108" s="248" t="s">
        <v>27</v>
      </c>
      <c r="D108" s="479">
        <v>1.3420000000000001</v>
      </c>
      <c r="E108" s="480"/>
      <c r="F108" s="480"/>
      <c r="G108" s="480"/>
      <c r="H108" s="480"/>
      <c r="I108" s="480"/>
      <c r="J108" s="480"/>
      <c r="K108" s="480"/>
      <c r="L108" s="480"/>
      <c r="M108" s="481"/>
    </row>
    <row r="109" spans="1:15" s="28" customFormat="1" ht="15" customHeight="1">
      <c r="B109" s="36"/>
      <c r="C109" s="248" t="s">
        <v>297</v>
      </c>
      <c r="D109" s="479">
        <v>2</v>
      </c>
      <c r="E109" s="480"/>
      <c r="F109" s="480"/>
      <c r="G109" s="480"/>
      <c r="H109" s="480"/>
      <c r="I109" s="480"/>
      <c r="J109" s="480"/>
      <c r="K109" s="480"/>
      <c r="L109" s="480"/>
      <c r="M109" s="481"/>
    </row>
    <row r="110" spans="1:15" s="28" customFormat="1" ht="15" customHeight="1" thickBot="1">
      <c r="B110" s="38"/>
      <c r="C110" s="249" t="s">
        <v>23</v>
      </c>
      <c r="D110" s="383">
        <v>0.25</v>
      </c>
      <c r="E110" s="384"/>
      <c r="F110" s="384"/>
      <c r="G110" s="384"/>
      <c r="H110" s="384"/>
      <c r="I110" s="384"/>
      <c r="J110" s="384"/>
      <c r="K110" s="384"/>
      <c r="L110" s="384"/>
      <c r="M110" s="385"/>
    </row>
    <row r="111" spans="1:15" ht="15" customHeight="1" thickBot="1"/>
    <row r="112" spans="1:15" ht="21.75" thickBot="1">
      <c r="B112" s="579" t="s">
        <v>133</v>
      </c>
      <c r="C112" s="580"/>
      <c r="D112" s="581">
        <v>5.5280000000000005</v>
      </c>
      <c r="E112" s="582"/>
      <c r="F112" s="582"/>
      <c r="G112" s="582"/>
      <c r="H112" s="582"/>
      <c r="I112" s="582"/>
      <c r="J112" s="582"/>
      <c r="K112" s="582"/>
      <c r="L112" s="582"/>
      <c r="M112" s="583"/>
      <c r="N112" s="250"/>
      <c r="O112" s="24"/>
    </row>
  </sheetData>
  <sheetProtection algorithmName="SHA-512" hashValue="h+PTOBjyARrKotYD0JpNwfQnwtizJGRTCsjMa1jRSrHF4xo07O4zHhRkMA00dD1f27MdfFOpKnZSTfcKgYDeJQ==" saltValue="eFHoAz/d7ozuEschP5KTJA==" spinCount="100000" sheet="1" scenarios="1"/>
  <dataConsolidate/>
  <mergeCells count="153">
    <mergeCell ref="D73:E73"/>
    <mergeCell ref="D74:E74"/>
    <mergeCell ref="D75:E75"/>
    <mergeCell ref="D76:E76"/>
    <mergeCell ref="D110:M110"/>
    <mergeCell ref="B112:C112"/>
    <mergeCell ref="D112:M112"/>
    <mergeCell ref="D104:M104"/>
    <mergeCell ref="B106:C106"/>
    <mergeCell ref="D106:M106"/>
    <mergeCell ref="D107:M107"/>
    <mergeCell ref="D108:M108"/>
    <mergeCell ref="D101:H101"/>
    <mergeCell ref="I101:M101"/>
    <mergeCell ref="D102:H102"/>
    <mergeCell ref="I102:M102"/>
    <mergeCell ref="D77:E77"/>
    <mergeCell ref="D78:E78"/>
    <mergeCell ref="D79:E79"/>
    <mergeCell ref="D80:E80"/>
    <mergeCell ref="B81:C81"/>
    <mergeCell ref="D81:E81"/>
    <mergeCell ref="I81:J81"/>
    <mergeCell ref="B83:C8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17:C17"/>
    <mergeCell ref="B18:B32"/>
    <mergeCell ref="I18:M18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57:C57"/>
    <mergeCell ref="D57:H57"/>
    <mergeCell ref="D66:E66"/>
    <mergeCell ref="D67:E67"/>
    <mergeCell ref="D68:E68"/>
    <mergeCell ref="D69:E69"/>
    <mergeCell ref="D70:E70"/>
    <mergeCell ref="D71:E71"/>
    <mergeCell ref="D72:E72"/>
    <mergeCell ref="D60:E60"/>
    <mergeCell ref="D61:E61"/>
    <mergeCell ref="D62:E62"/>
    <mergeCell ref="D63:E63"/>
    <mergeCell ref="D64:E64"/>
    <mergeCell ref="D65:E65"/>
    <mergeCell ref="B59:M59"/>
    <mergeCell ref="B60:C60"/>
    <mergeCell ref="I57:M57"/>
    <mergeCell ref="D83:H83"/>
    <mergeCell ref="I83:M83"/>
    <mergeCell ref="B85:M85"/>
    <mergeCell ref="B86:C86"/>
    <mergeCell ref="D86:E86"/>
    <mergeCell ref="F86:H86"/>
    <mergeCell ref="I86:M86"/>
    <mergeCell ref="D87:E87"/>
    <mergeCell ref="I87:M87"/>
    <mergeCell ref="I88:M88"/>
    <mergeCell ref="I89:M89"/>
    <mergeCell ref="I90:M90"/>
    <mergeCell ref="B91:C91"/>
    <mergeCell ref="D91:H91"/>
    <mergeCell ref="I91:M91"/>
    <mergeCell ref="D103:H103"/>
    <mergeCell ref="I103:M103"/>
    <mergeCell ref="D109:M109"/>
    <mergeCell ref="D100:H100"/>
    <mergeCell ref="I100:M100"/>
    <mergeCell ref="B97:C97"/>
    <mergeCell ref="D97:M97"/>
    <mergeCell ref="B99:C99"/>
    <mergeCell ref="D99:H99"/>
    <mergeCell ref="I99:M99"/>
    <mergeCell ref="D93:M93"/>
    <mergeCell ref="D94:M94"/>
    <mergeCell ref="D95:E95"/>
    <mergeCell ref="F95:M95"/>
    <mergeCell ref="D96:E96"/>
    <mergeCell ref="F96:M96"/>
  </mergeCells>
  <conditionalFormatting sqref="F51">
    <cfRule type="cellIs" dxfId="873" priority="3462" operator="equal">
      <formula>"Green"</formula>
    </cfRule>
    <cfRule type="cellIs" dxfId="872" priority="3463" operator="equal">
      <formula>"Yellow"</formula>
    </cfRule>
    <cfRule type="cellIs" dxfId="871" priority="3464" operator="equal">
      <formula>"Orange"</formula>
    </cfRule>
    <cfRule type="cellIs" dxfId="870" priority="3465" operator="equal">
      <formula>"Brown"</formula>
    </cfRule>
    <cfRule type="cellIs" dxfId="869" priority="3466" operator="equal">
      <formula>"Red"</formula>
    </cfRule>
  </conditionalFormatting>
  <conditionalFormatting sqref="D51">
    <cfRule type="cellIs" dxfId="868" priority="3457" operator="equal">
      <formula>"Green"</formula>
    </cfRule>
    <cfRule type="cellIs" dxfId="867" priority="3458" operator="equal">
      <formula>"Yellow"</formula>
    </cfRule>
    <cfRule type="cellIs" dxfId="866" priority="3459" operator="equal">
      <formula>"Orange"</formula>
    </cfRule>
    <cfRule type="cellIs" dxfId="865" priority="3460" operator="equal">
      <formula>"Brown"</formula>
    </cfRule>
    <cfRule type="cellIs" dxfId="864" priority="3461" operator="equal">
      <formula>"Red"</formula>
    </cfRule>
  </conditionalFormatting>
  <conditionalFormatting sqref="K51">
    <cfRule type="cellIs" dxfId="863" priority="3432" operator="equal">
      <formula>"Green"</formula>
    </cfRule>
    <cfRule type="cellIs" dxfId="862" priority="3433" operator="equal">
      <formula>"Yellow"</formula>
    </cfRule>
    <cfRule type="cellIs" dxfId="861" priority="3434" operator="equal">
      <formula>"Orange"</formula>
    </cfRule>
    <cfRule type="cellIs" dxfId="860" priority="3435" operator="equal">
      <formula>"Brown"</formula>
    </cfRule>
    <cfRule type="cellIs" dxfId="859" priority="3436" operator="equal">
      <formula>"Red"</formula>
    </cfRule>
  </conditionalFormatting>
  <conditionalFormatting sqref="I51">
    <cfRule type="cellIs" dxfId="858" priority="3427" operator="equal">
      <formula>"Green"</formula>
    </cfRule>
    <cfRule type="cellIs" dxfId="857" priority="3428" operator="equal">
      <formula>"Yellow"</formula>
    </cfRule>
    <cfRule type="cellIs" dxfId="856" priority="3429" operator="equal">
      <formula>"Orange"</formula>
    </cfRule>
    <cfRule type="cellIs" dxfId="855" priority="3430" operator="equal">
      <formula>"Brown"</formula>
    </cfRule>
    <cfRule type="cellIs" dxfId="854" priority="3431" operator="equal">
      <formula>"Red"</formula>
    </cfRule>
  </conditionalFormatting>
  <conditionalFormatting sqref="F52">
    <cfRule type="cellIs" dxfId="853" priority="2283" operator="equal">
      <formula>"Green"</formula>
    </cfRule>
    <cfRule type="cellIs" dxfId="852" priority="2284" operator="equal">
      <formula>"Yellow"</formula>
    </cfRule>
    <cfRule type="cellIs" dxfId="851" priority="2285" operator="equal">
      <formula>"Orange"</formula>
    </cfRule>
    <cfRule type="cellIs" dxfId="850" priority="2286" operator="equal">
      <formula>"Brown"</formula>
    </cfRule>
    <cfRule type="cellIs" dxfId="849" priority="2287" operator="equal">
      <formula>"Red"</formula>
    </cfRule>
  </conditionalFormatting>
  <conditionalFormatting sqref="F55">
    <cfRule type="cellIs" dxfId="848" priority="2278" operator="equal">
      <formula>"Green"</formula>
    </cfRule>
    <cfRule type="cellIs" dxfId="847" priority="2279" operator="equal">
      <formula>"Yellow"</formula>
    </cfRule>
    <cfRule type="cellIs" dxfId="846" priority="2280" operator="equal">
      <formula>"Orange"</formula>
    </cfRule>
    <cfRule type="cellIs" dxfId="845" priority="2281" operator="equal">
      <formula>"Brown"</formula>
    </cfRule>
    <cfRule type="cellIs" dxfId="844" priority="2282" operator="equal">
      <formula>"Red"</formula>
    </cfRule>
  </conditionalFormatting>
  <conditionalFormatting sqref="F56">
    <cfRule type="cellIs" dxfId="843" priority="2273" operator="equal">
      <formula>"Green"</formula>
    </cfRule>
    <cfRule type="cellIs" dxfId="842" priority="2274" operator="equal">
      <formula>"Yellow"</formula>
    </cfRule>
    <cfRule type="cellIs" dxfId="841" priority="2275" operator="equal">
      <formula>"Orange"</formula>
    </cfRule>
    <cfRule type="cellIs" dxfId="840" priority="2276" operator="equal">
      <formula>"Brown"</formula>
    </cfRule>
    <cfRule type="cellIs" dxfId="839" priority="2277" operator="equal">
      <formula>"Red"</formula>
    </cfRule>
  </conditionalFormatting>
  <conditionalFormatting sqref="D54">
    <cfRule type="cellIs" dxfId="838" priority="2268" operator="equal">
      <formula>"Green"</formula>
    </cfRule>
    <cfRule type="cellIs" dxfId="837" priority="2269" operator="equal">
      <formula>"Yellow"</formula>
    </cfRule>
    <cfRule type="cellIs" dxfId="836" priority="2270" operator="equal">
      <formula>"Orange"</formula>
    </cfRule>
    <cfRule type="cellIs" dxfId="835" priority="2271" operator="equal">
      <formula>"Brown"</formula>
    </cfRule>
    <cfRule type="cellIs" dxfId="834" priority="2272" operator="equal">
      <formula>"Red"</formula>
    </cfRule>
  </conditionalFormatting>
  <conditionalFormatting sqref="K53">
    <cfRule type="cellIs" dxfId="833" priority="2248" operator="equal">
      <formula>"Green"</formula>
    </cfRule>
    <cfRule type="cellIs" dxfId="832" priority="2249" operator="equal">
      <formula>"Yellow"</formula>
    </cfRule>
    <cfRule type="cellIs" dxfId="831" priority="2250" operator="equal">
      <formula>"Orange"</formula>
    </cfRule>
    <cfRule type="cellIs" dxfId="830" priority="2251" operator="equal">
      <formula>"Brown"</formula>
    </cfRule>
    <cfRule type="cellIs" dxfId="829" priority="2252" operator="equal">
      <formula>"Red"</formula>
    </cfRule>
  </conditionalFormatting>
  <conditionalFormatting sqref="I54">
    <cfRule type="cellIs" dxfId="828" priority="2243" operator="equal">
      <formula>"Green"</formula>
    </cfRule>
    <cfRule type="cellIs" dxfId="827" priority="2244" operator="equal">
      <formula>"Yellow"</formula>
    </cfRule>
    <cfRule type="cellIs" dxfId="826" priority="2245" operator="equal">
      <formula>"Orange"</formula>
    </cfRule>
    <cfRule type="cellIs" dxfId="825" priority="2246" operator="equal">
      <formula>"Brown"</formula>
    </cfRule>
    <cfRule type="cellIs" dxfId="824" priority="2247" operator="equal">
      <formula>"Red"</formula>
    </cfRule>
  </conditionalFormatting>
  <conditionalFormatting sqref="K52">
    <cfRule type="cellIs" dxfId="823" priority="2263" operator="equal">
      <formula>"Green"</formula>
    </cfRule>
    <cfRule type="cellIs" dxfId="822" priority="2264" operator="equal">
      <formula>"Yellow"</formula>
    </cfRule>
    <cfRule type="cellIs" dxfId="821" priority="2265" operator="equal">
      <formula>"Orange"</formula>
    </cfRule>
    <cfRule type="cellIs" dxfId="820" priority="2266" operator="equal">
      <formula>"Brown"</formula>
    </cfRule>
    <cfRule type="cellIs" dxfId="819" priority="2267" operator="equal">
      <formula>"Red"</formula>
    </cfRule>
  </conditionalFormatting>
  <conditionalFormatting sqref="K55">
    <cfRule type="cellIs" dxfId="818" priority="2258" operator="equal">
      <formula>"Green"</formula>
    </cfRule>
    <cfRule type="cellIs" dxfId="817" priority="2259" operator="equal">
      <formula>"Yellow"</formula>
    </cfRule>
    <cfRule type="cellIs" dxfId="816" priority="2260" operator="equal">
      <formula>"Orange"</formula>
    </cfRule>
    <cfRule type="cellIs" dxfId="815" priority="2261" operator="equal">
      <formula>"Brown"</formula>
    </cfRule>
    <cfRule type="cellIs" dxfId="814" priority="2262" operator="equal">
      <formula>"Red"</formula>
    </cfRule>
  </conditionalFormatting>
  <conditionalFormatting sqref="K56">
    <cfRule type="cellIs" dxfId="813" priority="2253" operator="equal">
      <formula>"Green"</formula>
    </cfRule>
    <cfRule type="cellIs" dxfId="812" priority="2254" operator="equal">
      <formula>"Yellow"</formula>
    </cfRule>
    <cfRule type="cellIs" dxfId="811" priority="2255" operator="equal">
      <formula>"Orange"</formula>
    </cfRule>
    <cfRule type="cellIs" dxfId="810" priority="2256" operator="equal">
      <formula>"Brown"</formula>
    </cfRule>
    <cfRule type="cellIs" dxfId="809" priority="2257" operator="equal">
      <formula>"Red"</formula>
    </cfRule>
  </conditionalFormatting>
  <conditionalFormatting sqref="F53">
    <cfRule type="cellIs" dxfId="808" priority="2214" operator="equal">
      <formula>"Green"</formula>
    </cfRule>
    <cfRule type="cellIs" dxfId="807" priority="2215" operator="equal">
      <formula>"Yellow"</formula>
    </cfRule>
    <cfRule type="cellIs" dxfId="806" priority="2216" operator="equal">
      <formula>"Orange"</formula>
    </cfRule>
    <cfRule type="cellIs" dxfId="805" priority="2217" operator="equal">
      <formula>"Brown"</formula>
    </cfRule>
    <cfRule type="cellIs" dxfId="804" priority="2218" operator="equal">
      <formula>"Red"</formula>
    </cfRule>
  </conditionalFormatting>
  <conditionalFormatting sqref="H61:H67">
    <cfRule type="cellIs" dxfId="803" priority="1229" operator="equal">
      <formula>"Green"</formula>
    </cfRule>
    <cfRule type="cellIs" dxfId="802" priority="1230" operator="equal">
      <formula>"Yellow"</formula>
    </cfRule>
    <cfRule type="cellIs" dxfId="801" priority="1231" operator="equal">
      <formula>"Orange"</formula>
    </cfRule>
    <cfRule type="cellIs" dxfId="800" priority="1232" operator="equal">
      <formula>"Brown"</formula>
    </cfRule>
    <cfRule type="cellIs" dxfId="799" priority="1233" operator="equal">
      <formula>"Red"</formula>
    </cfRule>
  </conditionalFormatting>
  <conditionalFormatting sqref="H68">
    <cfRule type="cellIs" dxfId="798" priority="1214" operator="equal">
      <formula>"Green"</formula>
    </cfRule>
    <cfRule type="cellIs" dxfId="797" priority="1215" operator="equal">
      <formula>"Yellow"</formula>
    </cfRule>
    <cfRule type="cellIs" dxfId="796" priority="1216" operator="equal">
      <formula>"Orange"</formula>
    </cfRule>
    <cfRule type="cellIs" dxfId="795" priority="1217" operator="equal">
      <formula>"Brown"</formula>
    </cfRule>
    <cfRule type="cellIs" dxfId="794" priority="1218" operator="equal">
      <formula>"Red"</formula>
    </cfRule>
  </conditionalFormatting>
  <conditionalFormatting sqref="H70">
    <cfRule type="cellIs" dxfId="793" priority="1209" operator="equal">
      <formula>"Green"</formula>
    </cfRule>
    <cfRule type="cellIs" dxfId="792" priority="1210" operator="equal">
      <formula>"Yellow"</formula>
    </cfRule>
    <cfRule type="cellIs" dxfId="791" priority="1211" operator="equal">
      <formula>"Orange"</formula>
    </cfRule>
    <cfRule type="cellIs" dxfId="790" priority="1212" operator="equal">
      <formula>"Brown"</formula>
    </cfRule>
    <cfRule type="cellIs" dxfId="789" priority="1213" operator="equal">
      <formula>"Red"</formula>
    </cfRule>
  </conditionalFormatting>
  <conditionalFormatting sqref="H69">
    <cfRule type="cellIs" dxfId="788" priority="1204" operator="equal">
      <formula>"Green"</formula>
    </cfRule>
    <cfRule type="cellIs" dxfId="787" priority="1205" operator="equal">
      <formula>"Yellow"</formula>
    </cfRule>
    <cfRule type="cellIs" dxfId="786" priority="1206" operator="equal">
      <formula>"Orange"</formula>
    </cfRule>
    <cfRule type="cellIs" dxfId="785" priority="1207" operator="equal">
      <formula>"Brown"</formula>
    </cfRule>
    <cfRule type="cellIs" dxfId="784" priority="1208" operator="equal">
      <formula>"Red"</formula>
    </cfRule>
  </conditionalFormatting>
  <conditionalFormatting sqref="H71">
    <cfRule type="cellIs" dxfId="783" priority="1199" operator="equal">
      <formula>"Green"</formula>
    </cfRule>
    <cfRule type="cellIs" dxfId="782" priority="1200" operator="equal">
      <formula>"Yellow"</formula>
    </cfRule>
    <cfRule type="cellIs" dxfId="781" priority="1201" operator="equal">
      <formula>"Orange"</formula>
    </cfRule>
    <cfRule type="cellIs" dxfId="780" priority="1202" operator="equal">
      <formula>"Brown"</formula>
    </cfRule>
    <cfRule type="cellIs" dxfId="779" priority="1203" operator="equal">
      <formula>"Red"</formula>
    </cfRule>
  </conditionalFormatting>
  <conditionalFormatting sqref="H72">
    <cfRule type="cellIs" dxfId="778" priority="1194" operator="equal">
      <formula>"Green"</formula>
    </cfRule>
    <cfRule type="cellIs" dxfId="777" priority="1195" operator="equal">
      <formula>"Yellow"</formula>
    </cfRule>
    <cfRule type="cellIs" dxfId="776" priority="1196" operator="equal">
      <formula>"Orange"</formula>
    </cfRule>
    <cfRule type="cellIs" dxfId="775" priority="1197" operator="equal">
      <formula>"Brown"</formula>
    </cfRule>
    <cfRule type="cellIs" dxfId="774" priority="1198" operator="equal">
      <formula>"Red"</formula>
    </cfRule>
  </conditionalFormatting>
  <conditionalFormatting sqref="H73">
    <cfRule type="cellIs" dxfId="773" priority="1189" operator="equal">
      <formula>"Green"</formula>
    </cfRule>
    <cfRule type="cellIs" dxfId="772" priority="1190" operator="equal">
      <formula>"Yellow"</formula>
    </cfRule>
    <cfRule type="cellIs" dxfId="771" priority="1191" operator="equal">
      <formula>"Orange"</formula>
    </cfRule>
    <cfRule type="cellIs" dxfId="770" priority="1192" operator="equal">
      <formula>"Brown"</formula>
    </cfRule>
    <cfRule type="cellIs" dxfId="769" priority="1193" operator="equal">
      <formula>"Red"</formula>
    </cfRule>
  </conditionalFormatting>
  <conditionalFormatting sqref="H75">
    <cfRule type="cellIs" dxfId="768" priority="1184" operator="equal">
      <formula>"Green"</formula>
    </cfRule>
    <cfRule type="cellIs" dxfId="767" priority="1185" operator="equal">
      <formula>"Yellow"</formula>
    </cfRule>
    <cfRule type="cellIs" dxfId="766" priority="1186" operator="equal">
      <formula>"Orange"</formula>
    </cfRule>
    <cfRule type="cellIs" dxfId="765" priority="1187" operator="equal">
      <formula>"Brown"</formula>
    </cfRule>
    <cfRule type="cellIs" dxfId="764" priority="1188" operator="equal">
      <formula>"Red"</formula>
    </cfRule>
  </conditionalFormatting>
  <conditionalFormatting sqref="H77">
    <cfRule type="cellIs" dxfId="763" priority="1179" operator="equal">
      <formula>"Green"</formula>
    </cfRule>
    <cfRule type="cellIs" dxfId="762" priority="1180" operator="equal">
      <formula>"Yellow"</formula>
    </cfRule>
    <cfRule type="cellIs" dxfId="761" priority="1181" operator="equal">
      <formula>"Orange"</formula>
    </cfRule>
    <cfRule type="cellIs" dxfId="760" priority="1182" operator="equal">
      <formula>"Brown"</formula>
    </cfRule>
    <cfRule type="cellIs" dxfId="759" priority="1183" operator="equal">
      <formula>"Red"</formula>
    </cfRule>
  </conditionalFormatting>
  <conditionalFormatting sqref="H74">
    <cfRule type="cellIs" dxfId="758" priority="1174" operator="equal">
      <formula>"Green"</formula>
    </cfRule>
    <cfRule type="cellIs" dxfId="757" priority="1175" operator="equal">
      <formula>"Yellow"</formula>
    </cfRule>
    <cfRule type="cellIs" dxfId="756" priority="1176" operator="equal">
      <formula>"Orange"</formula>
    </cfRule>
    <cfRule type="cellIs" dxfId="755" priority="1177" operator="equal">
      <formula>"Brown"</formula>
    </cfRule>
    <cfRule type="cellIs" dxfId="754" priority="1178" operator="equal">
      <formula>"Red"</formula>
    </cfRule>
  </conditionalFormatting>
  <conditionalFormatting sqref="H76">
    <cfRule type="cellIs" dxfId="753" priority="1169" operator="equal">
      <formula>"Green"</formula>
    </cfRule>
    <cfRule type="cellIs" dxfId="752" priority="1170" operator="equal">
      <formula>"Yellow"</formula>
    </cfRule>
    <cfRule type="cellIs" dxfId="751" priority="1171" operator="equal">
      <formula>"Orange"</formula>
    </cfRule>
    <cfRule type="cellIs" dxfId="750" priority="1172" operator="equal">
      <formula>"Brown"</formula>
    </cfRule>
    <cfRule type="cellIs" dxfId="749" priority="1173" operator="equal">
      <formula>"Red"</formula>
    </cfRule>
  </conditionalFormatting>
  <conditionalFormatting sqref="H78">
    <cfRule type="cellIs" dxfId="748" priority="1164" operator="equal">
      <formula>"Green"</formula>
    </cfRule>
    <cfRule type="cellIs" dxfId="747" priority="1165" operator="equal">
      <formula>"Yellow"</formula>
    </cfRule>
    <cfRule type="cellIs" dxfId="746" priority="1166" operator="equal">
      <formula>"Orange"</formula>
    </cfRule>
    <cfRule type="cellIs" dxfId="745" priority="1167" operator="equal">
      <formula>"Brown"</formula>
    </cfRule>
    <cfRule type="cellIs" dxfId="744" priority="1168" operator="equal">
      <formula>"Red"</formula>
    </cfRule>
  </conditionalFormatting>
  <conditionalFormatting sqref="H80">
    <cfRule type="cellIs" dxfId="743" priority="1159" operator="equal">
      <formula>"Green"</formula>
    </cfRule>
    <cfRule type="cellIs" dxfId="742" priority="1160" operator="equal">
      <formula>"Yellow"</formula>
    </cfRule>
    <cfRule type="cellIs" dxfId="741" priority="1161" operator="equal">
      <formula>"Orange"</formula>
    </cfRule>
    <cfRule type="cellIs" dxfId="740" priority="1162" operator="equal">
      <formula>"Brown"</formula>
    </cfRule>
    <cfRule type="cellIs" dxfId="739" priority="1163" operator="equal">
      <formula>"Red"</formula>
    </cfRule>
  </conditionalFormatting>
  <conditionalFormatting sqref="H79">
    <cfRule type="cellIs" dxfId="738" priority="1154" operator="equal">
      <formula>"Green"</formula>
    </cfRule>
    <cfRule type="cellIs" dxfId="737" priority="1155" operator="equal">
      <formula>"Yellow"</formula>
    </cfRule>
    <cfRule type="cellIs" dxfId="736" priority="1156" operator="equal">
      <formula>"Orange"</formula>
    </cfRule>
    <cfRule type="cellIs" dxfId="735" priority="1157" operator="equal">
      <formula>"Brown"</formula>
    </cfRule>
    <cfRule type="cellIs" dxfId="734" priority="1158" operator="equal">
      <formula>"Red"</formula>
    </cfRule>
  </conditionalFormatting>
  <conditionalFormatting sqref="M61:M67">
    <cfRule type="cellIs" dxfId="733" priority="1129" operator="equal">
      <formula>"Green"</formula>
    </cfRule>
    <cfRule type="cellIs" dxfId="732" priority="1130" operator="equal">
      <formula>"Yellow"</formula>
    </cfRule>
    <cfRule type="cellIs" dxfId="731" priority="1131" operator="equal">
      <formula>"Orange"</formula>
    </cfRule>
    <cfRule type="cellIs" dxfId="730" priority="1132" operator="equal">
      <formula>"Brown"</formula>
    </cfRule>
    <cfRule type="cellIs" dxfId="729" priority="1133" operator="equal">
      <formula>"Red"</formula>
    </cfRule>
  </conditionalFormatting>
  <conditionalFormatting sqref="M68">
    <cfRule type="cellIs" dxfId="728" priority="1114" operator="equal">
      <formula>"Green"</formula>
    </cfRule>
    <cfRule type="cellIs" dxfId="727" priority="1115" operator="equal">
      <formula>"Yellow"</formula>
    </cfRule>
    <cfRule type="cellIs" dxfId="726" priority="1116" operator="equal">
      <formula>"Orange"</formula>
    </cfRule>
    <cfRule type="cellIs" dxfId="725" priority="1117" operator="equal">
      <formula>"Brown"</formula>
    </cfRule>
    <cfRule type="cellIs" dxfId="724" priority="1118" operator="equal">
      <formula>"Red"</formula>
    </cfRule>
  </conditionalFormatting>
  <conditionalFormatting sqref="M70">
    <cfRule type="cellIs" dxfId="723" priority="1109" operator="equal">
      <formula>"Green"</formula>
    </cfRule>
    <cfRule type="cellIs" dxfId="722" priority="1110" operator="equal">
      <formula>"Yellow"</formula>
    </cfRule>
    <cfRule type="cellIs" dxfId="721" priority="1111" operator="equal">
      <formula>"Orange"</formula>
    </cfRule>
    <cfRule type="cellIs" dxfId="720" priority="1112" operator="equal">
      <formula>"Brown"</formula>
    </cfRule>
    <cfRule type="cellIs" dxfId="719" priority="1113" operator="equal">
      <formula>"Red"</formula>
    </cfRule>
  </conditionalFormatting>
  <conditionalFormatting sqref="M69">
    <cfRule type="cellIs" dxfId="718" priority="1104" operator="equal">
      <formula>"Green"</formula>
    </cfRule>
    <cfRule type="cellIs" dxfId="717" priority="1105" operator="equal">
      <formula>"Yellow"</formula>
    </cfRule>
    <cfRule type="cellIs" dxfId="716" priority="1106" operator="equal">
      <formula>"Orange"</formula>
    </cfRule>
    <cfRule type="cellIs" dxfId="715" priority="1107" operator="equal">
      <formula>"Brown"</formula>
    </cfRule>
    <cfRule type="cellIs" dxfId="714" priority="1108" operator="equal">
      <formula>"Red"</formula>
    </cfRule>
  </conditionalFormatting>
  <conditionalFormatting sqref="M71">
    <cfRule type="cellIs" dxfId="713" priority="1099" operator="equal">
      <formula>"Green"</formula>
    </cfRule>
    <cfRule type="cellIs" dxfId="712" priority="1100" operator="equal">
      <formula>"Yellow"</formula>
    </cfRule>
    <cfRule type="cellIs" dxfId="711" priority="1101" operator="equal">
      <formula>"Orange"</formula>
    </cfRule>
    <cfRule type="cellIs" dxfId="710" priority="1102" operator="equal">
      <formula>"Brown"</formula>
    </cfRule>
    <cfRule type="cellIs" dxfId="709" priority="1103" operator="equal">
      <formula>"Red"</formula>
    </cfRule>
  </conditionalFormatting>
  <conditionalFormatting sqref="M72">
    <cfRule type="cellIs" dxfId="708" priority="1094" operator="equal">
      <formula>"Green"</formula>
    </cfRule>
    <cfRule type="cellIs" dxfId="707" priority="1095" operator="equal">
      <formula>"Yellow"</formula>
    </cfRule>
    <cfRule type="cellIs" dxfId="706" priority="1096" operator="equal">
      <formula>"Orange"</formula>
    </cfRule>
    <cfRule type="cellIs" dxfId="705" priority="1097" operator="equal">
      <formula>"Brown"</formula>
    </cfRule>
    <cfRule type="cellIs" dxfId="704" priority="1098" operator="equal">
      <formula>"Red"</formula>
    </cfRule>
  </conditionalFormatting>
  <conditionalFormatting sqref="M73">
    <cfRule type="cellIs" dxfId="703" priority="1089" operator="equal">
      <formula>"Green"</formula>
    </cfRule>
    <cfRule type="cellIs" dxfId="702" priority="1090" operator="equal">
      <formula>"Yellow"</formula>
    </cfRule>
    <cfRule type="cellIs" dxfId="701" priority="1091" operator="equal">
      <formula>"Orange"</formula>
    </cfRule>
    <cfRule type="cellIs" dxfId="700" priority="1092" operator="equal">
      <formula>"Brown"</formula>
    </cfRule>
    <cfRule type="cellIs" dxfId="699" priority="1093" operator="equal">
      <formula>"Red"</formula>
    </cfRule>
  </conditionalFormatting>
  <conditionalFormatting sqref="M75">
    <cfRule type="cellIs" dxfId="698" priority="1084" operator="equal">
      <formula>"Green"</formula>
    </cfRule>
    <cfRule type="cellIs" dxfId="697" priority="1085" operator="equal">
      <formula>"Yellow"</formula>
    </cfRule>
    <cfRule type="cellIs" dxfId="696" priority="1086" operator="equal">
      <formula>"Orange"</formula>
    </cfRule>
    <cfRule type="cellIs" dxfId="695" priority="1087" operator="equal">
      <formula>"Brown"</formula>
    </cfRule>
    <cfRule type="cellIs" dxfId="694" priority="1088" operator="equal">
      <formula>"Red"</formula>
    </cfRule>
  </conditionalFormatting>
  <conditionalFormatting sqref="M77">
    <cfRule type="cellIs" dxfId="693" priority="1079" operator="equal">
      <formula>"Green"</formula>
    </cfRule>
    <cfRule type="cellIs" dxfId="692" priority="1080" operator="equal">
      <formula>"Yellow"</formula>
    </cfRule>
    <cfRule type="cellIs" dxfId="691" priority="1081" operator="equal">
      <formula>"Orange"</formula>
    </cfRule>
    <cfRule type="cellIs" dxfId="690" priority="1082" operator="equal">
      <formula>"Brown"</formula>
    </cfRule>
    <cfRule type="cellIs" dxfId="689" priority="1083" operator="equal">
      <formula>"Red"</formula>
    </cfRule>
  </conditionalFormatting>
  <conditionalFormatting sqref="M74">
    <cfRule type="cellIs" dxfId="688" priority="1074" operator="equal">
      <formula>"Green"</formula>
    </cfRule>
    <cfRule type="cellIs" dxfId="687" priority="1075" operator="equal">
      <formula>"Yellow"</formula>
    </cfRule>
    <cfRule type="cellIs" dxfId="686" priority="1076" operator="equal">
      <formula>"Orange"</formula>
    </cfRule>
    <cfRule type="cellIs" dxfId="685" priority="1077" operator="equal">
      <formula>"Brown"</formula>
    </cfRule>
    <cfRule type="cellIs" dxfId="684" priority="1078" operator="equal">
      <formula>"Red"</formula>
    </cfRule>
  </conditionalFormatting>
  <conditionalFormatting sqref="M76">
    <cfRule type="cellIs" dxfId="683" priority="1069" operator="equal">
      <formula>"Green"</formula>
    </cfRule>
    <cfRule type="cellIs" dxfId="682" priority="1070" operator="equal">
      <formula>"Yellow"</formula>
    </cfRule>
    <cfRule type="cellIs" dxfId="681" priority="1071" operator="equal">
      <formula>"Orange"</formula>
    </cfRule>
    <cfRule type="cellIs" dxfId="680" priority="1072" operator="equal">
      <formula>"Brown"</formula>
    </cfRule>
    <cfRule type="cellIs" dxfId="679" priority="1073" operator="equal">
      <formula>"Red"</formula>
    </cfRule>
  </conditionalFormatting>
  <conditionalFormatting sqref="M78">
    <cfRule type="cellIs" dxfId="678" priority="1064" operator="equal">
      <formula>"Green"</formula>
    </cfRule>
    <cfRule type="cellIs" dxfId="677" priority="1065" operator="equal">
      <formula>"Yellow"</formula>
    </cfRule>
    <cfRule type="cellIs" dxfId="676" priority="1066" operator="equal">
      <formula>"Orange"</formula>
    </cfRule>
    <cfRule type="cellIs" dxfId="675" priority="1067" operator="equal">
      <formula>"Brown"</formula>
    </cfRule>
    <cfRule type="cellIs" dxfId="674" priority="1068" operator="equal">
      <formula>"Red"</formula>
    </cfRule>
  </conditionalFormatting>
  <conditionalFormatting sqref="M80">
    <cfRule type="cellIs" dxfId="673" priority="1059" operator="equal">
      <formula>"Green"</formula>
    </cfRule>
    <cfRule type="cellIs" dxfId="672" priority="1060" operator="equal">
      <formula>"Yellow"</formula>
    </cfRule>
    <cfRule type="cellIs" dxfId="671" priority="1061" operator="equal">
      <formula>"Orange"</formula>
    </cfRule>
    <cfRule type="cellIs" dxfId="670" priority="1062" operator="equal">
      <formula>"Brown"</formula>
    </cfRule>
    <cfRule type="cellIs" dxfId="669" priority="1063" operator="equal">
      <formula>"Red"</formula>
    </cfRule>
  </conditionalFormatting>
  <conditionalFormatting sqref="M79">
    <cfRule type="cellIs" dxfId="668" priority="1054" operator="equal">
      <formula>"Green"</formula>
    </cfRule>
    <cfRule type="cellIs" dxfId="667" priority="1055" operator="equal">
      <formula>"Yellow"</formula>
    </cfRule>
    <cfRule type="cellIs" dxfId="666" priority="1056" operator="equal">
      <formula>"Orange"</formula>
    </cfRule>
    <cfRule type="cellIs" dxfId="665" priority="1057" operator="equal">
      <formula>"Brown"</formula>
    </cfRule>
    <cfRule type="cellIs" dxfId="664" priority="1058" operator="equal">
      <formula>"Red"</formula>
    </cfRule>
  </conditionalFormatting>
  <conditionalFormatting sqref="F72">
    <cfRule type="cellIs" dxfId="663" priority="1044" operator="equal">
      <formula>"Green"</formula>
    </cfRule>
    <cfRule type="cellIs" dxfId="662" priority="1045" operator="equal">
      <formula>"Yellow"</formula>
    </cfRule>
    <cfRule type="cellIs" dxfId="661" priority="1046" operator="equal">
      <formula>"Orange"</formula>
    </cfRule>
    <cfRule type="cellIs" dxfId="660" priority="1047" operator="equal">
      <formula>"Brown"</formula>
    </cfRule>
    <cfRule type="cellIs" dxfId="659" priority="1048" operator="equal">
      <formula>"Red"</formula>
    </cfRule>
  </conditionalFormatting>
  <conditionalFormatting sqref="F73">
    <cfRule type="cellIs" dxfId="658" priority="1039" operator="equal">
      <formula>"Green"</formula>
    </cfRule>
    <cfRule type="cellIs" dxfId="657" priority="1040" operator="equal">
      <formula>"Yellow"</formula>
    </cfRule>
    <cfRule type="cellIs" dxfId="656" priority="1041" operator="equal">
      <formula>"Orange"</formula>
    </cfRule>
    <cfRule type="cellIs" dxfId="655" priority="1042" operator="equal">
      <formula>"Brown"</formula>
    </cfRule>
    <cfRule type="cellIs" dxfId="654" priority="1043" operator="equal">
      <formula>"Red"</formula>
    </cfRule>
  </conditionalFormatting>
  <conditionalFormatting sqref="F74">
    <cfRule type="cellIs" dxfId="653" priority="1034" operator="equal">
      <formula>"Green"</formula>
    </cfRule>
    <cfRule type="cellIs" dxfId="652" priority="1035" operator="equal">
      <formula>"Yellow"</formula>
    </cfRule>
    <cfRule type="cellIs" dxfId="651" priority="1036" operator="equal">
      <formula>"Orange"</formula>
    </cfRule>
    <cfRule type="cellIs" dxfId="650" priority="1037" operator="equal">
      <formula>"Brown"</formula>
    </cfRule>
    <cfRule type="cellIs" dxfId="649" priority="1038" operator="equal">
      <formula>"Red"</formula>
    </cfRule>
  </conditionalFormatting>
  <conditionalFormatting sqref="F75">
    <cfRule type="cellIs" dxfId="648" priority="1029" operator="equal">
      <formula>"Green"</formula>
    </cfRule>
    <cfRule type="cellIs" dxfId="647" priority="1030" operator="equal">
      <formula>"Yellow"</formula>
    </cfRule>
    <cfRule type="cellIs" dxfId="646" priority="1031" operator="equal">
      <formula>"Orange"</formula>
    </cfRule>
    <cfRule type="cellIs" dxfId="645" priority="1032" operator="equal">
      <formula>"Brown"</formula>
    </cfRule>
    <cfRule type="cellIs" dxfId="644" priority="1033" operator="equal">
      <formula>"Red"</formula>
    </cfRule>
  </conditionalFormatting>
  <conditionalFormatting sqref="F76">
    <cfRule type="cellIs" dxfId="643" priority="1024" operator="equal">
      <formula>"Green"</formula>
    </cfRule>
    <cfRule type="cellIs" dxfId="642" priority="1025" operator="equal">
      <formula>"Yellow"</formula>
    </cfRule>
    <cfRule type="cellIs" dxfId="641" priority="1026" operator="equal">
      <formula>"Orange"</formula>
    </cfRule>
    <cfRule type="cellIs" dxfId="640" priority="1027" operator="equal">
      <formula>"Brown"</formula>
    </cfRule>
    <cfRule type="cellIs" dxfId="639" priority="1028" operator="equal">
      <formula>"Red"</formula>
    </cfRule>
  </conditionalFormatting>
  <conditionalFormatting sqref="F77">
    <cfRule type="cellIs" dxfId="638" priority="1019" operator="equal">
      <formula>"Green"</formula>
    </cfRule>
    <cfRule type="cellIs" dxfId="637" priority="1020" operator="equal">
      <formula>"Yellow"</formula>
    </cfRule>
    <cfRule type="cellIs" dxfId="636" priority="1021" operator="equal">
      <formula>"Orange"</formula>
    </cfRule>
    <cfRule type="cellIs" dxfId="635" priority="1022" operator="equal">
      <formula>"Brown"</formula>
    </cfRule>
    <cfRule type="cellIs" dxfId="634" priority="1023" operator="equal">
      <formula>"Red"</formula>
    </cfRule>
  </conditionalFormatting>
  <conditionalFormatting sqref="F78">
    <cfRule type="cellIs" dxfId="633" priority="1014" operator="equal">
      <formula>"Green"</formula>
    </cfRule>
    <cfRule type="cellIs" dxfId="632" priority="1015" operator="equal">
      <formula>"Yellow"</formula>
    </cfRule>
    <cfRule type="cellIs" dxfId="631" priority="1016" operator="equal">
      <formula>"Orange"</formula>
    </cfRule>
    <cfRule type="cellIs" dxfId="630" priority="1017" operator="equal">
      <formula>"Brown"</formula>
    </cfRule>
    <cfRule type="cellIs" dxfId="629" priority="1018" operator="equal">
      <formula>"Red"</formula>
    </cfRule>
  </conditionalFormatting>
  <conditionalFormatting sqref="F79">
    <cfRule type="cellIs" dxfId="628" priority="1009" operator="equal">
      <formula>"Green"</formula>
    </cfRule>
    <cfRule type="cellIs" dxfId="627" priority="1010" operator="equal">
      <formula>"Yellow"</formula>
    </cfRule>
    <cfRule type="cellIs" dxfId="626" priority="1011" operator="equal">
      <formula>"Orange"</formula>
    </cfRule>
    <cfRule type="cellIs" dxfId="625" priority="1012" operator="equal">
      <formula>"Brown"</formula>
    </cfRule>
    <cfRule type="cellIs" dxfId="624" priority="1013" operator="equal">
      <formula>"Red"</formula>
    </cfRule>
  </conditionalFormatting>
  <conditionalFormatting sqref="F80">
    <cfRule type="cellIs" dxfId="623" priority="1004" operator="equal">
      <formula>"Green"</formula>
    </cfRule>
    <cfRule type="cellIs" dxfId="622" priority="1005" operator="equal">
      <formula>"Yellow"</formula>
    </cfRule>
    <cfRule type="cellIs" dxfId="621" priority="1006" operator="equal">
      <formula>"Orange"</formula>
    </cfRule>
    <cfRule type="cellIs" dxfId="620" priority="1007" operator="equal">
      <formula>"Brown"</formula>
    </cfRule>
    <cfRule type="cellIs" dxfId="619" priority="1008" operator="equal">
      <formula>"Red"</formula>
    </cfRule>
  </conditionalFormatting>
  <conditionalFormatting sqref="F71">
    <cfRule type="cellIs" dxfId="618" priority="1049" operator="equal">
      <formula>"Green"</formula>
    </cfRule>
    <cfRule type="cellIs" dxfId="617" priority="1050" operator="equal">
      <formula>"Yellow"</formula>
    </cfRule>
    <cfRule type="cellIs" dxfId="616" priority="1051" operator="equal">
      <formula>"Orange"</formula>
    </cfRule>
    <cfRule type="cellIs" dxfId="615" priority="1052" operator="equal">
      <formula>"Brown"</formula>
    </cfRule>
    <cfRule type="cellIs" dxfId="614" priority="1053" operator="equal">
      <formula>"Red"</formula>
    </cfRule>
  </conditionalFormatting>
  <conditionalFormatting sqref="K71">
    <cfRule type="cellIs" dxfId="613" priority="999" operator="equal">
      <formula>"Green"</formula>
    </cfRule>
    <cfRule type="cellIs" dxfId="612" priority="1000" operator="equal">
      <formula>"Yellow"</formula>
    </cfRule>
    <cfRule type="cellIs" dxfId="611" priority="1001" operator="equal">
      <formula>"Orange"</formula>
    </cfRule>
    <cfRule type="cellIs" dxfId="610" priority="1002" operator="equal">
      <formula>"Brown"</formula>
    </cfRule>
    <cfRule type="cellIs" dxfId="609" priority="1003" operator="equal">
      <formula>"Red"</formula>
    </cfRule>
  </conditionalFormatting>
  <conditionalFormatting sqref="K72">
    <cfRule type="cellIs" dxfId="608" priority="994" operator="equal">
      <formula>"Green"</formula>
    </cfRule>
    <cfRule type="cellIs" dxfId="607" priority="995" operator="equal">
      <formula>"Yellow"</formula>
    </cfRule>
    <cfRule type="cellIs" dxfId="606" priority="996" operator="equal">
      <formula>"Orange"</formula>
    </cfRule>
    <cfRule type="cellIs" dxfId="605" priority="997" operator="equal">
      <formula>"Brown"</formula>
    </cfRule>
    <cfRule type="cellIs" dxfId="604" priority="998" operator="equal">
      <formula>"Red"</formula>
    </cfRule>
  </conditionalFormatting>
  <conditionalFormatting sqref="K73">
    <cfRule type="cellIs" dxfId="603" priority="989" operator="equal">
      <formula>"Green"</formula>
    </cfRule>
    <cfRule type="cellIs" dxfId="602" priority="990" operator="equal">
      <formula>"Yellow"</formula>
    </cfRule>
    <cfRule type="cellIs" dxfId="601" priority="991" operator="equal">
      <formula>"Orange"</formula>
    </cfRule>
    <cfRule type="cellIs" dxfId="600" priority="992" operator="equal">
      <formula>"Brown"</formula>
    </cfRule>
    <cfRule type="cellIs" dxfId="599" priority="993" operator="equal">
      <formula>"Red"</formula>
    </cfRule>
  </conditionalFormatting>
  <conditionalFormatting sqref="K74">
    <cfRule type="cellIs" dxfId="598" priority="984" operator="equal">
      <formula>"Green"</formula>
    </cfRule>
    <cfRule type="cellIs" dxfId="597" priority="985" operator="equal">
      <formula>"Yellow"</formula>
    </cfRule>
    <cfRule type="cellIs" dxfId="596" priority="986" operator="equal">
      <formula>"Orange"</formula>
    </cfRule>
    <cfRule type="cellIs" dxfId="595" priority="987" operator="equal">
      <formula>"Brown"</formula>
    </cfRule>
    <cfRule type="cellIs" dxfId="594" priority="988" operator="equal">
      <formula>"Red"</formula>
    </cfRule>
  </conditionalFormatting>
  <conditionalFormatting sqref="K75">
    <cfRule type="cellIs" dxfId="593" priority="979" operator="equal">
      <formula>"Green"</formula>
    </cfRule>
    <cfRule type="cellIs" dxfId="592" priority="980" operator="equal">
      <formula>"Yellow"</formula>
    </cfRule>
    <cfRule type="cellIs" dxfId="591" priority="981" operator="equal">
      <formula>"Orange"</formula>
    </cfRule>
    <cfRule type="cellIs" dxfId="590" priority="982" operator="equal">
      <formula>"Brown"</formula>
    </cfRule>
    <cfRule type="cellIs" dxfId="589" priority="983" operator="equal">
      <formula>"Red"</formula>
    </cfRule>
  </conditionalFormatting>
  <conditionalFormatting sqref="K76">
    <cfRule type="cellIs" dxfId="588" priority="974" operator="equal">
      <formula>"Green"</formula>
    </cfRule>
    <cfRule type="cellIs" dxfId="587" priority="975" operator="equal">
      <formula>"Yellow"</formula>
    </cfRule>
    <cfRule type="cellIs" dxfId="586" priority="976" operator="equal">
      <formula>"Orange"</formula>
    </cfRule>
    <cfRule type="cellIs" dxfId="585" priority="977" operator="equal">
      <formula>"Brown"</formula>
    </cfRule>
    <cfRule type="cellIs" dxfId="584" priority="978" operator="equal">
      <formula>"Red"</formula>
    </cfRule>
  </conditionalFormatting>
  <conditionalFormatting sqref="K77">
    <cfRule type="cellIs" dxfId="583" priority="969" operator="equal">
      <formula>"Green"</formula>
    </cfRule>
    <cfRule type="cellIs" dxfId="582" priority="970" operator="equal">
      <formula>"Yellow"</formula>
    </cfRule>
    <cfRule type="cellIs" dxfId="581" priority="971" operator="equal">
      <formula>"Orange"</formula>
    </cfRule>
    <cfRule type="cellIs" dxfId="580" priority="972" operator="equal">
      <formula>"Brown"</formula>
    </cfRule>
    <cfRule type="cellIs" dxfId="579" priority="973" operator="equal">
      <formula>"Red"</formula>
    </cfRule>
  </conditionalFormatting>
  <conditionalFormatting sqref="K78">
    <cfRule type="cellIs" dxfId="578" priority="964" operator="equal">
      <formula>"Green"</formula>
    </cfRule>
    <cfRule type="cellIs" dxfId="577" priority="965" operator="equal">
      <formula>"Yellow"</formula>
    </cfRule>
    <cfRule type="cellIs" dxfId="576" priority="966" operator="equal">
      <formula>"Orange"</formula>
    </cfRule>
    <cfRule type="cellIs" dxfId="575" priority="967" operator="equal">
      <formula>"Brown"</formula>
    </cfRule>
    <cfRule type="cellIs" dxfId="574" priority="968" operator="equal">
      <formula>"Red"</formula>
    </cfRule>
  </conditionalFormatting>
  <conditionalFormatting sqref="K79">
    <cfRule type="cellIs" dxfId="573" priority="959" operator="equal">
      <formula>"Green"</formula>
    </cfRule>
    <cfRule type="cellIs" dxfId="572" priority="960" operator="equal">
      <formula>"Yellow"</formula>
    </cfRule>
    <cfRule type="cellIs" dxfId="571" priority="961" operator="equal">
      <formula>"Orange"</formula>
    </cfRule>
    <cfRule type="cellIs" dxfId="570" priority="962" operator="equal">
      <formula>"Brown"</formula>
    </cfRule>
    <cfRule type="cellIs" dxfId="569" priority="963" operator="equal">
      <formula>"Red"</formula>
    </cfRule>
  </conditionalFormatting>
  <conditionalFormatting sqref="K80">
    <cfRule type="cellIs" dxfId="568" priority="954" operator="equal">
      <formula>"Green"</formula>
    </cfRule>
    <cfRule type="cellIs" dxfId="567" priority="955" operator="equal">
      <formula>"Yellow"</formula>
    </cfRule>
    <cfRule type="cellIs" dxfId="566" priority="956" operator="equal">
      <formula>"Orange"</formula>
    </cfRule>
    <cfRule type="cellIs" dxfId="565" priority="957" operator="equal">
      <formula>"Brown"</formula>
    </cfRule>
    <cfRule type="cellIs" dxfId="564" priority="958" operator="equal">
      <formula>"Red"</formula>
    </cfRule>
  </conditionalFormatting>
  <conditionalFormatting sqref="D81">
    <cfRule type="cellIs" dxfId="563" priority="899" operator="equal">
      <formula>"Green"</formula>
    </cfRule>
    <cfRule type="cellIs" dxfId="562" priority="900" operator="equal">
      <formula>"Yellow"</formula>
    </cfRule>
    <cfRule type="cellIs" dxfId="561" priority="901" operator="equal">
      <formula>"Orange"</formula>
    </cfRule>
    <cfRule type="cellIs" dxfId="560" priority="902" operator="equal">
      <formula>"Brown"</formula>
    </cfRule>
    <cfRule type="cellIs" dxfId="559" priority="903" operator="equal">
      <formula>"Red"</formula>
    </cfRule>
  </conditionalFormatting>
  <conditionalFormatting sqref="I61">
    <cfRule type="cellIs" dxfId="558" priority="894" operator="equal">
      <formula>"Green"</formula>
    </cfRule>
    <cfRule type="cellIs" dxfId="557" priority="895" operator="equal">
      <formula>"Yellow"</formula>
    </cfRule>
    <cfRule type="cellIs" dxfId="556" priority="896" operator="equal">
      <formula>"Orange"</formula>
    </cfRule>
    <cfRule type="cellIs" dxfId="555" priority="897" operator="equal">
      <formula>"Brown"</formula>
    </cfRule>
    <cfRule type="cellIs" dxfId="554" priority="898" operator="equal">
      <formula>"Red"</formula>
    </cfRule>
  </conditionalFormatting>
  <conditionalFormatting sqref="I62">
    <cfRule type="cellIs" dxfId="553" priority="889" operator="equal">
      <formula>"Green"</formula>
    </cfRule>
    <cfRule type="cellIs" dxfId="552" priority="890" operator="equal">
      <formula>"Yellow"</formula>
    </cfRule>
    <cfRule type="cellIs" dxfId="551" priority="891" operator="equal">
      <formula>"Orange"</formula>
    </cfRule>
    <cfRule type="cellIs" dxfId="550" priority="892" operator="equal">
      <formula>"Brown"</formula>
    </cfRule>
    <cfRule type="cellIs" dxfId="549" priority="893" operator="equal">
      <formula>"Red"</formula>
    </cfRule>
  </conditionalFormatting>
  <conditionalFormatting sqref="I63">
    <cfRule type="cellIs" dxfId="548" priority="884" operator="equal">
      <formula>"Green"</formula>
    </cfRule>
    <cfRule type="cellIs" dxfId="547" priority="885" operator="equal">
      <formula>"Yellow"</formula>
    </cfRule>
    <cfRule type="cellIs" dxfId="546" priority="886" operator="equal">
      <formula>"Orange"</formula>
    </cfRule>
    <cfRule type="cellIs" dxfId="545" priority="887" operator="equal">
      <formula>"Brown"</formula>
    </cfRule>
    <cfRule type="cellIs" dxfId="544" priority="888" operator="equal">
      <formula>"Red"</formula>
    </cfRule>
  </conditionalFormatting>
  <conditionalFormatting sqref="I64">
    <cfRule type="cellIs" dxfId="543" priority="879" operator="equal">
      <formula>"Green"</formula>
    </cfRule>
    <cfRule type="cellIs" dxfId="542" priority="880" operator="equal">
      <formula>"Yellow"</formula>
    </cfRule>
    <cfRule type="cellIs" dxfId="541" priority="881" operator="equal">
      <formula>"Orange"</formula>
    </cfRule>
    <cfRule type="cellIs" dxfId="540" priority="882" operator="equal">
      <formula>"Brown"</formula>
    </cfRule>
    <cfRule type="cellIs" dxfId="539" priority="883" operator="equal">
      <formula>"Red"</formula>
    </cfRule>
  </conditionalFormatting>
  <conditionalFormatting sqref="I65">
    <cfRule type="cellIs" dxfId="538" priority="874" operator="equal">
      <formula>"Green"</formula>
    </cfRule>
    <cfRule type="cellIs" dxfId="537" priority="875" operator="equal">
      <formula>"Yellow"</formula>
    </cfRule>
    <cfRule type="cellIs" dxfId="536" priority="876" operator="equal">
      <formula>"Orange"</formula>
    </cfRule>
    <cfRule type="cellIs" dxfId="535" priority="877" operator="equal">
      <formula>"Brown"</formula>
    </cfRule>
    <cfRule type="cellIs" dxfId="534" priority="878" operator="equal">
      <formula>"Red"</formula>
    </cfRule>
  </conditionalFormatting>
  <conditionalFormatting sqref="I66">
    <cfRule type="cellIs" dxfId="533" priority="869" operator="equal">
      <formula>"Green"</formula>
    </cfRule>
    <cfRule type="cellIs" dxfId="532" priority="870" operator="equal">
      <formula>"Yellow"</formula>
    </cfRule>
    <cfRule type="cellIs" dxfId="531" priority="871" operator="equal">
      <formula>"Orange"</formula>
    </cfRule>
    <cfRule type="cellIs" dxfId="530" priority="872" operator="equal">
      <formula>"Brown"</formula>
    </cfRule>
    <cfRule type="cellIs" dxfId="529" priority="873" operator="equal">
      <formula>"Red"</formula>
    </cfRule>
  </conditionalFormatting>
  <conditionalFormatting sqref="I67">
    <cfRule type="cellIs" dxfId="528" priority="864" operator="equal">
      <formula>"Green"</formula>
    </cfRule>
    <cfRule type="cellIs" dxfId="527" priority="865" operator="equal">
      <formula>"Yellow"</formula>
    </cfRule>
    <cfRule type="cellIs" dxfId="526" priority="866" operator="equal">
      <formula>"Orange"</formula>
    </cfRule>
    <cfRule type="cellIs" dxfId="525" priority="867" operator="equal">
      <formula>"Brown"</formula>
    </cfRule>
    <cfRule type="cellIs" dxfId="524" priority="868" operator="equal">
      <formula>"Red"</formula>
    </cfRule>
  </conditionalFormatting>
  <conditionalFormatting sqref="I68">
    <cfRule type="cellIs" dxfId="523" priority="859" operator="equal">
      <formula>"Green"</formula>
    </cfRule>
    <cfRule type="cellIs" dxfId="522" priority="860" operator="equal">
      <formula>"Yellow"</formula>
    </cfRule>
    <cfRule type="cellIs" dxfId="521" priority="861" operator="equal">
      <formula>"Orange"</formula>
    </cfRule>
    <cfRule type="cellIs" dxfId="520" priority="862" operator="equal">
      <formula>"Brown"</formula>
    </cfRule>
    <cfRule type="cellIs" dxfId="519" priority="863" operator="equal">
      <formula>"Red"</formula>
    </cfRule>
  </conditionalFormatting>
  <conditionalFormatting sqref="I69">
    <cfRule type="cellIs" dxfId="518" priority="854" operator="equal">
      <formula>"Green"</formula>
    </cfRule>
    <cfRule type="cellIs" dxfId="517" priority="855" operator="equal">
      <formula>"Yellow"</formula>
    </cfRule>
    <cfRule type="cellIs" dxfId="516" priority="856" operator="equal">
      <formula>"Orange"</formula>
    </cfRule>
    <cfRule type="cellIs" dxfId="515" priority="857" operator="equal">
      <formula>"Brown"</formula>
    </cfRule>
    <cfRule type="cellIs" dxfId="514" priority="858" operator="equal">
      <formula>"Red"</formula>
    </cfRule>
  </conditionalFormatting>
  <conditionalFormatting sqref="I70">
    <cfRule type="cellIs" dxfId="513" priority="849" operator="equal">
      <formula>"Green"</formula>
    </cfRule>
    <cfRule type="cellIs" dxfId="512" priority="850" operator="equal">
      <formula>"Yellow"</formula>
    </cfRule>
    <cfRule type="cellIs" dxfId="511" priority="851" operator="equal">
      <formula>"Orange"</formula>
    </cfRule>
    <cfRule type="cellIs" dxfId="510" priority="852" operator="equal">
      <formula>"Brown"</formula>
    </cfRule>
    <cfRule type="cellIs" dxfId="509" priority="853" operator="equal">
      <formula>"Red"</formula>
    </cfRule>
  </conditionalFormatting>
  <conditionalFormatting sqref="I71">
    <cfRule type="cellIs" dxfId="508" priority="844" operator="equal">
      <formula>"Green"</formula>
    </cfRule>
    <cfRule type="cellIs" dxfId="507" priority="845" operator="equal">
      <formula>"Yellow"</formula>
    </cfRule>
    <cfRule type="cellIs" dxfId="506" priority="846" operator="equal">
      <formula>"Orange"</formula>
    </cfRule>
    <cfRule type="cellIs" dxfId="505" priority="847" operator="equal">
      <formula>"Brown"</formula>
    </cfRule>
    <cfRule type="cellIs" dxfId="504" priority="848" operator="equal">
      <formula>"Red"</formula>
    </cfRule>
  </conditionalFormatting>
  <conditionalFormatting sqref="I72">
    <cfRule type="cellIs" dxfId="503" priority="839" operator="equal">
      <formula>"Green"</formula>
    </cfRule>
    <cfRule type="cellIs" dxfId="502" priority="840" operator="equal">
      <formula>"Yellow"</formula>
    </cfRule>
    <cfRule type="cellIs" dxfId="501" priority="841" operator="equal">
      <formula>"Orange"</formula>
    </cfRule>
    <cfRule type="cellIs" dxfId="500" priority="842" operator="equal">
      <formula>"Brown"</formula>
    </cfRule>
    <cfRule type="cellIs" dxfId="499" priority="843" operator="equal">
      <formula>"Red"</formula>
    </cfRule>
  </conditionalFormatting>
  <conditionalFormatting sqref="I73">
    <cfRule type="cellIs" dxfId="498" priority="834" operator="equal">
      <formula>"Green"</formula>
    </cfRule>
    <cfRule type="cellIs" dxfId="497" priority="835" operator="equal">
      <formula>"Yellow"</formula>
    </cfRule>
    <cfRule type="cellIs" dxfId="496" priority="836" operator="equal">
      <formula>"Orange"</formula>
    </cfRule>
    <cfRule type="cellIs" dxfId="495" priority="837" operator="equal">
      <formula>"Brown"</formula>
    </cfRule>
    <cfRule type="cellIs" dxfId="494" priority="838" operator="equal">
      <formula>"Red"</formula>
    </cfRule>
  </conditionalFormatting>
  <conditionalFormatting sqref="I74">
    <cfRule type="cellIs" dxfId="493" priority="829" operator="equal">
      <formula>"Green"</formula>
    </cfRule>
    <cfRule type="cellIs" dxfId="492" priority="830" operator="equal">
      <formula>"Yellow"</formula>
    </cfRule>
    <cfRule type="cellIs" dxfId="491" priority="831" operator="equal">
      <formula>"Orange"</formula>
    </cfRule>
    <cfRule type="cellIs" dxfId="490" priority="832" operator="equal">
      <formula>"Brown"</formula>
    </cfRule>
    <cfRule type="cellIs" dxfId="489" priority="833" operator="equal">
      <formula>"Red"</formula>
    </cfRule>
  </conditionalFormatting>
  <conditionalFormatting sqref="I75">
    <cfRule type="cellIs" dxfId="488" priority="824" operator="equal">
      <formula>"Green"</formula>
    </cfRule>
    <cfRule type="cellIs" dxfId="487" priority="825" operator="equal">
      <formula>"Yellow"</formula>
    </cfRule>
    <cfRule type="cellIs" dxfId="486" priority="826" operator="equal">
      <formula>"Orange"</formula>
    </cfRule>
    <cfRule type="cellIs" dxfId="485" priority="827" operator="equal">
      <formula>"Brown"</formula>
    </cfRule>
    <cfRule type="cellIs" dxfId="484" priority="828" operator="equal">
      <formula>"Red"</formula>
    </cfRule>
  </conditionalFormatting>
  <conditionalFormatting sqref="I76">
    <cfRule type="cellIs" dxfId="483" priority="819" operator="equal">
      <formula>"Green"</formula>
    </cfRule>
    <cfRule type="cellIs" dxfId="482" priority="820" operator="equal">
      <formula>"Yellow"</formula>
    </cfRule>
    <cfRule type="cellIs" dxfId="481" priority="821" operator="equal">
      <formula>"Orange"</formula>
    </cfRule>
    <cfRule type="cellIs" dxfId="480" priority="822" operator="equal">
      <formula>"Brown"</formula>
    </cfRule>
    <cfRule type="cellIs" dxfId="479" priority="823" operator="equal">
      <formula>"Red"</formula>
    </cfRule>
  </conditionalFormatting>
  <conditionalFormatting sqref="I77">
    <cfRule type="cellIs" dxfId="478" priority="814" operator="equal">
      <formula>"Green"</formula>
    </cfRule>
    <cfRule type="cellIs" dxfId="477" priority="815" operator="equal">
      <formula>"Yellow"</formula>
    </cfRule>
    <cfRule type="cellIs" dxfId="476" priority="816" operator="equal">
      <formula>"Orange"</formula>
    </cfRule>
    <cfRule type="cellIs" dxfId="475" priority="817" operator="equal">
      <formula>"Brown"</formula>
    </cfRule>
    <cfRule type="cellIs" dxfId="474" priority="818" operator="equal">
      <formula>"Red"</formula>
    </cfRule>
  </conditionalFormatting>
  <conditionalFormatting sqref="I78">
    <cfRule type="cellIs" dxfId="473" priority="809" operator="equal">
      <formula>"Green"</formula>
    </cfRule>
    <cfRule type="cellIs" dxfId="472" priority="810" operator="equal">
      <formula>"Yellow"</formula>
    </cfRule>
    <cfRule type="cellIs" dxfId="471" priority="811" operator="equal">
      <formula>"Orange"</formula>
    </cfRule>
    <cfRule type="cellIs" dxfId="470" priority="812" operator="equal">
      <formula>"Brown"</formula>
    </cfRule>
    <cfRule type="cellIs" dxfId="469" priority="813" operator="equal">
      <formula>"Red"</formula>
    </cfRule>
  </conditionalFormatting>
  <conditionalFormatting sqref="I79">
    <cfRule type="cellIs" dxfId="468" priority="804" operator="equal">
      <formula>"Green"</formula>
    </cfRule>
    <cfRule type="cellIs" dxfId="467" priority="805" operator="equal">
      <formula>"Yellow"</formula>
    </cfRule>
    <cfRule type="cellIs" dxfId="466" priority="806" operator="equal">
      <formula>"Orange"</formula>
    </cfRule>
    <cfRule type="cellIs" dxfId="465" priority="807" operator="equal">
      <formula>"Brown"</formula>
    </cfRule>
    <cfRule type="cellIs" dxfId="464" priority="808" operator="equal">
      <formula>"Red"</formula>
    </cfRule>
  </conditionalFormatting>
  <conditionalFormatting sqref="I80">
    <cfRule type="cellIs" dxfId="463" priority="799" operator="equal">
      <formula>"Green"</formula>
    </cfRule>
    <cfRule type="cellIs" dxfId="462" priority="800" operator="equal">
      <formula>"Yellow"</formula>
    </cfRule>
    <cfRule type="cellIs" dxfId="461" priority="801" operator="equal">
      <formula>"Orange"</formula>
    </cfRule>
    <cfRule type="cellIs" dxfId="460" priority="802" operator="equal">
      <formula>"Brown"</formula>
    </cfRule>
    <cfRule type="cellIs" dxfId="459" priority="803" operator="equal">
      <formula>"Red"</formula>
    </cfRule>
  </conditionalFormatting>
  <conditionalFormatting sqref="I81">
    <cfRule type="cellIs" dxfId="458" priority="794" operator="equal">
      <formula>"Green"</formula>
    </cfRule>
    <cfRule type="cellIs" dxfId="457" priority="795" operator="equal">
      <formula>"Yellow"</formula>
    </cfRule>
    <cfRule type="cellIs" dxfId="456" priority="796" operator="equal">
      <formula>"Orange"</formula>
    </cfRule>
    <cfRule type="cellIs" dxfId="455" priority="797" operator="equal">
      <formula>"Brown"</formula>
    </cfRule>
    <cfRule type="cellIs" dxfId="454" priority="798" operator="equal">
      <formula>"Red"</formula>
    </cfRule>
  </conditionalFormatting>
  <conditionalFormatting sqref="D61:D80">
    <cfRule type="cellIs" dxfId="453" priority="789" operator="equal">
      <formula>"Green"</formula>
    </cfRule>
    <cfRule type="cellIs" dxfId="452" priority="790" operator="equal">
      <formula>"Yellow"</formula>
    </cfRule>
    <cfRule type="cellIs" dxfId="451" priority="791" operator="equal">
      <formula>"Orange"</formula>
    </cfRule>
    <cfRule type="cellIs" dxfId="450" priority="792" operator="equal">
      <formula>"Brown"</formula>
    </cfRule>
    <cfRule type="cellIs" dxfId="449" priority="793" operator="equal">
      <formula>"Red"</formula>
    </cfRule>
  </conditionalFormatting>
  <conditionalFormatting sqref="F61">
    <cfRule type="cellIs" dxfId="448" priority="784" operator="equal">
      <formula>"Green"</formula>
    </cfRule>
    <cfRule type="cellIs" dxfId="447" priority="785" operator="equal">
      <formula>"Yellow"</formula>
    </cfRule>
    <cfRule type="cellIs" dxfId="446" priority="786" operator="equal">
      <formula>"Orange"</formula>
    </cfRule>
    <cfRule type="cellIs" dxfId="445" priority="787" operator="equal">
      <formula>"Brown"</formula>
    </cfRule>
    <cfRule type="cellIs" dxfId="444" priority="788" operator="equal">
      <formula>"Red"</formula>
    </cfRule>
  </conditionalFormatting>
  <conditionalFormatting sqref="F62">
    <cfRule type="cellIs" dxfId="443" priority="779" operator="equal">
      <formula>"Green"</formula>
    </cfRule>
    <cfRule type="cellIs" dxfId="442" priority="780" operator="equal">
      <formula>"Yellow"</formula>
    </cfRule>
    <cfRule type="cellIs" dxfId="441" priority="781" operator="equal">
      <formula>"Orange"</formula>
    </cfRule>
    <cfRule type="cellIs" dxfId="440" priority="782" operator="equal">
      <formula>"Brown"</formula>
    </cfRule>
    <cfRule type="cellIs" dxfId="439" priority="783" operator="equal">
      <formula>"Red"</formula>
    </cfRule>
  </conditionalFormatting>
  <conditionalFormatting sqref="F63">
    <cfRule type="cellIs" dxfId="438" priority="774" operator="equal">
      <formula>"Green"</formula>
    </cfRule>
    <cfRule type="cellIs" dxfId="437" priority="775" operator="equal">
      <formula>"Yellow"</formula>
    </cfRule>
    <cfRule type="cellIs" dxfId="436" priority="776" operator="equal">
      <formula>"Orange"</formula>
    </cfRule>
    <cfRule type="cellIs" dxfId="435" priority="777" operator="equal">
      <formula>"Brown"</formula>
    </cfRule>
    <cfRule type="cellIs" dxfId="434" priority="778" operator="equal">
      <formula>"Red"</formula>
    </cfRule>
  </conditionalFormatting>
  <conditionalFormatting sqref="F64">
    <cfRule type="cellIs" dxfId="433" priority="769" operator="equal">
      <formula>"Green"</formula>
    </cfRule>
    <cfRule type="cellIs" dxfId="432" priority="770" operator="equal">
      <formula>"Yellow"</formula>
    </cfRule>
    <cfRule type="cellIs" dxfId="431" priority="771" operator="equal">
      <formula>"Orange"</formula>
    </cfRule>
    <cfRule type="cellIs" dxfId="430" priority="772" operator="equal">
      <formula>"Brown"</formula>
    </cfRule>
    <cfRule type="cellIs" dxfId="429" priority="773" operator="equal">
      <formula>"Red"</formula>
    </cfRule>
  </conditionalFormatting>
  <conditionalFormatting sqref="F65">
    <cfRule type="cellIs" dxfId="428" priority="764" operator="equal">
      <formula>"Green"</formula>
    </cfRule>
    <cfRule type="cellIs" dxfId="427" priority="765" operator="equal">
      <formula>"Yellow"</formula>
    </cfRule>
    <cfRule type="cellIs" dxfId="426" priority="766" operator="equal">
      <formula>"Orange"</formula>
    </cfRule>
    <cfRule type="cellIs" dxfId="425" priority="767" operator="equal">
      <formula>"Brown"</formula>
    </cfRule>
    <cfRule type="cellIs" dxfId="424" priority="768" operator="equal">
      <formula>"Red"</formula>
    </cfRule>
  </conditionalFormatting>
  <conditionalFormatting sqref="F66">
    <cfRule type="cellIs" dxfId="423" priority="759" operator="equal">
      <formula>"Green"</formula>
    </cfRule>
    <cfRule type="cellIs" dxfId="422" priority="760" operator="equal">
      <formula>"Yellow"</formula>
    </cfRule>
    <cfRule type="cellIs" dxfId="421" priority="761" operator="equal">
      <formula>"Orange"</formula>
    </cfRule>
    <cfRule type="cellIs" dxfId="420" priority="762" operator="equal">
      <formula>"Brown"</formula>
    </cfRule>
    <cfRule type="cellIs" dxfId="419" priority="763" operator="equal">
      <formula>"Red"</formula>
    </cfRule>
  </conditionalFormatting>
  <conditionalFormatting sqref="F67">
    <cfRule type="cellIs" dxfId="418" priority="754" operator="equal">
      <formula>"Green"</formula>
    </cfRule>
    <cfRule type="cellIs" dxfId="417" priority="755" operator="equal">
      <formula>"Yellow"</formula>
    </cfRule>
    <cfRule type="cellIs" dxfId="416" priority="756" operator="equal">
      <formula>"Orange"</formula>
    </cfRule>
    <cfRule type="cellIs" dxfId="415" priority="757" operator="equal">
      <formula>"Brown"</formula>
    </cfRule>
    <cfRule type="cellIs" dxfId="414" priority="758" operator="equal">
      <formula>"Red"</formula>
    </cfRule>
  </conditionalFormatting>
  <conditionalFormatting sqref="F68">
    <cfRule type="cellIs" dxfId="413" priority="749" operator="equal">
      <formula>"Green"</formula>
    </cfRule>
    <cfRule type="cellIs" dxfId="412" priority="750" operator="equal">
      <formula>"Yellow"</formula>
    </cfRule>
    <cfRule type="cellIs" dxfId="411" priority="751" operator="equal">
      <formula>"Orange"</formula>
    </cfRule>
    <cfRule type="cellIs" dxfId="410" priority="752" operator="equal">
      <formula>"Brown"</formula>
    </cfRule>
    <cfRule type="cellIs" dxfId="409" priority="753" operator="equal">
      <formula>"Red"</formula>
    </cfRule>
  </conditionalFormatting>
  <conditionalFormatting sqref="F69">
    <cfRule type="cellIs" dxfId="408" priority="744" operator="equal">
      <formula>"Green"</formula>
    </cfRule>
    <cfRule type="cellIs" dxfId="407" priority="745" operator="equal">
      <formula>"Yellow"</formula>
    </cfRule>
    <cfRule type="cellIs" dxfId="406" priority="746" operator="equal">
      <formula>"Orange"</formula>
    </cfRule>
    <cfRule type="cellIs" dxfId="405" priority="747" operator="equal">
      <formula>"Brown"</formula>
    </cfRule>
    <cfRule type="cellIs" dxfId="404" priority="748" operator="equal">
      <formula>"Red"</formula>
    </cfRule>
  </conditionalFormatting>
  <conditionalFormatting sqref="F70">
    <cfRule type="cellIs" dxfId="403" priority="739" operator="equal">
      <formula>"Green"</formula>
    </cfRule>
    <cfRule type="cellIs" dxfId="402" priority="740" operator="equal">
      <formula>"Yellow"</formula>
    </cfRule>
    <cfRule type="cellIs" dxfId="401" priority="741" operator="equal">
      <formula>"Orange"</formula>
    </cfRule>
    <cfRule type="cellIs" dxfId="400" priority="742" operator="equal">
      <formula>"Brown"</formula>
    </cfRule>
    <cfRule type="cellIs" dxfId="399" priority="743" operator="equal">
      <formula>"Red"</formula>
    </cfRule>
  </conditionalFormatting>
  <conditionalFormatting sqref="K61">
    <cfRule type="cellIs" dxfId="398" priority="689" operator="equal">
      <formula>"Green"</formula>
    </cfRule>
    <cfRule type="cellIs" dxfId="397" priority="690" operator="equal">
      <formula>"Yellow"</formula>
    </cfRule>
    <cfRule type="cellIs" dxfId="396" priority="691" operator="equal">
      <formula>"Orange"</formula>
    </cfRule>
    <cfRule type="cellIs" dxfId="395" priority="692" operator="equal">
      <formula>"Brown"</formula>
    </cfRule>
    <cfRule type="cellIs" dxfId="394" priority="693" operator="equal">
      <formula>"Red"</formula>
    </cfRule>
  </conditionalFormatting>
  <conditionalFormatting sqref="K62">
    <cfRule type="cellIs" dxfId="393" priority="684" operator="equal">
      <formula>"Green"</formula>
    </cfRule>
    <cfRule type="cellIs" dxfId="392" priority="685" operator="equal">
      <formula>"Yellow"</formula>
    </cfRule>
    <cfRule type="cellIs" dxfId="391" priority="686" operator="equal">
      <formula>"Orange"</formula>
    </cfRule>
    <cfRule type="cellIs" dxfId="390" priority="687" operator="equal">
      <formula>"Brown"</formula>
    </cfRule>
    <cfRule type="cellIs" dxfId="389" priority="688" operator="equal">
      <formula>"Red"</formula>
    </cfRule>
  </conditionalFormatting>
  <conditionalFormatting sqref="K63">
    <cfRule type="cellIs" dxfId="388" priority="679" operator="equal">
      <formula>"Green"</formula>
    </cfRule>
    <cfRule type="cellIs" dxfId="387" priority="680" operator="equal">
      <formula>"Yellow"</formula>
    </cfRule>
    <cfRule type="cellIs" dxfId="386" priority="681" operator="equal">
      <formula>"Orange"</formula>
    </cfRule>
    <cfRule type="cellIs" dxfId="385" priority="682" operator="equal">
      <formula>"Brown"</formula>
    </cfRule>
    <cfRule type="cellIs" dxfId="384" priority="683" operator="equal">
      <formula>"Red"</formula>
    </cfRule>
  </conditionalFormatting>
  <conditionalFormatting sqref="K64">
    <cfRule type="cellIs" dxfId="383" priority="674" operator="equal">
      <formula>"Green"</formula>
    </cfRule>
    <cfRule type="cellIs" dxfId="382" priority="675" operator="equal">
      <formula>"Yellow"</formula>
    </cfRule>
    <cfRule type="cellIs" dxfId="381" priority="676" operator="equal">
      <formula>"Orange"</formula>
    </cfRule>
    <cfRule type="cellIs" dxfId="380" priority="677" operator="equal">
      <formula>"Brown"</formula>
    </cfRule>
    <cfRule type="cellIs" dxfId="379" priority="678" operator="equal">
      <formula>"Red"</formula>
    </cfRule>
  </conditionalFormatting>
  <conditionalFormatting sqref="K65">
    <cfRule type="cellIs" dxfId="378" priority="669" operator="equal">
      <formula>"Green"</formula>
    </cfRule>
    <cfRule type="cellIs" dxfId="377" priority="670" operator="equal">
      <formula>"Yellow"</formula>
    </cfRule>
    <cfRule type="cellIs" dxfId="376" priority="671" operator="equal">
      <formula>"Orange"</formula>
    </cfRule>
    <cfRule type="cellIs" dxfId="375" priority="672" operator="equal">
      <formula>"Brown"</formula>
    </cfRule>
    <cfRule type="cellIs" dxfId="374" priority="673" operator="equal">
      <formula>"Red"</formula>
    </cfRule>
  </conditionalFormatting>
  <conditionalFormatting sqref="K66">
    <cfRule type="cellIs" dxfId="373" priority="664" operator="equal">
      <formula>"Green"</formula>
    </cfRule>
    <cfRule type="cellIs" dxfId="372" priority="665" operator="equal">
      <formula>"Yellow"</formula>
    </cfRule>
    <cfRule type="cellIs" dxfId="371" priority="666" operator="equal">
      <formula>"Orange"</formula>
    </cfRule>
    <cfRule type="cellIs" dxfId="370" priority="667" operator="equal">
      <formula>"Brown"</formula>
    </cfRule>
    <cfRule type="cellIs" dxfId="369" priority="668" operator="equal">
      <formula>"Red"</formula>
    </cfRule>
  </conditionalFormatting>
  <conditionalFormatting sqref="K67">
    <cfRule type="cellIs" dxfId="368" priority="659" operator="equal">
      <formula>"Green"</formula>
    </cfRule>
    <cfRule type="cellIs" dxfId="367" priority="660" operator="equal">
      <formula>"Yellow"</formula>
    </cfRule>
    <cfRule type="cellIs" dxfId="366" priority="661" operator="equal">
      <formula>"Orange"</formula>
    </cfRule>
    <cfRule type="cellIs" dxfId="365" priority="662" operator="equal">
      <formula>"Brown"</formula>
    </cfRule>
    <cfRule type="cellIs" dxfId="364" priority="663" operator="equal">
      <formula>"Red"</formula>
    </cfRule>
  </conditionalFormatting>
  <conditionalFormatting sqref="K68">
    <cfRule type="cellIs" dxfId="363" priority="654" operator="equal">
      <formula>"Green"</formula>
    </cfRule>
    <cfRule type="cellIs" dxfId="362" priority="655" operator="equal">
      <formula>"Yellow"</formula>
    </cfRule>
    <cfRule type="cellIs" dxfId="361" priority="656" operator="equal">
      <formula>"Orange"</formula>
    </cfRule>
    <cfRule type="cellIs" dxfId="360" priority="657" operator="equal">
      <formula>"Brown"</formula>
    </cfRule>
    <cfRule type="cellIs" dxfId="359" priority="658" operator="equal">
      <formula>"Red"</formula>
    </cfRule>
  </conditionalFormatting>
  <conditionalFormatting sqref="K69">
    <cfRule type="cellIs" dxfId="358" priority="649" operator="equal">
      <formula>"Green"</formula>
    </cfRule>
    <cfRule type="cellIs" dxfId="357" priority="650" operator="equal">
      <formula>"Yellow"</formula>
    </cfRule>
    <cfRule type="cellIs" dxfId="356" priority="651" operator="equal">
      <formula>"Orange"</formula>
    </cfRule>
    <cfRule type="cellIs" dxfId="355" priority="652" operator="equal">
      <formula>"Brown"</formula>
    </cfRule>
    <cfRule type="cellIs" dxfId="354" priority="653" operator="equal">
      <formula>"Red"</formula>
    </cfRule>
  </conditionalFormatting>
  <conditionalFormatting sqref="K70">
    <cfRule type="cellIs" dxfId="353" priority="644" operator="equal">
      <formula>"Green"</formula>
    </cfRule>
    <cfRule type="cellIs" dxfId="352" priority="645" operator="equal">
      <formula>"Yellow"</formula>
    </cfRule>
    <cfRule type="cellIs" dxfId="351" priority="646" operator="equal">
      <formula>"Orange"</formula>
    </cfRule>
    <cfRule type="cellIs" dxfId="350" priority="647" operator="equal">
      <formula>"Brown"</formula>
    </cfRule>
    <cfRule type="cellIs" dxfId="349" priority="648" operator="equal">
      <formula>"Red"</formula>
    </cfRule>
  </conditionalFormatting>
  <conditionalFormatting sqref="D87">
    <cfRule type="cellIs" dxfId="348" priority="639" operator="equal">
      <formula>"Green"</formula>
    </cfRule>
    <cfRule type="cellIs" dxfId="347" priority="640" operator="equal">
      <formula>"Yellow"</formula>
    </cfRule>
    <cfRule type="cellIs" dxfId="346" priority="641" operator="equal">
      <formula>"Orange"</formula>
    </cfRule>
    <cfRule type="cellIs" dxfId="345" priority="642" operator="equal">
      <formula>"Brown"</formula>
    </cfRule>
    <cfRule type="cellIs" dxfId="344" priority="643" operator="equal">
      <formula>"Red"</formula>
    </cfRule>
  </conditionalFormatting>
  <conditionalFormatting sqref="I87">
    <cfRule type="cellIs" dxfId="343" priority="634" operator="equal">
      <formula>"Green"</formula>
    </cfRule>
    <cfRule type="cellIs" dxfId="342" priority="635" operator="equal">
      <formula>"Yellow"</formula>
    </cfRule>
    <cfRule type="cellIs" dxfId="341" priority="636" operator="equal">
      <formula>"Orange"</formula>
    </cfRule>
    <cfRule type="cellIs" dxfId="340" priority="637" operator="equal">
      <formula>"Brown"</formula>
    </cfRule>
    <cfRule type="cellIs" dxfId="339" priority="638" operator="equal">
      <formula>"Red"</formula>
    </cfRule>
  </conditionalFormatting>
  <conditionalFormatting sqref="I88">
    <cfRule type="cellIs" dxfId="338" priority="629" operator="equal">
      <formula>"Green"</formula>
    </cfRule>
    <cfRule type="cellIs" dxfId="337" priority="630" operator="equal">
      <formula>"Yellow"</formula>
    </cfRule>
    <cfRule type="cellIs" dxfId="336" priority="631" operator="equal">
      <formula>"Orange"</formula>
    </cfRule>
    <cfRule type="cellIs" dxfId="335" priority="632" operator="equal">
      <formula>"Brown"</formula>
    </cfRule>
    <cfRule type="cellIs" dxfId="334" priority="633" operator="equal">
      <formula>"Red"</formula>
    </cfRule>
  </conditionalFormatting>
  <conditionalFormatting sqref="I89">
    <cfRule type="cellIs" dxfId="333" priority="624" operator="equal">
      <formula>"Green"</formula>
    </cfRule>
    <cfRule type="cellIs" dxfId="332" priority="625" operator="equal">
      <formula>"Yellow"</formula>
    </cfRule>
    <cfRule type="cellIs" dxfId="331" priority="626" operator="equal">
      <formula>"Orange"</formula>
    </cfRule>
    <cfRule type="cellIs" dxfId="330" priority="627" operator="equal">
      <formula>"Brown"</formula>
    </cfRule>
    <cfRule type="cellIs" dxfId="329" priority="628" operator="equal">
      <formula>"Red"</formula>
    </cfRule>
  </conditionalFormatting>
  <conditionalFormatting sqref="I90">
    <cfRule type="cellIs" dxfId="328" priority="619" operator="equal">
      <formula>"Green"</formula>
    </cfRule>
    <cfRule type="cellIs" dxfId="327" priority="620" operator="equal">
      <formula>"Yellow"</formula>
    </cfRule>
    <cfRule type="cellIs" dxfId="326" priority="621" operator="equal">
      <formula>"Orange"</formula>
    </cfRule>
    <cfRule type="cellIs" dxfId="325" priority="622" operator="equal">
      <formula>"Brown"</formula>
    </cfRule>
    <cfRule type="cellIs" dxfId="324" priority="623" operator="equal">
      <formula>"Red"</formula>
    </cfRule>
  </conditionalFormatting>
  <conditionalFormatting sqref="I40:M46">
    <cfRule type="cellIs" dxfId="323" priority="337" operator="equal">
      <formula>"Green"</formula>
    </cfRule>
    <cfRule type="cellIs" dxfId="322" priority="338" operator="equal">
      <formula>"Yellow"</formula>
    </cfRule>
    <cfRule type="cellIs" dxfId="321" priority="339" operator="equal">
      <formula>"Orange"</formula>
    </cfRule>
    <cfRule type="cellIs" dxfId="320" priority="340" operator="equal">
      <formula>"Brown"</formula>
    </cfRule>
    <cfRule type="cellIs" dxfId="319" priority="341" operator="equal">
      <formula>"Red"</formula>
    </cfRule>
    <cfRule type="cellIs" dxfId="318" priority="342" operator="equal">
      <formula>"D Red"</formula>
    </cfRule>
  </conditionalFormatting>
  <conditionalFormatting sqref="D24:H26">
    <cfRule type="cellIs" dxfId="317" priority="308" operator="equal">
      <formula>"Green"</formula>
    </cfRule>
    <cfRule type="cellIs" dxfId="316" priority="309" operator="equal">
      <formula>"Yellow"</formula>
    </cfRule>
    <cfRule type="cellIs" dxfId="315" priority="310" operator="equal">
      <formula>"Orange"</formula>
    </cfRule>
    <cfRule type="cellIs" dxfId="314" priority="311" operator="equal">
      <formula>"Brown"</formula>
    </cfRule>
    <cfRule type="cellIs" dxfId="313" priority="312" operator="equal">
      <formula>"Red"</formula>
    </cfRule>
    <cfRule type="cellIs" dxfId="312" priority="313" operator="equal">
      <formula>"D Red"</formula>
    </cfRule>
  </conditionalFormatting>
  <conditionalFormatting sqref="D24:H26">
    <cfRule type="cellIs" dxfId="311" priority="307" operator="equal">
      <formula>"""AEB"""</formula>
    </cfRule>
    <cfRule type="cellIs" dxfId="310" priority="314" operator="equal">
      <formula>"Green"</formula>
    </cfRule>
    <cfRule type="cellIs" dxfId="309" priority="315" operator="equal">
      <formula>"Yellow"</formula>
    </cfRule>
    <cfRule type="cellIs" dxfId="308" priority="316" operator="equal">
      <formula>"Orange"</formula>
    </cfRule>
    <cfRule type="cellIs" dxfId="307" priority="317" operator="equal">
      <formula>"Brown"</formula>
    </cfRule>
    <cfRule type="cellIs" dxfId="306" priority="318" operator="equal">
      <formula>"Red"</formula>
    </cfRule>
  </conditionalFormatting>
  <conditionalFormatting sqref="F24:F26">
    <cfRule type="cellIs" dxfId="305" priority="301" operator="equal">
      <formula>"""AEB"""</formula>
    </cfRule>
    <cfRule type="cellIs" dxfId="304" priority="302" operator="equal">
      <formula>"Green"</formula>
    </cfRule>
    <cfRule type="cellIs" dxfId="303" priority="303" operator="equal">
      <formula>"Yellow"</formula>
    </cfRule>
    <cfRule type="cellIs" dxfId="302" priority="304" operator="equal">
      <formula>"Orange"</formula>
    </cfRule>
    <cfRule type="cellIs" dxfId="301" priority="305" operator="equal">
      <formula>"Brown"</formula>
    </cfRule>
    <cfRule type="cellIs" dxfId="300" priority="306" operator="equal">
      <formula>"Red"</formula>
    </cfRule>
  </conditionalFormatting>
  <conditionalFormatting sqref="E21:G21 D19:H20 D18:E18 G18:H18">
    <cfRule type="cellIs" dxfId="299" priority="295" operator="equal">
      <formula>"Green"</formula>
    </cfRule>
    <cfRule type="cellIs" dxfId="298" priority="296" operator="equal">
      <formula>"Yellow"</formula>
    </cfRule>
    <cfRule type="cellIs" dxfId="297" priority="297" operator="equal">
      <formula>"Orange"</formula>
    </cfRule>
    <cfRule type="cellIs" dxfId="296" priority="298" operator="equal">
      <formula>"Brown"</formula>
    </cfRule>
    <cfRule type="cellIs" dxfId="295" priority="299" operator="equal">
      <formula>"Red"</formula>
    </cfRule>
    <cfRule type="cellIs" dxfId="294" priority="300" operator="equal">
      <formula>"D Red"</formula>
    </cfRule>
  </conditionalFormatting>
  <conditionalFormatting sqref="D21:H21">
    <cfRule type="cellIs" dxfId="293" priority="289" operator="equal">
      <formula>"Green"</formula>
    </cfRule>
    <cfRule type="cellIs" dxfId="292" priority="290" operator="equal">
      <formula>"Yellow"</formula>
    </cfRule>
    <cfRule type="cellIs" dxfId="291" priority="291" operator="equal">
      <formula>"Orange"</formula>
    </cfRule>
    <cfRule type="cellIs" dxfId="290" priority="292" operator="equal">
      <formula>"Brown"</formula>
    </cfRule>
    <cfRule type="cellIs" dxfId="289" priority="293" operator="equal">
      <formula>"Red"</formula>
    </cfRule>
    <cfRule type="cellIs" dxfId="288" priority="294" operator="equal">
      <formula>"D Red"</formula>
    </cfRule>
  </conditionalFormatting>
  <conditionalFormatting sqref="D22:H23">
    <cfRule type="cellIs" dxfId="287" priority="283" operator="equal">
      <formula>"Green"</formula>
    </cfRule>
    <cfRule type="cellIs" dxfId="286" priority="284" operator="equal">
      <formula>"Yellow"</formula>
    </cfRule>
    <cfRule type="cellIs" dxfId="285" priority="285" operator="equal">
      <formula>"Orange"</formula>
    </cfRule>
    <cfRule type="cellIs" dxfId="284" priority="286" operator="equal">
      <formula>"Brown"</formula>
    </cfRule>
    <cfRule type="cellIs" dxfId="283" priority="287" operator="equal">
      <formula>"Red"</formula>
    </cfRule>
    <cfRule type="cellIs" dxfId="282" priority="288" operator="equal">
      <formula>"D Red"</formula>
    </cfRule>
  </conditionalFormatting>
  <conditionalFormatting sqref="F22:F23">
    <cfRule type="cellIs" dxfId="281" priority="277" operator="equal">
      <formula>"Green"</formula>
    </cfRule>
    <cfRule type="cellIs" dxfId="280" priority="278" operator="equal">
      <formula>"Yellow"</formula>
    </cfRule>
    <cfRule type="cellIs" dxfId="279" priority="279" operator="equal">
      <formula>"Orange"</formula>
    </cfRule>
    <cfRule type="cellIs" dxfId="278" priority="280" operator="equal">
      <formula>"Brown"</formula>
    </cfRule>
    <cfRule type="cellIs" dxfId="277" priority="281" operator="equal">
      <formula>"Red"</formula>
    </cfRule>
    <cfRule type="cellIs" dxfId="276" priority="282" operator="equal">
      <formula>"D Red"</formula>
    </cfRule>
  </conditionalFormatting>
  <conditionalFormatting sqref="F24:F25">
    <cfRule type="cellIs" dxfId="275" priority="271" operator="equal">
      <formula>"Green"</formula>
    </cfRule>
    <cfRule type="cellIs" dxfId="274" priority="272" operator="equal">
      <formula>"Yellow"</formula>
    </cfRule>
    <cfRule type="cellIs" dxfId="273" priority="273" operator="equal">
      <formula>"Orange"</formula>
    </cfRule>
    <cfRule type="cellIs" dxfId="272" priority="274" operator="equal">
      <formula>"Brown"</formula>
    </cfRule>
    <cfRule type="cellIs" dxfId="271" priority="275" operator="equal">
      <formula>"Red"</formula>
    </cfRule>
    <cfRule type="cellIs" dxfId="270" priority="276" operator="equal">
      <formula>"D Red"</formula>
    </cfRule>
  </conditionalFormatting>
  <conditionalFormatting sqref="F24:F25">
    <cfRule type="cellIs" dxfId="269" priority="265" operator="equal">
      <formula>"Green"</formula>
    </cfRule>
    <cfRule type="cellIs" dxfId="268" priority="266" operator="equal">
      <formula>"Yellow"</formula>
    </cfRule>
    <cfRule type="cellIs" dxfId="267" priority="267" operator="equal">
      <formula>"Orange"</formula>
    </cfRule>
    <cfRule type="cellIs" dxfId="266" priority="268" operator="equal">
      <formula>"Brown"</formula>
    </cfRule>
    <cfRule type="cellIs" dxfId="265" priority="269" operator="equal">
      <formula>"Red"</formula>
    </cfRule>
    <cfRule type="cellIs" dxfId="264" priority="270" operator="equal">
      <formula>"D Red"</formula>
    </cfRule>
  </conditionalFormatting>
  <conditionalFormatting sqref="F26">
    <cfRule type="cellIs" dxfId="263" priority="259" operator="equal">
      <formula>"Green"</formula>
    </cfRule>
    <cfRule type="cellIs" dxfId="262" priority="260" operator="equal">
      <formula>"Yellow"</formula>
    </cfRule>
    <cfRule type="cellIs" dxfId="261" priority="261" operator="equal">
      <formula>"Orange"</formula>
    </cfRule>
    <cfRule type="cellIs" dxfId="260" priority="262" operator="equal">
      <formula>"Brown"</formula>
    </cfRule>
    <cfRule type="cellIs" dxfId="259" priority="263" operator="equal">
      <formula>"Red"</formula>
    </cfRule>
    <cfRule type="cellIs" dxfId="258" priority="264" operator="equal">
      <formula>"D Red"</formula>
    </cfRule>
  </conditionalFormatting>
  <conditionalFormatting sqref="F26">
    <cfRule type="cellIs" dxfId="257" priority="253" operator="equal">
      <formula>"Green"</formula>
    </cfRule>
    <cfRule type="cellIs" dxfId="256" priority="254" operator="equal">
      <formula>"Yellow"</formula>
    </cfRule>
    <cfRule type="cellIs" dxfId="255" priority="255" operator="equal">
      <formula>"Orange"</formula>
    </cfRule>
    <cfRule type="cellIs" dxfId="254" priority="256" operator="equal">
      <formula>"Brown"</formula>
    </cfRule>
    <cfRule type="cellIs" dxfId="253" priority="257" operator="equal">
      <formula>"Red"</formula>
    </cfRule>
    <cfRule type="cellIs" dxfId="252" priority="258" operator="equal">
      <formula>"D Red"</formula>
    </cfRule>
  </conditionalFormatting>
  <conditionalFormatting sqref="G24:G26">
    <cfRule type="cellIs" dxfId="251" priority="247" operator="equal">
      <formula>"""AEB"""</formula>
    </cfRule>
    <cfRule type="cellIs" dxfId="250" priority="248" operator="equal">
      <formula>"Green"</formula>
    </cfRule>
    <cfRule type="cellIs" dxfId="249" priority="249" operator="equal">
      <formula>"Yellow"</formula>
    </cfRule>
    <cfRule type="cellIs" dxfId="248" priority="250" operator="equal">
      <formula>"Orange"</formula>
    </cfRule>
    <cfRule type="cellIs" dxfId="247" priority="251" operator="equal">
      <formula>"Brown"</formula>
    </cfRule>
    <cfRule type="cellIs" dxfId="246" priority="252" operator="equal">
      <formula>"Red"</formula>
    </cfRule>
  </conditionalFormatting>
  <conditionalFormatting sqref="G22:G23">
    <cfRule type="cellIs" dxfId="245" priority="241" operator="equal">
      <formula>"Green"</formula>
    </cfRule>
    <cfRule type="cellIs" dxfId="244" priority="242" operator="equal">
      <formula>"Yellow"</formula>
    </cfRule>
    <cfRule type="cellIs" dxfId="243" priority="243" operator="equal">
      <formula>"Orange"</formula>
    </cfRule>
    <cfRule type="cellIs" dxfId="242" priority="244" operator="equal">
      <formula>"Brown"</formula>
    </cfRule>
    <cfRule type="cellIs" dxfId="241" priority="245" operator="equal">
      <formula>"Red"</formula>
    </cfRule>
    <cfRule type="cellIs" dxfId="240" priority="246" operator="equal">
      <formula>"D Red"</formula>
    </cfRule>
  </conditionalFormatting>
  <conditionalFormatting sqref="G24:G25">
    <cfRule type="cellIs" dxfId="239" priority="235" operator="equal">
      <formula>"Green"</formula>
    </cfRule>
    <cfRule type="cellIs" dxfId="238" priority="236" operator="equal">
      <formula>"Yellow"</formula>
    </cfRule>
    <cfRule type="cellIs" dxfId="237" priority="237" operator="equal">
      <formula>"Orange"</formula>
    </cfRule>
    <cfRule type="cellIs" dxfId="236" priority="238" operator="equal">
      <formula>"Brown"</formula>
    </cfRule>
    <cfRule type="cellIs" dxfId="235" priority="239" operator="equal">
      <formula>"Red"</formula>
    </cfRule>
    <cfRule type="cellIs" dxfId="234" priority="240" operator="equal">
      <formula>"D Red"</formula>
    </cfRule>
  </conditionalFormatting>
  <conditionalFormatting sqref="G24:G25">
    <cfRule type="cellIs" dxfId="233" priority="229" operator="equal">
      <formula>"Green"</formula>
    </cfRule>
    <cfRule type="cellIs" dxfId="232" priority="230" operator="equal">
      <formula>"Yellow"</formula>
    </cfRule>
    <cfRule type="cellIs" dxfId="231" priority="231" operator="equal">
      <formula>"Orange"</formula>
    </cfRule>
    <cfRule type="cellIs" dxfId="230" priority="232" operator="equal">
      <formula>"Brown"</formula>
    </cfRule>
    <cfRule type="cellIs" dxfId="229" priority="233" operator="equal">
      <formula>"Red"</formula>
    </cfRule>
    <cfRule type="cellIs" dxfId="228" priority="234" operator="equal">
      <formula>"D Red"</formula>
    </cfRule>
  </conditionalFormatting>
  <conditionalFormatting sqref="G26">
    <cfRule type="cellIs" dxfId="227" priority="223" operator="equal">
      <formula>"Green"</formula>
    </cfRule>
    <cfRule type="cellIs" dxfId="226" priority="224" operator="equal">
      <formula>"Yellow"</formula>
    </cfRule>
    <cfRule type="cellIs" dxfId="225" priority="225" operator="equal">
      <formula>"Orange"</formula>
    </cfRule>
    <cfRule type="cellIs" dxfId="224" priority="226" operator="equal">
      <formula>"Brown"</formula>
    </cfRule>
    <cfRule type="cellIs" dxfId="223" priority="227" operator="equal">
      <formula>"Red"</formula>
    </cfRule>
    <cfRule type="cellIs" dxfId="222" priority="228" operator="equal">
      <formula>"D Red"</formula>
    </cfRule>
  </conditionalFormatting>
  <conditionalFormatting sqref="G26">
    <cfRule type="cellIs" dxfId="221" priority="217" operator="equal">
      <formula>"Green"</formula>
    </cfRule>
    <cfRule type="cellIs" dxfId="220" priority="218" operator="equal">
      <formula>"Yellow"</formula>
    </cfRule>
    <cfRule type="cellIs" dxfId="219" priority="219" operator="equal">
      <formula>"Orange"</formula>
    </cfRule>
    <cfRule type="cellIs" dxfId="218" priority="220" operator="equal">
      <formula>"Brown"</formula>
    </cfRule>
    <cfRule type="cellIs" dxfId="217" priority="221" operator="equal">
      <formula>"Red"</formula>
    </cfRule>
    <cfRule type="cellIs" dxfId="216" priority="222" operator="equal">
      <formula>"D Red"</formula>
    </cfRule>
  </conditionalFormatting>
  <conditionalFormatting sqref="E24:E26">
    <cfRule type="cellIs" dxfId="215" priority="211" operator="equal">
      <formula>"""AEB"""</formula>
    </cfRule>
    <cfRule type="cellIs" dxfId="214" priority="212" operator="equal">
      <formula>"Green"</formula>
    </cfRule>
    <cfRule type="cellIs" dxfId="213" priority="213" operator="equal">
      <formula>"Yellow"</formula>
    </cfRule>
    <cfRule type="cellIs" dxfId="212" priority="214" operator="equal">
      <formula>"Orange"</formula>
    </cfRule>
    <cfRule type="cellIs" dxfId="211" priority="215" operator="equal">
      <formula>"Brown"</formula>
    </cfRule>
    <cfRule type="cellIs" dxfId="210" priority="216" operator="equal">
      <formula>"Red"</formula>
    </cfRule>
  </conditionalFormatting>
  <conditionalFormatting sqref="E22:E23">
    <cfRule type="cellIs" dxfId="209" priority="205" operator="equal">
      <formula>"Green"</formula>
    </cfRule>
    <cfRule type="cellIs" dxfId="208" priority="206" operator="equal">
      <formula>"Yellow"</formula>
    </cfRule>
    <cfRule type="cellIs" dxfId="207" priority="207" operator="equal">
      <formula>"Orange"</formula>
    </cfRule>
    <cfRule type="cellIs" dxfId="206" priority="208" operator="equal">
      <formula>"Brown"</formula>
    </cfRule>
    <cfRule type="cellIs" dxfId="205" priority="209" operator="equal">
      <formula>"Red"</formula>
    </cfRule>
    <cfRule type="cellIs" dxfId="204" priority="210" operator="equal">
      <formula>"D Red"</formula>
    </cfRule>
  </conditionalFormatting>
  <conditionalFormatting sqref="E24:E25">
    <cfRule type="cellIs" dxfId="203" priority="199" operator="equal">
      <formula>"Green"</formula>
    </cfRule>
    <cfRule type="cellIs" dxfId="202" priority="200" operator="equal">
      <formula>"Yellow"</formula>
    </cfRule>
    <cfRule type="cellIs" dxfId="201" priority="201" operator="equal">
      <formula>"Orange"</formula>
    </cfRule>
    <cfRule type="cellIs" dxfId="200" priority="202" operator="equal">
      <formula>"Brown"</formula>
    </cfRule>
    <cfRule type="cellIs" dxfId="199" priority="203" operator="equal">
      <formula>"Red"</formula>
    </cfRule>
    <cfRule type="cellIs" dxfId="198" priority="204" operator="equal">
      <formula>"D Red"</formula>
    </cfRule>
  </conditionalFormatting>
  <conditionalFormatting sqref="E24:E25">
    <cfRule type="cellIs" dxfId="197" priority="193" operator="equal">
      <formula>"Green"</formula>
    </cfRule>
    <cfRule type="cellIs" dxfId="196" priority="194" operator="equal">
      <formula>"Yellow"</formula>
    </cfRule>
    <cfRule type="cellIs" dxfId="195" priority="195" operator="equal">
      <formula>"Orange"</formula>
    </cfRule>
    <cfRule type="cellIs" dxfId="194" priority="196" operator="equal">
      <formula>"Brown"</formula>
    </cfRule>
    <cfRule type="cellIs" dxfId="193" priority="197" operator="equal">
      <formula>"Red"</formula>
    </cfRule>
    <cfRule type="cellIs" dxfId="192" priority="198" operator="equal">
      <formula>"D Red"</formula>
    </cfRule>
  </conditionalFormatting>
  <conditionalFormatting sqref="E26">
    <cfRule type="cellIs" dxfId="191" priority="187" operator="equal">
      <formula>"Green"</formula>
    </cfRule>
    <cfRule type="cellIs" dxfId="190" priority="188" operator="equal">
      <formula>"Yellow"</formula>
    </cfRule>
    <cfRule type="cellIs" dxfId="189" priority="189" operator="equal">
      <formula>"Orange"</formula>
    </cfRule>
    <cfRule type="cellIs" dxfId="188" priority="190" operator="equal">
      <formula>"Brown"</formula>
    </cfRule>
    <cfRule type="cellIs" dxfId="187" priority="191" operator="equal">
      <formula>"Red"</formula>
    </cfRule>
    <cfRule type="cellIs" dxfId="186" priority="192" operator="equal">
      <formula>"D Red"</formula>
    </cfRule>
  </conditionalFormatting>
  <conditionalFormatting sqref="E26">
    <cfRule type="cellIs" dxfId="185" priority="181" operator="equal">
      <formula>"Green"</formula>
    </cfRule>
    <cfRule type="cellIs" dxfId="184" priority="182" operator="equal">
      <formula>"Yellow"</formula>
    </cfRule>
    <cfRule type="cellIs" dxfId="183" priority="183" operator="equal">
      <formula>"Orange"</formula>
    </cfRule>
    <cfRule type="cellIs" dxfId="182" priority="184" operator="equal">
      <formula>"Brown"</formula>
    </cfRule>
    <cfRule type="cellIs" dxfId="181" priority="185" operator="equal">
      <formula>"Red"</formula>
    </cfRule>
    <cfRule type="cellIs" dxfId="180" priority="186" operator="equal">
      <formula>"D Red"</formula>
    </cfRule>
  </conditionalFormatting>
  <conditionalFormatting sqref="G19">
    <cfRule type="cellIs" dxfId="179" priority="175" operator="equal">
      <formula>"Green"</formula>
    </cfRule>
    <cfRule type="cellIs" dxfId="178" priority="176" operator="equal">
      <formula>"Yellow"</formula>
    </cfRule>
    <cfRule type="cellIs" dxfId="177" priority="177" operator="equal">
      <formula>"Orange"</formula>
    </cfRule>
    <cfRule type="cellIs" dxfId="176" priority="178" operator="equal">
      <formula>"Brown"</formula>
    </cfRule>
    <cfRule type="cellIs" dxfId="175" priority="179" operator="equal">
      <formula>"Red"</formula>
    </cfRule>
    <cfRule type="cellIs" dxfId="174" priority="180" operator="equal">
      <formula>"D Red"</formula>
    </cfRule>
  </conditionalFormatting>
  <conditionalFormatting sqref="E18">
    <cfRule type="cellIs" dxfId="173" priority="169" operator="equal">
      <formula>"Green"</formula>
    </cfRule>
    <cfRule type="cellIs" dxfId="172" priority="170" operator="equal">
      <formula>"Yellow"</formula>
    </cfRule>
    <cfRule type="cellIs" dxfId="171" priority="171" operator="equal">
      <formula>"Orange"</formula>
    </cfRule>
    <cfRule type="cellIs" dxfId="170" priority="172" operator="equal">
      <formula>"Brown"</formula>
    </cfRule>
    <cfRule type="cellIs" dxfId="169" priority="173" operator="equal">
      <formula>"Red"</formula>
    </cfRule>
    <cfRule type="cellIs" dxfId="168" priority="174" operator="equal">
      <formula>"D Red"</formula>
    </cfRule>
  </conditionalFormatting>
  <conditionalFormatting sqref="F18">
    <cfRule type="cellIs" dxfId="167" priority="158" operator="equal">
      <formula>"Green"</formula>
    </cfRule>
    <cfRule type="cellIs" dxfId="166" priority="159" operator="equal">
      <formula>"Yellow"</formula>
    </cfRule>
    <cfRule type="cellIs" dxfId="165" priority="160" operator="equal">
      <formula>"Orange"</formula>
    </cfRule>
    <cfRule type="cellIs" dxfId="164" priority="161" operator="equal">
      <formula>"Brown"</formula>
    </cfRule>
    <cfRule type="cellIs" dxfId="163" priority="162" operator="equal">
      <formula>"Red"</formula>
    </cfRule>
    <cfRule type="cellIs" dxfId="162" priority="163" operator="equal">
      <formula>"D Red"</formula>
    </cfRule>
  </conditionalFormatting>
  <conditionalFormatting sqref="F18">
    <cfRule type="cellIs" dxfId="161" priority="157" operator="equal">
      <formula>"""AEB"""</formula>
    </cfRule>
    <cfRule type="cellIs" dxfId="160" priority="164" operator="equal">
      <formula>"Green"</formula>
    </cfRule>
    <cfRule type="cellIs" dxfId="159" priority="165" operator="equal">
      <formula>"Yellow"</formula>
    </cfRule>
    <cfRule type="cellIs" dxfId="158" priority="166" operator="equal">
      <formula>"Orange"</formula>
    </cfRule>
    <cfRule type="cellIs" dxfId="157" priority="167" operator="equal">
      <formula>"Brown"</formula>
    </cfRule>
    <cfRule type="cellIs" dxfId="156" priority="168" operator="equal">
      <formula>"Red"</formula>
    </cfRule>
  </conditionalFormatting>
  <conditionalFormatting sqref="F18">
    <cfRule type="cellIs" dxfId="155" priority="151" operator="equal">
      <formula>"Green"</formula>
    </cfRule>
    <cfRule type="cellIs" dxfId="154" priority="152" operator="equal">
      <formula>"Yellow"</formula>
    </cfRule>
    <cfRule type="cellIs" dxfId="153" priority="153" operator="equal">
      <formula>"Orange"</formula>
    </cfRule>
    <cfRule type="cellIs" dxfId="152" priority="154" operator="equal">
      <formula>"Brown"</formula>
    </cfRule>
    <cfRule type="cellIs" dxfId="151" priority="155" operator="equal">
      <formula>"Red"</formula>
    </cfRule>
    <cfRule type="cellIs" dxfId="150" priority="156" operator="equal">
      <formula>"D Red"</formula>
    </cfRule>
  </conditionalFormatting>
  <conditionalFormatting sqref="F18">
    <cfRule type="cellIs" dxfId="149" priority="145" operator="equal">
      <formula>"""AEB"""</formula>
    </cfRule>
    <cfRule type="cellIs" dxfId="148" priority="146" operator="equal">
      <formula>"Green"</formula>
    </cfRule>
    <cfRule type="cellIs" dxfId="147" priority="147" operator="equal">
      <formula>"Yellow"</formula>
    </cfRule>
    <cfRule type="cellIs" dxfId="146" priority="148" operator="equal">
      <formula>"Orange"</formula>
    </cfRule>
    <cfRule type="cellIs" dxfId="145" priority="149" operator="equal">
      <formula>"Brown"</formula>
    </cfRule>
    <cfRule type="cellIs" dxfId="144" priority="150" operator="equal">
      <formula>"Red"</formula>
    </cfRule>
  </conditionalFormatting>
  <conditionalFormatting sqref="F18">
    <cfRule type="cellIs" dxfId="143" priority="139" operator="equal">
      <formula>"Green"</formula>
    </cfRule>
    <cfRule type="cellIs" dxfId="142" priority="140" operator="equal">
      <formula>"Yellow"</formula>
    </cfRule>
    <cfRule type="cellIs" dxfId="141" priority="141" operator="equal">
      <formula>"Orange"</formula>
    </cfRule>
    <cfRule type="cellIs" dxfId="140" priority="142" operator="equal">
      <formula>"Brown"</formula>
    </cfRule>
    <cfRule type="cellIs" dxfId="139" priority="143" operator="equal">
      <formula>"Red"</formula>
    </cfRule>
    <cfRule type="cellIs" dxfId="138" priority="144" operator="equal">
      <formula>"D Red"</formula>
    </cfRule>
  </conditionalFormatting>
  <conditionalFormatting sqref="F18">
    <cfRule type="cellIs" dxfId="137" priority="133" operator="equal">
      <formula>"""AEB"""</formula>
    </cfRule>
    <cfRule type="cellIs" dxfId="136" priority="134" operator="equal">
      <formula>"Green"</formula>
    </cfRule>
    <cfRule type="cellIs" dxfId="135" priority="135" operator="equal">
      <formula>"Yellow"</formula>
    </cfRule>
    <cfRule type="cellIs" dxfId="134" priority="136" operator="equal">
      <formula>"Orange"</formula>
    </cfRule>
    <cfRule type="cellIs" dxfId="133" priority="137" operator="equal">
      <formula>"Brown"</formula>
    </cfRule>
    <cfRule type="cellIs" dxfId="132" priority="138" operator="equal">
      <formula>"Red"</formula>
    </cfRule>
  </conditionalFormatting>
  <conditionalFormatting sqref="F18">
    <cfRule type="cellIs" dxfId="131" priority="127" operator="equal">
      <formula>"""AEB"""</formula>
    </cfRule>
    <cfRule type="cellIs" dxfId="130" priority="128" operator="equal">
      <formula>"Green"</formula>
    </cfRule>
    <cfRule type="cellIs" dxfId="129" priority="129" operator="equal">
      <formula>"Yellow"</formula>
    </cfRule>
    <cfRule type="cellIs" dxfId="128" priority="130" operator="equal">
      <formula>"Orange"</formula>
    </cfRule>
    <cfRule type="cellIs" dxfId="127" priority="131" operator="equal">
      <formula>"Brown"</formula>
    </cfRule>
    <cfRule type="cellIs" dxfId="126" priority="132" operator="equal">
      <formula>"Red"</formula>
    </cfRule>
  </conditionalFormatting>
  <conditionalFormatting sqref="F18">
    <cfRule type="cellIs" dxfId="125" priority="121" operator="equal">
      <formula>"Green"</formula>
    </cfRule>
    <cfRule type="cellIs" dxfId="124" priority="122" operator="equal">
      <formula>"Yellow"</formula>
    </cfRule>
    <cfRule type="cellIs" dxfId="123" priority="123" operator="equal">
      <formula>"Orange"</formula>
    </cfRule>
    <cfRule type="cellIs" dxfId="122" priority="124" operator="equal">
      <formula>"Brown"</formula>
    </cfRule>
    <cfRule type="cellIs" dxfId="121" priority="125" operator="equal">
      <formula>"Red"</formula>
    </cfRule>
    <cfRule type="cellIs" dxfId="120" priority="126" operator="equal">
      <formula>"D Red"</formula>
    </cfRule>
  </conditionalFormatting>
  <conditionalFormatting sqref="F18">
    <cfRule type="cellIs" dxfId="119" priority="115" operator="equal">
      <formula>"Green"</formula>
    </cfRule>
    <cfRule type="cellIs" dxfId="118" priority="116" operator="equal">
      <formula>"Yellow"</formula>
    </cfRule>
    <cfRule type="cellIs" dxfId="117" priority="117" operator="equal">
      <formula>"Orange"</formula>
    </cfRule>
    <cfRule type="cellIs" dxfId="116" priority="118" operator="equal">
      <formula>"Brown"</formula>
    </cfRule>
    <cfRule type="cellIs" dxfId="115" priority="119" operator="equal">
      <formula>"Red"</formula>
    </cfRule>
    <cfRule type="cellIs" dxfId="114" priority="120" operator="equal">
      <formula>"D Red"</formula>
    </cfRule>
  </conditionalFormatting>
  <conditionalFormatting sqref="F18">
    <cfRule type="cellIs" dxfId="113" priority="109" operator="equal">
      <formula>"Green"</formula>
    </cfRule>
    <cfRule type="cellIs" dxfId="112" priority="110" operator="equal">
      <formula>"Yellow"</formula>
    </cfRule>
    <cfRule type="cellIs" dxfId="111" priority="111" operator="equal">
      <formula>"Orange"</formula>
    </cfRule>
    <cfRule type="cellIs" dxfId="110" priority="112" operator="equal">
      <formula>"Brown"</formula>
    </cfRule>
    <cfRule type="cellIs" dxfId="109" priority="113" operator="equal">
      <formula>"Red"</formula>
    </cfRule>
    <cfRule type="cellIs" dxfId="108" priority="114" operator="equal">
      <formula>"D Red"</formula>
    </cfRule>
  </conditionalFormatting>
  <conditionalFormatting sqref="F88:H90">
    <cfRule type="cellIs" dxfId="107" priority="103" operator="equal">
      <formula>"Green"</formula>
    </cfRule>
    <cfRule type="cellIs" dxfId="106" priority="104" operator="equal">
      <formula>"Yellow"</formula>
    </cfRule>
    <cfRule type="cellIs" dxfId="105" priority="105" operator="equal">
      <formula>"Orange"</formula>
    </cfRule>
    <cfRule type="cellIs" dxfId="104" priority="106" operator="equal">
      <formula>"Brown"</formula>
    </cfRule>
    <cfRule type="cellIs" dxfId="103" priority="107" operator="equal">
      <formula>"Red"</formula>
    </cfRule>
    <cfRule type="cellIs" dxfId="102" priority="108" operator="equal">
      <formula>"D Red"</formula>
    </cfRule>
  </conditionalFormatting>
  <conditionalFormatting sqref="D36:H46">
    <cfRule type="cellIs" dxfId="101" priority="97" operator="equal">
      <formula>"Green"</formula>
    </cfRule>
    <cfRule type="cellIs" dxfId="100" priority="98" operator="equal">
      <formula>"Yellow"</formula>
    </cfRule>
    <cfRule type="cellIs" dxfId="99" priority="99" operator="equal">
      <formula>"Orange"</formula>
    </cfRule>
    <cfRule type="cellIs" dxfId="98" priority="100" operator="equal">
      <formula>"Brown"</formula>
    </cfRule>
    <cfRule type="cellIs" dxfId="97" priority="101" operator="equal">
      <formula>"Red"</formula>
    </cfRule>
    <cfRule type="cellIs" dxfId="96" priority="102" operator="equal">
      <formula>"D Red"</formula>
    </cfRule>
  </conditionalFormatting>
  <conditionalFormatting sqref="I31:I32">
    <cfRule type="cellIs" dxfId="95" priority="80" operator="equal">
      <formula>"Green"</formula>
    </cfRule>
    <cfRule type="cellIs" dxfId="94" priority="81" operator="equal">
      <formula>"Yellow"</formula>
    </cfRule>
    <cfRule type="cellIs" dxfId="93" priority="82" operator="equal">
      <formula>"Orange"</formula>
    </cfRule>
    <cfRule type="cellIs" dxfId="92" priority="83" operator="equal">
      <formula>"Brown"</formula>
    </cfRule>
    <cfRule type="cellIs" dxfId="91" priority="84" operator="equal">
      <formula>"Red"</formula>
    </cfRule>
    <cfRule type="cellIs" dxfId="90" priority="85" operator="equal">
      <formula>"D Red"</formula>
    </cfRule>
  </conditionalFormatting>
  <conditionalFormatting sqref="I27:M32">
    <cfRule type="cellIs" dxfId="89" priority="86" operator="equal">
      <formula>"Green"</formula>
    </cfRule>
    <cfRule type="cellIs" dxfId="88" priority="87" operator="equal">
      <formula>"Yellow"</formula>
    </cfRule>
    <cfRule type="cellIs" dxfId="87" priority="88" operator="equal">
      <formula>"Orange"</formula>
    </cfRule>
    <cfRule type="cellIs" dxfId="86" priority="89" operator="equal">
      <formula>"Brown"</formula>
    </cfRule>
    <cfRule type="cellIs" dxfId="85" priority="90" operator="equal">
      <formula>"Red"</formula>
    </cfRule>
    <cfRule type="cellIs" dxfId="84" priority="91" operator="equal">
      <formula>"D Red"</formula>
    </cfRule>
  </conditionalFormatting>
  <conditionalFormatting sqref="I27:M32">
    <cfRule type="cellIs" dxfId="83" priority="79" operator="equal">
      <formula>"""AEB"""</formula>
    </cfRule>
    <cfRule type="cellIs" dxfId="82" priority="92" operator="equal">
      <formula>"Green"</formula>
    </cfRule>
    <cfRule type="cellIs" dxfId="81" priority="93" operator="equal">
      <formula>"Yellow"</formula>
    </cfRule>
    <cfRule type="cellIs" dxfId="80" priority="94" operator="equal">
      <formula>"Orange"</formula>
    </cfRule>
    <cfRule type="cellIs" dxfId="79" priority="95" operator="equal">
      <formula>"Brown"</formula>
    </cfRule>
    <cfRule type="cellIs" dxfId="78" priority="96" operator="equal">
      <formula>"Red"</formula>
    </cfRule>
  </conditionalFormatting>
  <conditionalFormatting sqref="K31">
    <cfRule type="cellIs" dxfId="77" priority="73" operator="equal">
      <formula>"""AEB"""</formula>
    </cfRule>
    <cfRule type="cellIs" dxfId="76" priority="74" operator="equal">
      <formula>"Green"</formula>
    </cfRule>
    <cfRule type="cellIs" dxfId="75" priority="75" operator="equal">
      <formula>"Yellow"</formula>
    </cfRule>
    <cfRule type="cellIs" dxfId="74" priority="76" operator="equal">
      <formula>"Orange"</formula>
    </cfRule>
    <cfRule type="cellIs" dxfId="73" priority="77" operator="equal">
      <formula>"Brown"</formula>
    </cfRule>
    <cfRule type="cellIs" dxfId="72" priority="78" operator="equal">
      <formula>"Red"</formula>
    </cfRule>
  </conditionalFormatting>
  <conditionalFormatting sqref="K32">
    <cfRule type="cellIs" dxfId="71" priority="67" operator="equal">
      <formula>"""AEB"""</formula>
    </cfRule>
    <cfRule type="cellIs" dxfId="70" priority="68" operator="equal">
      <formula>"Green"</formula>
    </cfRule>
    <cfRule type="cellIs" dxfId="69" priority="69" operator="equal">
      <formula>"Yellow"</formula>
    </cfRule>
    <cfRule type="cellIs" dxfId="68" priority="70" operator="equal">
      <formula>"Orange"</formula>
    </cfRule>
    <cfRule type="cellIs" dxfId="67" priority="71" operator="equal">
      <formula>"Brown"</formula>
    </cfRule>
    <cfRule type="cellIs" dxfId="66" priority="72" operator="equal">
      <formula>"Red"</formula>
    </cfRule>
  </conditionalFormatting>
  <conditionalFormatting sqref="K27:K30">
    <cfRule type="cellIs" dxfId="65" priority="61" operator="equal">
      <formula>"""AEB"""</formula>
    </cfRule>
    <cfRule type="cellIs" dxfId="64" priority="62" operator="equal">
      <formula>"Green"</formula>
    </cfRule>
    <cfRule type="cellIs" dxfId="63" priority="63" operator="equal">
      <formula>"Yellow"</formula>
    </cfRule>
    <cfRule type="cellIs" dxfId="62" priority="64" operator="equal">
      <formula>"Orange"</formula>
    </cfRule>
    <cfRule type="cellIs" dxfId="61" priority="65" operator="equal">
      <formula>"Brown"</formula>
    </cfRule>
    <cfRule type="cellIs" dxfId="60" priority="66" operator="equal">
      <formula>"Red"</formula>
    </cfRule>
  </conditionalFormatting>
  <conditionalFormatting sqref="L29">
    <cfRule type="cellIs" dxfId="59" priority="55" operator="equal">
      <formula>"Green"</formula>
    </cfRule>
    <cfRule type="cellIs" dxfId="58" priority="56" operator="equal">
      <formula>"Yellow"</formula>
    </cfRule>
    <cfRule type="cellIs" dxfId="57" priority="57" operator="equal">
      <formula>"Orange"</formula>
    </cfRule>
    <cfRule type="cellIs" dxfId="56" priority="58" operator="equal">
      <formula>"Brown"</formula>
    </cfRule>
    <cfRule type="cellIs" dxfId="55" priority="59" operator="equal">
      <formula>"Red"</formula>
    </cfRule>
    <cfRule type="cellIs" dxfId="54" priority="60" operator="equal">
      <formula>"D Red"</formula>
    </cfRule>
  </conditionalFormatting>
  <conditionalFormatting sqref="L30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I22:M23">
    <cfRule type="cellIs" dxfId="47" priority="25" operator="equal">
      <formula>"Green"</formula>
    </cfRule>
    <cfRule type="cellIs" dxfId="46" priority="26" operator="equal">
      <formula>"Yellow"</formula>
    </cfRule>
    <cfRule type="cellIs" dxfId="45" priority="27" operator="equal">
      <formula>"Orange"</formula>
    </cfRule>
    <cfRule type="cellIs" dxfId="44" priority="28" operator="equal">
      <formula>"Brown"</formula>
    </cfRule>
    <cfRule type="cellIs" dxfId="43" priority="29" operator="equal">
      <formula>"Red"</formula>
    </cfRule>
    <cfRule type="cellIs" dxfId="42" priority="30" operator="equal">
      <formula>"D Red"</formula>
    </cfRule>
  </conditionalFormatting>
  <conditionalFormatting sqref="I24:M26">
    <cfRule type="cellIs" dxfId="41" priority="38" operator="equal">
      <formula>"Green"</formula>
    </cfRule>
    <cfRule type="cellIs" dxfId="40" priority="39" operator="equal">
      <formula>"Yellow"</formula>
    </cfRule>
    <cfRule type="cellIs" dxfId="39" priority="40" operator="equal">
      <formula>"Orange"</formula>
    </cfRule>
    <cfRule type="cellIs" dxfId="38" priority="41" operator="equal">
      <formula>"Brown"</formula>
    </cfRule>
    <cfRule type="cellIs" dxfId="37" priority="42" operator="equal">
      <formula>"Red"</formula>
    </cfRule>
    <cfRule type="cellIs" dxfId="36" priority="43" operator="equal">
      <formula>"D Red"</formula>
    </cfRule>
  </conditionalFormatting>
  <conditionalFormatting sqref="I24:M26">
    <cfRule type="cellIs" dxfId="35" priority="37" operator="equal">
      <formula>"""AEB"""</formula>
    </cfRule>
    <cfRule type="cellIs" dxfId="34" priority="44" operator="equal">
      <formula>"Green"</formula>
    </cfRule>
    <cfRule type="cellIs" dxfId="33" priority="45" operator="equal">
      <formula>"Yellow"</formula>
    </cfRule>
    <cfRule type="cellIs" dxfId="32" priority="46" operator="equal">
      <formula>"Orange"</formula>
    </cfRule>
    <cfRule type="cellIs" dxfId="31" priority="47" operator="equal">
      <formula>"Brown"</formula>
    </cfRule>
    <cfRule type="cellIs" dxfId="30" priority="48" operator="equal">
      <formula>"Red"</formula>
    </cfRule>
  </conditionalFormatting>
  <conditionalFormatting sqref="K24:K26">
    <cfRule type="cellIs" dxfId="29" priority="31" operator="equal">
      <formula>"""AEB"""</formula>
    </cfRule>
    <cfRule type="cellIs" dxfId="28" priority="32" operator="equal">
      <formula>"Green"</formula>
    </cfRule>
    <cfRule type="cellIs" dxfId="27" priority="33" operator="equal">
      <formula>"Yellow"</formula>
    </cfRule>
    <cfRule type="cellIs" dxfId="26" priority="34" operator="equal">
      <formula>"Orange"</formula>
    </cfRule>
    <cfRule type="cellIs" dxfId="25" priority="35" operator="equal">
      <formula>"Brown"</formula>
    </cfRule>
    <cfRule type="cellIs" dxfId="24" priority="36" operator="equal">
      <formula>"Red"</formula>
    </cfRule>
  </conditionalFormatting>
  <conditionalFormatting sqref="D52:E53">
    <cfRule type="cellIs" dxfId="23" priority="19" operator="equal">
      <formula>"AEB"</formula>
    </cfRule>
    <cfRule type="cellIs" dxfId="22" priority="20" operator="equal">
      <formula>"Green"</formula>
    </cfRule>
    <cfRule type="cellIs" dxfId="21" priority="21" operator="equal">
      <formula>"Yellow"</formula>
    </cfRule>
    <cfRule type="cellIs" dxfId="20" priority="22" operator="equal">
      <formula>"Orange"</formula>
    </cfRule>
    <cfRule type="cellIs" dxfId="19" priority="23" operator="equal">
      <formula>"Brown"</formula>
    </cfRule>
    <cfRule type="cellIs" dxfId="18" priority="24" operator="equal">
      <formula>"Red"</formula>
    </cfRule>
  </conditionalFormatting>
  <conditionalFormatting sqref="D55:E56">
    <cfRule type="cellIs" dxfId="17" priority="13" operator="equal">
      <formula>"AEB"</formula>
    </cfRule>
    <cfRule type="cellIs" dxfId="16" priority="14" operator="equal">
      <formula>"Green"</formula>
    </cfRule>
    <cfRule type="cellIs" dxfId="15" priority="15" operator="equal">
      <formula>"Yellow"</formula>
    </cfRule>
    <cfRule type="cellIs" dxfId="14" priority="16" operator="equal">
      <formula>"Orange"</formula>
    </cfRule>
    <cfRule type="cellIs" dxfId="13" priority="17" operator="equal">
      <formula>"Brown"</formula>
    </cfRule>
    <cfRule type="cellIs" dxfId="12" priority="18" operator="equal">
      <formula>"Red"</formula>
    </cfRule>
  </conditionalFormatting>
  <conditionalFormatting sqref="I52:J53">
    <cfRule type="cellIs" dxfId="11" priority="7" operator="equal">
      <formula>"AEB"</formula>
    </cfRule>
    <cfRule type="cellIs" dxfId="10" priority="8" operator="equal">
      <formula>"Green"</formula>
    </cfRule>
    <cfRule type="cellIs" dxfId="9" priority="9" operator="equal">
      <formula>"Yellow"</formula>
    </cfRule>
    <cfRule type="cellIs" dxfId="8" priority="10" operator="equal">
      <formula>"Orange"</formula>
    </cfRule>
    <cfRule type="cellIs" dxfId="7" priority="11" operator="equal">
      <formula>"Brown"</formula>
    </cfRule>
    <cfRule type="cellIs" dxfId="6" priority="12" operator="equal">
      <formula>"Red"</formula>
    </cfRule>
  </conditionalFormatting>
  <conditionalFormatting sqref="I55:J56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xWindow="448" yWindow="731" count="9">
    <dataValidation type="list" allowBlank="1" showInputMessage="1" showErrorMessage="1" sqref="D18:H20 F88:H90" xr:uid="{89119FBF-11E6-4E27-BD07-75334026FAF8}">
      <formula1>"Green,Red"</formula1>
    </dataValidation>
    <dataValidation allowBlank="1" showErrorMessage="1" sqref="D107:M108 D110:M110 D109" xr:uid="{AE9E56D7-3D2E-49B5-9031-EF8236DEDEE5}"/>
    <dataValidation type="list" allowBlank="1" showInputMessage="1" showErrorMessage="1" sqref="J61:J80 D7:H7 I14 D14 D95:E96" xr:uid="{1C57AD5C-E886-4658-8D33-1F6753CD0481}">
      <formula1>"YES,NO"</formula1>
    </dataValidation>
    <dataValidation allowBlank="1" showInputMessage="1" showErrorMessage="1" promptTitle="Format" prompt="VCRx,Speed,Overlap e.g_x000a_VCRs,65,-75" sqref="I61:I80 D61:E80" xr:uid="{A55A64AE-54E9-4E26-AC5D-AFCD64DDA069}"/>
    <dataValidation type="list" allowBlank="1" showInputMessage="1" showErrorMessage="1" sqref="I7:M7" xr:uid="{FB4F1510-F6EB-428A-B200-6C1CF6FDC93D}">
      <formula1>"YES,YES with ESS function,NO"</formula1>
    </dataValidation>
    <dataValidation type="list" allowBlank="1" showInputMessage="1" showErrorMessage="1" sqref="D12:M13" xr:uid="{C3C656B3-F30B-42A6-B860-BA9BFDADF8BA}">
      <formula1>"PASS,FAIL"</formula1>
    </dataValidation>
    <dataValidation type="list" allowBlank="1" showInputMessage="1" showErrorMessage="1" sqref="D22:M23" xr:uid="{FFFE4E74-70AF-4284-99DC-0E8FA1E3D64E}">
      <formula1>"Green,Yellow,Orange,Red"</formula1>
    </dataValidation>
    <dataValidation type="list" allowBlank="1" showInputMessage="1" showErrorMessage="1" sqref="D21:H21" xr:uid="{4EB1E92A-FCB5-4A7B-B2B9-DC7AC3E233CE}">
      <formula1>"Green,Orange,Red"</formula1>
    </dataValidation>
    <dataValidation type="list" allowBlank="1" showInputMessage="1" showErrorMessage="1" sqref="D24:M26 I27:M32 D52:E53 D55:E56 I52:J53 I55:J56" xr:uid="{B6F5AC47-3F93-4902-B68D-333A3C509B2B}">
      <formula1>"Green,Yellow,Orange,Brown,Red"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&amp;C_x000D_&amp;1#&amp;"Calibri"&amp;8&amp;KA80000 This document has been classified as Restricted and its distribution should be limited within and outside of Thatcham Research.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962-174F-4A06-9725-F7DA03B290FB}">
  <sheetPr codeName="Sheet5">
    <tabColor rgb="FF7030A0"/>
    <pageSetUpPr fitToPage="1"/>
  </sheetPr>
  <dimension ref="A1:R72"/>
  <sheetViews>
    <sheetView showGridLines="0" topLeftCell="A19" zoomScaleNormal="100" workbookViewId="0">
      <selection activeCell="G19" sqref="A1:XFD1048576"/>
    </sheetView>
  </sheetViews>
  <sheetFormatPr defaultColWidth="8.7109375" defaultRowHeight="12.75"/>
  <cols>
    <col min="1" max="2" width="8.7109375" style="28"/>
    <col min="3" max="3" width="40.42578125" style="28" customWidth="1"/>
    <col min="4" max="15" width="5.7109375" style="28" customWidth="1"/>
    <col min="16" max="16" width="2" style="28" hidden="1" customWidth="1"/>
    <col min="17" max="16384" width="8.7109375" style="28"/>
  </cols>
  <sheetData>
    <row r="1" spans="1:18" ht="13.5" thickBot="1">
      <c r="A1" s="27">
        <v>3</v>
      </c>
    </row>
    <row r="2" spans="1:18" s="30" customFormat="1" ht="13.15" customHeight="1">
      <c r="B2" s="431" t="s">
        <v>105</v>
      </c>
      <c r="C2" s="432"/>
      <c r="D2" s="435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440"/>
      <c r="R2" s="28"/>
    </row>
    <row r="3" spans="1:18" s="30" customFormat="1" ht="15" customHeight="1">
      <c r="B3" s="433"/>
      <c r="C3" s="434"/>
      <c r="D3" s="437"/>
      <c r="E3" s="441"/>
      <c r="F3" s="441"/>
      <c r="G3" s="441"/>
      <c r="H3" s="441"/>
      <c r="I3" s="441"/>
      <c r="J3" s="441"/>
      <c r="K3" s="441"/>
      <c r="L3" s="441"/>
      <c r="M3" s="441"/>
      <c r="N3" s="441"/>
      <c r="O3" s="442"/>
      <c r="R3" s="28"/>
    </row>
    <row r="4" spans="1:18" ht="15" customHeight="1" thickBot="1">
      <c r="B4" s="443"/>
      <c r="C4" s="444"/>
      <c r="D4" s="659"/>
      <c r="E4" s="660"/>
      <c r="F4" s="660"/>
      <c r="G4" s="660"/>
      <c r="H4" s="660"/>
      <c r="I4" s="660"/>
      <c r="J4" s="660"/>
      <c r="K4" s="660"/>
      <c r="L4" s="660"/>
      <c r="M4" s="660"/>
      <c r="N4" s="660"/>
      <c r="O4" s="661"/>
    </row>
    <row r="5" spans="1:18" s="29" customFormat="1" ht="15" customHeight="1">
      <c r="A5" s="28"/>
      <c r="B5" s="33" t="s">
        <v>28</v>
      </c>
      <c r="C5" s="63"/>
      <c r="D5" s="445"/>
      <c r="E5" s="446"/>
      <c r="F5" s="446"/>
      <c r="G5" s="446"/>
      <c r="H5" s="446"/>
      <c r="I5" s="446"/>
      <c r="J5" s="446"/>
      <c r="K5" s="446"/>
      <c r="L5" s="446"/>
      <c r="M5" s="446"/>
      <c r="N5" s="446"/>
      <c r="O5" s="447"/>
      <c r="R5" s="28"/>
    </row>
    <row r="6" spans="1:18" s="29" customFormat="1" ht="15" customHeight="1">
      <c r="A6" s="28"/>
      <c r="B6" s="31"/>
      <c r="C6" s="64" t="s">
        <v>100</v>
      </c>
      <c r="D6" s="423" t="s">
        <v>308</v>
      </c>
      <c r="E6" s="425"/>
      <c r="F6" s="425"/>
      <c r="G6" s="425"/>
      <c r="H6" s="425"/>
      <c r="I6" s="425"/>
      <c r="J6" s="425"/>
      <c r="K6" s="425"/>
      <c r="L6" s="425"/>
      <c r="M6" s="425"/>
      <c r="N6" s="425"/>
      <c r="O6" s="426"/>
      <c r="P6" s="29" t="s">
        <v>308</v>
      </c>
      <c r="R6" s="28"/>
    </row>
    <row r="7" spans="1:18" s="29" customFormat="1" ht="15" customHeight="1">
      <c r="A7" s="28"/>
      <c r="B7" s="31"/>
      <c r="C7" s="64" t="s">
        <v>106</v>
      </c>
      <c r="D7" s="423" t="s">
        <v>306</v>
      </c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6"/>
      <c r="R7" s="28"/>
    </row>
    <row r="8" spans="1:18" s="29" customFormat="1" ht="15" customHeight="1">
      <c r="A8" s="28"/>
      <c r="B8" s="31"/>
      <c r="C8" s="64" t="s">
        <v>29</v>
      </c>
      <c r="D8" s="423" t="s">
        <v>309</v>
      </c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6"/>
      <c r="R8" s="28"/>
    </row>
    <row r="9" spans="1:18" s="29" customFormat="1" ht="15" customHeight="1">
      <c r="A9" s="28"/>
      <c r="B9" s="31"/>
      <c r="C9" s="64" t="s">
        <v>43</v>
      </c>
      <c r="D9" s="653">
        <v>60</v>
      </c>
      <c r="E9" s="654"/>
      <c r="F9" s="654"/>
      <c r="G9" s="654"/>
      <c r="H9" s="654"/>
      <c r="I9" s="654"/>
      <c r="J9" s="654"/>
      <c r="K9" s="654"/>
      <c r="L9" s="654"/>
      <c r="M9" s="654"/>
      <c r="N9" s="654"/>
      <c r="O9" s="655"/>
      <c r="P9" s="29">
        <v>60</v>
      </c>
      <c r="R9" s="28"/>
    </row>
    <row r="10" spans="1:18" s="29" customFormat="1" ht="15" customHeight="1" thickBot="1">
      <c r="A10" s="28"/>
      <c r="B10" s="38"/>
      <c r="C10" s="65" t="s">
        <v>30</v>
      </c>
      <c r="D10" s="656">
        <v>200</v>
      </c>
      <c r="E10" s="657"/>
      <c r="F10" s="657"/>
      <c r="G10" s="657"/>
      <c r="H10" s="657"/>
      <c r="I10" s="657"/>
      <c r="J10" s="657"/>
      <c r="K10" s="657"/>
      <c r="L10" s="657"/>
      <c r="M10" s="657"/>
      <c r="N10" s="657"/>
      <c r="O10" s="658"/>
      <c r="P10" s="29">
        <v>200</v>
      </c>
      <c r="R10" s="28"/>
    </row>
    <row r="11" spans="1:18" s="29" customFormat="1" ht="15" customHeight="1" thickBot="1">
      <c r="A11" s="28"/>
      <c r="B11" s="459"/>
      <c r="C11" s="459"/>
      <c r="D11" s="459"/>
      <c r="E11" s="459"/>
      <c r="F11" s="459"/>
      <c r="G11" s="459"/>
      <c r="H11" s="459"/>
      <c r="I11" s="459"/>
      <c r="J11" s="459"/>
      <c r="K11" s="459"/>
      <c r="L11" s="459"/>
      <c r="M11" s="459"/>
      <c r="N11" s="459"/>
      <c r="O11" s="459"/>
      <c r="R11" s="28"/>
    </row>
    <row r="12" spans="1:18" s="29" customFormat="1" ht="15" customHeight="1">
      <c r="A12" s="28"/>
      <c r="B12" s="33" t="s">
        <v>65</v>
      </c>
      <c r="C12" s="34"/>
      <c r="D12" s="445"/>
      <c r="E12" s="446"/>
      <c r="F12" s="446"/>
      <c r="G12" s="446"/>
      <c r="H12" s="446"/>
      <c r="I12" s="446"/>
      <c r="J12" s="446"/>
      <c r="K12" s="446"/>
      <c r="L12" s="446"/>
      <c r="M12" s="446"/>
      <c r="N12" s="446"/>
      <c r="O12" s="447"/>
      <c r="R12" s="28"/>
    </row>
    <row r="13" spans="1:18" s="29" customFormat="1" ht="15" customHeight="1" thickBot="1">
      <c r="A13" s="28"/>
      <c r="B13" s="31"/>
      <c r="C13" s="32" t="s">
        <v>67</v>
      </c>
      <c r="D13" s="427" t="s">
        <v>306</v>
      </c>
      <c r="E13" s="429"/>
      <c r="F13" s="429"/>
      <c r="G13" s="429"/>
      <c r="H13" s="429"/>
      <c r="I13" s="429"/>
      <c r="J13" s="429"/>
      <c r="K13" s="429"/>
      <c r="L13" s="429"/>
      <c r="M13" s="429"/>
      <c r="N13" s="429"/>
      <c r="O13" s="430"/>
      <c r="R13" s="28"/>
    </row>
    <row r="14" spans="1:18" s="29" customFormat="1" ht="15" customHeight="1" thickBot="1">
      <c r="A14" s="28"/>
      <c r="B14" s="399" t="s">
        <v>65</v>
      </c>
      <c r="C14" s="400"/>
      <c r="D14" s="557" t="s">
        <v>307</v>
      </c>
      <c r="E14" s="558"/>
      <c r="F14" s="558"/>
      <c r="G14" s="558"/>
      <c r="H14" s="558"/>
      <c r="I14" s="558"/>
      <c r="J14" s="558"/>
      <c r="K14" s="558"/>
      <c r="L14" s="558"/>
      <c r="M14" s="558"/>
      <c r="N14" s="558"/>
      <c r="O14" s="559"/>
      <c r="R14" s="28"/>
    </row>
    <row r="15" spans="1:18" s="29" customFormat="1" ht="15" customHeight="1" thickBot="1">
      <c r="A15" s="28"/>
      <c r="B15" s="459"/>
      <c r="C15" s="459"/>
      <c r="D15" s="459"/>
      <c r="E15" s="459"/>
      <c r="F15" s="459"/>
      <c r="G15" s="459"/>
      <c r="H15" s="459"/>
      <c r="I15" s="459"/>
      <c r="J15" s="459"/>
      <c r="K15" s="459"/>
      <c r="L15" s="459"/>
      <c r="M15" s="459"/>
      <c r="N15" s="459"/>
      <c r="O15" s="459"/>
      <c r="R15" s="28"/>
    </row>
    <row r="16" spans="1:18" s="29" customFormat="1" ht="15" customHeight="1">
      <c r="A16" s="28"/>
      <c r="B16" s="33" t="s">
        <v>107</v>
      </c>
      <c r="C16" s="34"/>
      <c r="D16" s="445"/>
      <c r="E16" s="446"/>
      <c r="F16" s="446"/>
      <c r="G16" s="446"/>
      <c r="H16" s="446"/>
      <c r="I16" s="446"/>
      <c r="J16" s="446"/>
      <c r="K16" s="446"/>
      <c r="L16" s="446"/>
      <c r="M16" s="446"/>
      <c r="N16" s="446"/>
      <c r="O16" s="447"/>
      <c r="R16" s="28"/>
    </row>
    <row r="17" spans="1:18" s="29" customFormat="1" ht="15" customHeight="1">
      <c r="A17" s="28"/>
      <c r="B17" s="31"/>
      <c r="C17" s="35" t="s">
        <v>108</v>
      </c>
      <c r="D17" s="622" t="s">
        <v>109</v>
      </c>
      <c r="E17" s="623"/>
      <c r="F17" s="624"/>
      <c r="G17" s="625" t="s">
        <v>203</v>
      </c>
      <c r="H17" s="623"/>
      <c r="I17" s="624"/>
      <c r="J17" s="625" t="s">
        <v>204</v>
      </c>
      <c r="K17" s="623"/>
      <c r="L17" s="624"/>
      <c r="M17" s="623" t="s">
        <v>205</v>
      </c>
      <c r="N17" s="623"/>
      <c r="O17" s="626"/>
      <c r="R17" s="28"/>
    </row>
    <row r="18" spans="1:18" s="29" customFormat="1" ht="15" customHeight="1">
      <c r="A18" s="28"/>
      <c r="B18" s="68"/>
      <c r="C18" s="58">
        <v>0.2</v>
      </c>
      <c r="D18" s="613">
        <v>0.38700000000000001</v>
      </c>
      <c r="E18" s="614"/>
      <c r="F18" s="615"/>
      <c r="G18" s="616">
        <v>0.24</v>
      </c>
      <c r="H18" s="614"/>
      <c r="I18" s="615"/>
      <c r="J18" s="616">
        <v>9999</v>
      </c>
      <c r="K18" s="614"/>
      <c r="L18" s="615"/>
      <c r="M18" s="616">
        <v>9999</v>
      </c>
      <c r="N18" s="614"/>
      <c r="O18" s="617"/>
      <c r="Q18" s="60"/>
      <c r="R18" s="28"/>
    </row>
    <row r="19" spans="1:18" s="29" customFormat="1" ht="15" customHeight="1">
      <c r="A19" s="28"/>
      <c r="B19" s="68"/>
      <c r="C19" s="58">
        <v>0.3</v>
      </c>
      <c r="D19" s="613">
        <v>0.35</v>
      </c>
      <c r="E19" s="614"/>
      <c r="F19" s="615"/>
      <c r="G19" s="616">
        <v>0.25</v>
      </c>
      <c r="H19" s="614"/>
      <c r="I19" s="615"/>
      <c r="J19" s="616">
        <v>9999</v>
      </c>
      <c r="K19" s="614"/>
      <c r="L19" s="615"/>
      <c r="M19" s="616">
        <v>9999</v>
      </c>
      <c r="N19" s="614"/>
      <c r="O19" s="617"/>
      <c r="R19" s="28"/>
    </row>
    <row r="20" spans="1:18" s="29" customFormat="1" ht="15" customHeight="1">
      <c r="A20" s="28"/>
      <c r="B20" s="68"/>
      <c r="C20" s="58">
        <v>0.4</v>
      </c>
      <c r="D20" s="613">
        <v>0.38</v>
      </c>
      <c r="E20" s="614"/>
      <c r="F20" s="615"/>
      <c r="G20" s="616">
        <v>0.25</v>
      </c>
      <c r="H20" s="614"/>
      <c r="I20" s="615"/>
      <c r="J20" s="616">
        <v>9999</v>
      </c>
      <c r="K20" s="614"/>
      <c r="L20" s="615"/>
      <c r="M20" s="616">
        <v>9999</v>
      </c>
      <c r="N20" s="614"/>
      <c r="O20" s="617"/>
      <c r="R20" s="28"/>
    </row>
    <row r="21" spans="1:18" s="29" customFormat="1" ht="15" customHeight="1" thickBot="1">
      <c r="A21" s="28"/>
      <c r="B21" s="68"/>
      <c r="C21" s="58">
        <v>0.5</v>
      </c>
      <c r="D21" s="639">
        <v>0.4</v>
      </c>
      <c r="E21" s="640"/>
      <c r="F21" s="641"/>
      <c r="G21" s="651">
        <v>0.18</v>
      </c>
      <c r="H21" s="640"/>
      <c r="I21" s="641"/>
      <c r="J21" s="616">
        <v>9999</v>
      </c>
      <c r="K21" s="614"/>
      <c r="L21" s="615"/>
      <c r="M21" s="651">
        <v>9999</v>
      </c>
      <c r="N21" s="640"/>
      <c r="O21" s="652"/>
      <c r="R21" s="28"/>
    </row>
    <row r="22" spans="1:18" s="29" customFormat="1" ht="15" customHeight="1" thickBot="1">
      <c r="A22" s="28"/>
      <c r="B22" s="68"/>
      <c r="C22" s="58"/>
      <c r="D22" s="646">
        <v>0.25</v>
      </c>
      <c r="E22" s="647"/>
      <c r="F22" s="648"/>
      <c r="G22" s="649">
        <v>0.25</v>
      </c>
      <c r="H22" s="647"/>
      <c r="I22" s="648"/>
      <c r="J22" s="649">
        <v>0.25</v>
      </c>
      <c r="K22" s="647"/>
      <c r="L22" s="648"/>
      <c r="M22" s="647">
        <v>0.25</v>
      </c>
      <c r="N22" s="647"/>
      <c r="O22" s="650"/>
      <c r="R22" s="28"/>
    </row>
    <row r="23" spans="1:18" s="1" customFormat="1" ht="15" customHeight="1" thickBot="1">
      <c r="B23" s="604" t="s">
        <v>110</v>
      </c>
      <c r="C23" s="605"/>
      <c r="D23" s="606">
        <v>1</v>
      </c>
      <c r="E23" s="607"/>
      <c r="F23" s="607"/>
      <c r="G23" s="607"/>
      <c r="H23" s="607"/>
      <c r="I23" s="607"/>
      <c r="J23" s="607"/>
      <c r="K23" s="607"/>
      <c r="L23" s="607"/>
      <c r="M23" s="607"/>
      <c r="N23" s="607"/>
      <c r="O23" s="609"/>
      <c r="R23" s="28"/>
    </row>
    <row r="24" spans="1:18" s="29" customFormat="1" ht="15" customHeight="1">
      <c r="A24" s="28"/>
      <c r="B24" s="33"/>
      <c r="C24" s="283" t="s">
        <v>121</v>
      </c>
      <c r="D24" s="642" t="s">
        <v>118</v>
      </c>
      <c r="E24" s="643"/>
      <c r="F24" s="643"/>
      <c r="G24" s="643"/>
      <c r="H24" s="643"/>
      <c r="I24" s="644"/>
      <c r="J24" s="643" t="s">
        <v>119</v>
      </c>
      <c r="K24" s="643"/>
      <c r="L24" s="643"/>
      <c r="M24" s="643"/>
      <c r="N24" s="643"/>
      <c r="O24" s="645"/>
      <c r="R24" s="28"/>
    </row>
    <row r="25" spans="1:18" s="29" customFormat="1" ht="15" customHeight="1">
      <c r="A25" s="28"/>
      <c r="B25" s="68"/>
      <c r="C25" s="154">
        <v>0.2</v>
      </c>
      <c r="D25" s="613">
        <v>0.15</v>
      </c>
      <c r="E25" s="614"/>
      <c r="F25" s="614"/>
      <c r="G25" s="614"/>
      <c r="H25" s="614"/>
      <c r="I25" s="615"/>
      <c r="J25" s="614">
        <v>0.18</v>
      </c>
      <c r="K25" s="614"/>
      <c r="L25" s="614"/>
      <c r="M25" s="614"/>
      <c r="N25" s="614"/>
      <c r="O25" s="617"/>
      <c r="Q25" s="155"/>
      <c r="R25" s="28"/>
    </row>
    <row r="26" spans="1:18" s="29" customFormat="1" ht="15" customHeight="1">
      <c r="A26" s="28"/>
      <c r="B26" s="68"/>
      <c r="C26" s="154">
        <v>0.3</v>
      </c>
      <c r="D26" s="613">
        <v>0.1</v>
      </c>
      <c r="E26" s="614"/>
      <c r="F26" s="614"/>
      <c r="G26" s="614"/>
      <c r="H26" s="614"/>
      <c r="I26" s="615"/>
      <c r="J26" s="614">
        <v>-0.05</v>
      </c>
      <c r="K26" s="614"/>
      <c r="L26" s="614"/>
      <c r="M26" s="614"/>
      <c r="N26" s="614"/>
      <c r="O26" s="617"/>
      <c r="Q26" s="267"/>
      <c r="R26" s="28"/>
    </row>
    <row r="27" spans="1:18" s="29" customFormat="1" ht="15" customHeight="1">
      <c r="A27" s="28"/>
      <c r="B27" s="68"/>
      <c r="C27" s="154">
        <v>0.4</v>
      </c>
      <c r="D27" s="613">
        <v>0.06</v>
      </c>
      <c r="E27" s="614"/>
      <c r="F27" s="614"/>
      <c r="G27" s="614"/>
      <c r="H27" s="614"/>
      <c r="I27" s="615"/>
      <c r="J27" s="614">
        <v>-0.03</v>
      </c>
      <c r="K27" s="614"/>
      <c r="L27" s="614"/>
      <c r="M27" s="614"/>
      <c r="N27" s="614"/>
      <c r="O27" s="617"/>
      <c r="R27" s="28"/>
    </row>
    <row r="28" spans="1:18" s="29" customFormat="1" ht="15" customHeight="1" thickBot="1">
      <c r="A28" s="28"/>
      <c r="B28" s="156"/>
      <c r="C28" s="157">
        <v>0.5</v>
      </c>
      <c r="D28" s="639">
        <v>0</v>
      </c>
      <c r="E28" s="640"/>
      <c r="F28" s="640"/>
      <c r="G28" s="640"/>
      <c r="H28" s="640"/>
      <c r="I28" s="641"/>
      <c r="J28" s="614">
        <v>-0.09</v>
      </c>
      <c r="K28" s="614"/>
      <c r="L28" s="614"/>
      <c r="M28" s="614"/>
      <c r="N28" s="614"/>
      <c r="O28" s="617"/>
      <c r="R28" s="28"/>
    </row>
    <row r="29" spans="1:18" s="1" customFormat="1" ht="15" customHeight="1" thickBot="1">
      <c r="B29" s="604" t="s">
        <v>206</v>
      </c>
      <c r="C29" s="605"/>
      <c r="D29" s="606">
        <v>0.5</v>
      </c>
      <c r="E29" s="607"/>
      <c r="F29" s="607"/>
      <c r="G29" s="607"/>
      <c r="H29" s="607"/>
      <c r="I29" s="607"/>
      <c r="J29" s="607"/>
      <c r="K29" s="607"/>
      <c r="L29" s="607"/>
      <c r="M29" s="607"/>
      <c r="N29" s="607"/>
      <c r="O29" s="609"/>
      <c r="R29" s="28"/>
    </row>
    <row r="30" spans="1:18" s="29" customFormat="1" ht="15" customHeight="1">
      <c r="A30" s="28"/>
      <c r="B30" s="31"/>
      <c r="C30" s="35" t="s">
        <v>111</v>
      </c>
      <c r="D30" s="445"/>
      <c r="E30" s="446"/>
      <c r="F30" s="446"/>
      <c r="G30" s="446"/>
      <c r="H30" s="446"/>
      <c r="I30" s="446"/>
      <c r="J30" s="446"/>
      <c r="K30" s="446"/>
      <c r="L30" s="446"/>
      <c r="M30" s="446"/>
      <c r="N30" s="446"/>
      <c r="O30" s="447"/>
      <c r="R30" s="28"/>
    </row>
    <row r="31" spans="1:18" s="29" customFormat="1" ht="15" customHeight="1">
      <c r="A31" s="28"/>
      <c r="B31" s="68"/>
      <c r="C31" s="58">
        <v>0.3</v>
      </c>
      <c r="D31" s="423" t="s">
        <v>307</v>
      </c>
      <c r="E31" s="425"/>
      <c r="F31" s="425"/>
      <c r="G31" s="425"/>
      <c r="H31" s="425"/>
      <c r="I31" s="425"/>
      <c r="J31" s="425"/>
      <c r="K31" s="425"/>
      <c r="L31" s="425"/>
      <c r="M31" s="425"/>
      <c r="N31" s="425"/>
      <c r="O31" s="426"/>
      <c r="Q31" s="60"/>
      <c r="R31" s="28"/>
    </row>
    <row r="32" spans="1:18" s="29" customFormat="1" ht="15" customHeight="1">
      <c r="A32" s="28"/>
      <c r="B32" s="68"/>
      <c r="C32" s="58">
        <v>0.4</v>
      </c>
      <c r="D32" s="423" t="s">
        <v>307</v>
      </c>
      <c r="E32" s="425"/>
      <c r="F32" s="425"/>
      <c r="G32" s="425"/>
      <c r="H32" s="425"/>
      <c r="I32" s="425"/>
      <c r="J32" s="425"/>
      <c r="K32" s="425"/>
      <c r="L32" s="425"/>
      <c r="M32" s="425"/>
      <c r="N32" s="425"/>
      <c r="O32" s="426"/>
      <c r="R32" s="28"/>
    </row>
    <row r="33" spans="1:18" s="29" customFormat="1" ht="15" customHeight="1">
      <c r="A33" s="28"/>
      <c r="B33" s="68"/>
      <c r="C33" s="58">
        <v>0.5</v>
      </c>
      <c r="D33" s="423" t="s">
        <v>307</v>
      </c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6"/>
      <c r="R33" s="28"/>
    </row>
    <row r="34" spans="1:18" s="29" customFormat="1" ht="15" customHeight="1" thickBot="1">
      <c r="A34" s="28"/>
      <c r="B34" s="68"/>
      <c r="C34" s="58">
        <v>0.6</v>
      </c>
      <c r="D34" s="423" t="s">
        <v>307</v>
      </c>
      <c r="E34" s="425"/>
      <c r="F34" s="425"/>
      <c r="G34" s="425"/>
      <c r="H34" s="425"/>
      <c r="I34" s="425"/>
      <c r="J34" s="425"/>
      <c r="K34" s="425"/>
      <c r="L34" s="425"/>
      <c r="M34" s="425"/>
      <c r="N34" s="425"/>
      <c r="O34" s="426"/>
      <c r="R34" s="28"/>
    </row>
    <row r="35" spans="1:18" s="1" customFormat="1" ht="15" customHeight="1" thickBot="1">
      <c r="B35" s="604" t="s">
        <v>112</v>
      </c>
      <c r="C35" s="605"/>
      <c r="D35" s="606">
        <v>1</v>
      </c>
      <c r="E35" s="607"/>
      <c r="F35" s="607"/>
      <c r="G35" s="607"/>
      <c r="H35" s="607"/>
      <c r="I35" s="607"/>
      <c r="J35" s="607"/>
      <c r="K35" s="607"/>
      <c r="L35" s="607"/>
      <c r="M35" s="607"/>
      <c r="N35" s="607"/>
      <c r="O35" s="609"/>
      <c r="R35" s="28"/>
    </row>
    <row r="36" spans="1:18" s="29" customFormat="1" ht="15" customHeight="1">
      <c r="A36" s="28"/>
      <c r="B36" s="31"/>
      <c r="C36" s="35" t="s">
        <v>129</v>
      </c>
      <c r="D36" s="416" t="s">
        <v>113</v>
      </c>
      <c r="E36" s="418"/>
      <c r="F36" s="418"/>
      <c r="G36" s="418"/>
      <c r="H36" s="418"/>
      <c r="I36" s="417"/>
      <c r="J36" s="637" t="s">
        <v>114</v>
      </c>
      <c r="K36" s="637"/>
      <c r="L36" s="637"/>
      <c r="M36" s="637"/>
      <c r="N36" s="637"/>
      <c r="O36" s="638"/>
      <c r="R36" s="28"/>
    </row>
    <row r="37" spans="1:18" s="29" customFormat="1" ht="15" customHeight="1">
      <c r="A37" s="28"/>
      <c r="B37" s="68"/>
      <c r="C37" s="58">
        <v>0.3</v>
      </c>
      <c r="D37" s="423" t="s">
        <v>307</v>
      </c>
      <c r="E37" s="425"/>
      <c r="F37" s="425"/>
      <c r="G37" s="425"/>
      <c r="H37" s="425"/>
      <c r="I37" s="424"/>
      <c r="J37" s="633"/>
      <c r="K37" s="633"/>
      <c r="L37" s="633"/>
      <c r="M37" s="633"/>
      <c r="N37" s="633"/>
      <c r="O37" s="634"/>
      <c r="Q37" s="60"/>
      <c r="R37" s="28"/>
    </row>
    <row r="38" spans="1:18" s="29" customFormat="1" ht="15" customHeight="1">
      <c r="A38" s="28"/>
      <c r="B38" s="68"/>
      <c r="C38" s="58">
        <v>0.4</v>
      </c>
      <c r="D38" s="423" t="s">
        <v>307</v>
      </c>
      <c r="E38" s="425"/>
      <c r="F38" s="425"/>
      <c r="G38" s="425"/>
      <c r="H38" s="425"/>
      <c r="I38" s="424"/>
      <c r="J38" s="633"/>
      <c r="K38" s="633"/>
      <c r="L38" s="633"/>
      <c r="M38" s="633"/>
      <c r="N38" s="633"/>
      <c r="O38" s="634"/>
      <c r="R38" s="28"/>
    </row>
    <row r="39" spans="1:18" s="29" customFormat="1" ht="15" customHeight="1">
      <c r="A39" s="28"/>
      <c r="B39" s="68"/>
      <c r="C39" s="58">
        <v>0.5</v>
      </c>
      <c r="D39" s="423" t="s">
        <v>307</v>
      </c>
      <c r="E39" s="425"/>
      <c r="F39" s="425"/>
      <c r="G39" s="425"/>
      <c r="H39" s="425"/>
      <c r="I39" s="424"/>
      <c r="J39" s="425" t="s">
        <v>307</v>
      </c>
      <c r="K39" s="425"/>
      <c r="L39" s="425"/>
      <c r="M39" s="425"/>
      <c r="N39" s="425"/>
      <c r="O39" s="426"/>
      <c r="R39" s="28"/>
    </row>
    <row r="40" spans="1:18" s="29" customFormat="1" ht="15" customHeight="1">
      <c r="A40" s="28"/>
      <c r="B40" s="68"/>
      <c r="C40" s="58">
        <v>0.6</v>
      </c>
      <c r="D40" s="423" t="s">
        <v>307</v>
      </c>
      <c r="E40" s="425"/>
      <c r="F40" s="425"/>
      <c r="G40" s="425"/>
      <c r="H40" s="425"/>
      <c r="I40" s="424"/>
      <c r="J40" s="425" t="s">
        <v>307</v>
      </c>
      <c r="K40" s="425"/>
      <c r="L40" s="425"/>
      <c r="M40" s="425"/>
      <c r="N40" s="425"/>
      <c r="O40" s="426"/>
      <c r="R40" s="28"/>
    </row>
    <row r="41" spans="1:18" s="29" customFormat="1" ht="15" customHeight="1">
      <c r="A41" s="28"/>
      <c r="B41" s="68"/>
      <c r="C41" s="58">
        <v>0.7</v>
      </c>
      <c r="D41" s="635"/>
      <c r="E41" s="633"/>
      <c r="F41" s="633"/>
      <c r="G41" s="633"/>
      <c r="H41" s="633"/>
      <c r="I41" s="636"/>
      <c r="J41" s="425" t="s">
        <v>307</v>
      </c>
      <c r="K41" s="425"/>
      <c r="L41" s="425"/>
      <c r="M41" s="425"/>
      <c r="N41" s="425"/>
      <c r="O41" s="426"/>
      <c r="R41" s="28"/>
    </row>
    <row r="42" spans="1:18" s="29" customFormat="1" ht="15" customHeight="1">
      <c r="A42" s="28"/>
      <c r="B42" s="31"/>
      <c r="C42" s="35" t="s">
        <v>130</v>
      </c>
      <c r="D42" s="630"/>
      <c r="E42" s="631"/>
      <c r="F42" s="631"/>
      <c r="G42" s="631"/>
      <c r="H42" s="631"/>
      <c r="I42" s="632"/>
      <c r="J42" s="633"/>
      <c r="K42" s="633"/>
      <c r="L42" s="633"/>
      <c r="M42" s="633"/>
      <c r="N42" s="633"/>
      <c r="O42" s="634"/>
      <c r="R42" s="28"/>
    </row>
    <row r="43" spans="1:18" s="29" customFormat="1" ht="15" customHeight="1">
      <c r="A43" s="28"/>
      <c r="B43" s="68"/>
      <c r="C43" s="58">
        <v>0.3</v>
      </c>
      <c r="D43" s="423" t="s">
        <v>307</v>
      </c>
      <c r="E43" s="425"/>
      <c r="F43" s="425"/>
      <c r="G43" s="425"/>
      <c r="H43" s="425"/>
      <c r="I43" s="424"/>
      <c r="J43" s="633"/>
      <c r="K43" s="633"/>
      <c r="L43" s="633"/>
      <c r="M43" s="633"/>
      <c r="N43" s="633"/>
      <c r="O43" s="634"/>
      <c r="R43" s="28"/>
    </row>
    <row r="44" spans="1:18" s="29" customFormat="1" ht="15" customHeight="1">
      <c r="A44" s="28"/>
      <c r="B44" s="68"/>
      <c r="C44" s="58">
        <v>0.4</v>
      </c>
      <c r="D44" s="423" t="s">
        <v>307</v>
      </c>
      <c r="E44" s="425"/>
      <c r="F44" s="425"/>
      <c r="G44" s="425"/>
      <c r="H44" s="425"/>
      <c r="I44" s="424"/>
      <c r="J44" s="633"/>
      <c r="K44" s="633"/>
      <c r="L44" s="633"/>
      <c r="M44" s="633"/>
      <c r="N44" s="633"/>
      <c r="O44" s="634"/>
      <c r="R44" s="28"/>
    </row>
    <row r="45" spans="1:18" s="29" customFormat="1" ht="15" customHeight="1">
      <c r="A45" s="28"/>
      <c r="B45" s="68"/>
      <c r="C45" s="58">
        <v>0.5</v>
      </c>
      <c r="D45" s="423" t="s">
        <v>307</v>
      </c>
      <c r="E45" s="425"/>
      <c r="F45" s="425"/>
      <c r="G45" s="425"/>
      <c r="H45" s="425"/>
      <c r="I45" s="424"/>
      <c r="J45" s="425" t="s">
        <v>307</v>
      </c>
      <c r="K45" s="425"/>
      <c r="L45" s="425"/>
      <c r="M45" s="425"/>
      <c r="N45" s="425"/>
      <c r="O45" s="426"/>
      <c r="R45" s="28"/>
    </row>
    <row r="46" spans="1:18" s="29" customFormat="1" ht="15" customHeight="1">
      <c r="A46" s="28"/>
      <c r="B46" s="68"/>
      <c r="C46" s="58">
        <v>0.6</v>
      </c>
      <c r="D46" s="423" t="s">
        <v>307</v>
      </c>
      <c r="E46" s="425"/>
      <c r="F46" s="425"/>
      <c r="G46" s="425"/>
      <c r="H46" s="425"/>
      <c r="I46" s="424"/>
      <c r="J46" s="425" t="s">
        <v>307</v>
      </c>
      <c r="K46" s="425"/>
      <c r="L46" s="425"/>
      <c r="M46" s="425"/>
      <c r="N46" s="425"/>
      <c r="O46" s="426"/>
      <c r="R46" s="28"/>
    </row>
    <row r="47" spans="1:18" s="29" customFormat="1" ht="15" customHeight="1" thickBot="1">
      <c r="A47" s="28"/>
      <c r="B47" s="68"/>
      <c r="C47" s="58">
        <v>0.7</v>
      </c>
      <c r="D47" s="627"/>
      <c r="E47" s="628"/>
      <c r="F47" s="628"/>
      <c r="G47" s="628"/>
      <c r="H47" s="628"/>
      <c r="I47" s="629"/>
      <c r="J47" s="425" t="s">
        <v>307</v>
      </c>
      <c r="K47" s="425"/>
      <c r="L47" s="425"/>
      <c r="M47" s="425"/>
      <c r="N47" s="425"/>
      <c r="O47" s="426"/>
      <c r="R47" s="28"/>
    </row>
    <row r="48" spans="1:18" s="1" customFormat="1" ht="15" customHeight="1" thickBot="1">
      <c r="B48" s="604" t="s">
        <v>115</v>
      </c>
      <c r="C48" s="605"/>
      <c r="D48" s="606">
        <v>0.5</v>
      </c>
      <c r="E48" s="607"/>
      <c r="F48" s="607"/>
      <c r="G48" s="607"/>
      <c r="H48" s="607"/>
      <c r="I48" s="607"/>
      <c r="J48" s="607"/>
      <c r="K48" s="607"/>
      <c r="L48" s="607"/>
      <c r="M48" s="607"/>
      <c r="N48" s="607"/>
      <c r="O48" s="609"/>
      <c r="R48" s="28"/>
    </row>
    <row r="49" spans="1:18" s="1" customFormat="1" ht="15" customHeight="1" thickBot="1">
      <c r="B49" s="610"/>
      <c r="C49" s="611"/>
      <c r="D49" s="611"/>
      <c r="E49" s="611"/>
      <c r="F49" s="611"/>
      <c r="G49" s="611"/>
      <c r="H49" s="611"/>
      <c r="I49" s="611"/>
      <c r="J49" s="611"/>
      <c r="K49" s="611"/>
      <c r="L49" s="611"/>
      <c r="M49" s="611"/>
      <c r="N49" s="611"/>
      <c r="O49" s="612"/>
      <c r="R49" s="28"/>
    </row>
    <row r="50" spans="1:18" s="29" customFormat="1" ht="15" customHeight="1" thickBot="1">
      <c r="A50" s="28"/>
      <c r="B50" s="410" t="s">
        <v>116</v>
      </c>
      <c r="C50" s="411"/>
      <c r="D50" s="401">
        <v>3</v>
      </c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3"/>
      <c r="Q50" s="168"/>
      <c r="R50" s="28"/>
    </row>
    <row r="51" spans="1:18" s="29" customFormat="1" ht="15" customHeight="1" thickBot="1">
      <c r="A51" s="28"/>
      <c r="B51" s="459"/>
      <c r="C51" s="459"/>
      <c r="D51" s="459"/>
      <c r="E51" s="459"/>
      <c r="F51" s="459"/>
      <c r="G51" s="459"/>
      <c r="H51" s="459"/>
      <c r="I51" s="459"/>
      <c r="J51" s="459"/>
      <c r="K51" s="459"/>
      <c r="L51" s="459"/>
      <c r="M51" s="459"/>
      <c r="N51" s="459"/>
      <c r="O51" s="459"/>
      <c r="R51" s="28"/>
    </row>
    <row r="52" spans="1:18" s="29" customFormat="1" ht="15" customHeight="1">
      <c r="A52" s="28"/>
      <c r="B52" s="33" t="s">
        <v>117</v>
      </c>
      <c r="C52" s="34"/>
      <c r="D52" s="618" t="s">
        <v>120</v>
      </c>
      <c r="E52" s="619"/>
      <c r="F52" s="619"/>
      <c r="G52" s="619"/>
      <c r="H52" s="619"/>
      <c r="I52" s="620"/>
      <c r="J52" s="619" t="s">
        <v>121</v>
      </c>
      <c r="K52" s="619"/>
      <c r="L52" s="619"/>
      <c r="M52" s="619"/>
      <c r="N52" s="619"/>
      <c r="O52" s="621"/>
      <c r="Q52" s="60"/>
      <c r="R52" s="28"/>
    </row>
    <row r="53" spans="1:18" s="29" customFormat="1" ht="15" customHeight="1">
      <c r="A53" s="28"/>
      <c r="B53" s="31"/>
      <c r="C53" s="35"/>
      <c r="D53" s="622" t="s">
        <v>118</v>
      </c>
      <c r="E53" s="623"/>
      <c r="F53" s="624"/>
      <c r="G53" s="623" t="s">
        <v>119</v>
      </c>
      <c r="H53" s="623"/>
      <c r="I53" s="624"/>
      <c r="J53" s="623" t="s">
        <v>118</v>
      </c>
      <c r="K53" s="623"/>
      <c r="L53" s="624"/>
      <c r="M53" s="625" t="s">
        <v>119</v>
      </c>
      <c r="N53" s="623"/>
      <c r="O53" s="626"/>
      <c r="R53" s="28"/>
    </row>
    <row r="54" spans="1:18" s="29" customFormat="1" ht="15" customHeight="1">
      <c r="A54" s="28"/>
      <c r="B54" s="68"/>
      <c r="C54" s="58">
        <v>0.2</v>
      </c>
      <c r="D54" s="613">
        <v>0.06</v>
      </c>
      <c r="E54" s="614"/>
      <c r="F54" s="615"/>
      <c r="G54" s="614">
        <v>0.06</v>
      </c>
      <c r="H54" s="614"/>
      <c r="I54" s="615"/>
      <c r="J54" s="614">
        <v>9999</v>
      </c>
      <c r="K54" s="614"/>
      <c r="L54" s="615"/>
      <c r="M54" s="616">
        <v>9999</v>
      </c>
      <c r="N54" s="614"/>
      <c r="O54" s="617"/>
      <c r="R54" s="28"/>
    </row>
    <row r="55" spans="1:18" s="29" customFormat="1" ht="15" customHeight="1">
      <c r="A55" s="28"/>
      <c r="B55" s="68"/>
      <c r="C55" s="58">
        <v>0.3</v>
      </c>
      <c r="D55" s="613">
        <v>0.11</v>
      </c>
      <c r="E55" s="614"/>
      <c r="F55" s="615"/>
      <c r="G55" s="614">
        <v>0.05</v>
      </c>
      <c r="H55" s="614"/>
      <c r="I55" s="615"/>
      <c r="J55" s="614">
        <v>9999</v>
      </c>
      <c r="K55" s="614"/>
      <c r="L55" s="615"/>
      <c r="M55" s="616">
        <v>9999</v>
      </c>
      <c r="N55" s="614"/>
      <c r="O55" s="617"/>
      <c r="R55" s="28"/>
    </row>
    <row r="56" spans="1:18" s="29" customFormat="1" ht="15" customHeight="1">
      <c r="A56" s="28"/>
      <c r="B56" s="68"/>
      <c r="C56" s="58">
        <v>0.4</v>
      </c>
      <c r="D56" s="613">
        <v>0.06</v>
      </c>
      <c r="E56" s="614"/>
      <c r="F56" s="615"/>
      <c r="G56" s="614">
        <v>7.0000000000000007E-2</v>
      </c>
      <c r="H56" s="614"/>
      <c r="I56" s="615"/>
      <c r="J56" s="614">
        <v>9999</v>
      </c>
      <c r="K56" s="614"/>
      <c r="L56" s="615"/>
      <c r="M56" s="616">
        <v>9999</v>
      </c>
      <c r="N56" s="614"/>
      <c r="O56" s="617"/>
      <c r="R56" s="28"/>
    </row>
    <row r="57" spans="1:18" s="29" customFormat="1" ht="15" customHeight="1" thickBot="1">
      <c r="A57" s="28"/>
      <c r="B57" s="31"/>
      <c r="C57" s="58">
        <v>0.5</v>
      </c>
      <c r="D57" s="613">
        <v>0.05</v>
      </c>
      <c r="E57" s="614"/>
      <c r="F57" s="615"/>
      <c r="G57" s="614">
        <v>0.03</v>
      </c>
      <c r="H57" s="614"/>
      <c r="I57" s="615"/>
      <c r="J57" s="614">
        <v>9999</v>
      </c>
      <c r="K57" s="614"/>
      <c r="L57" s="615"/>
      <c r="M57" s="616">
        <v>9999</v>
      </c>
      <c r="N57" s="614"/>
      <c r="O57" s="617"/>
      <c r="R57" s="28"/>
    </row>
    <row r="58" spans="1:18" s="1" customFormat="1" ht="15" customHeight="1" thickBot="1">
      <c r="B58" s="604" t="s">
        <v>207</v>
      </c>
      <c r="C58" s="605"/>
      <c r="D58" s="606">
        <v>0.25</v>
      </c>
      <c r="E58" s="607"/>
      <c r="F58" s="607"/>
      <c r="G58" s="607"/>
      <c r="H58" s="607"/>
      <c r="I58" s="608"/>
      <c r="J58" s="607">
        <v>0.25</v>
      </c>
      <c r="K58" s="607"/>
      <c r="L58" s="607"/>
      <c r="M58" s="607"/>
      <c r="N58" s="607"/>
      <c r="O58" s="609"/>
      <c r="Q58" s="3"/>
      <c r="R58" s="28"/>
    </row>
    <row r="59" spans="1:18" s="1" customFormat="1" ht="15" customHeight="1" thickBot="1">
      <c r="B59" s="610"/>
      <c r="C59" s="611"/>
      <c r="D59" s="611"/>
      <c r="E59" s="611"/>
      <c r="F59" s="611"/>
      <c r="G59" s="611"/>
      <c r="H59" s="611"/>
      <c r="I59" s="611"/>
      <c r="J59" s="611"/>
      <c r="K59" s="611"/>
      <c r="L59" s="611"/>
      <c r="M59" s="611"/>
      <c r="N59" s="611"/>
      <c r="O59" s="612"/>
      <c r="R59" s="28"/>
    </row>
    <row r="60" spans="1:18" s="29" customFormat="1" ht="15" customHeight="1" thickBot="1">
      <c r="A60" s="28"/>
      <c r="B60" s="410" t="s">
        <v>122</v>
      </c>
      <c r="C60" s="415"/>
      <c r="D60" s="606">
        <v>0.5</v>
      </c>
      <c r="E60" s="607"/>
      <c r="F60" s="607"/>
      <c r="G60" s="607"/>
      <c r="H60" s="607"/>
      <c r="I60" s="607"/>
      <c r="J60" s="607"/>
      <c r="K60" s="607"/>
      <c r="L60" s="607"/>
      <c r="M60" s="607"/>
      <c r="N60" s="607"/>
      <c r="O60" s="609"/>
      <c r="R60" s="28"/>
    </row>
    <row r="61" spans="1:18" s="29" customFormat="1" ht="15" customHeight="1" thickBot="1">
      <c r="A61" s="28"/>
      <c r="B61" s="459"/>
      <c r="C61" s="459"/>
      <c r="D61" s="459"/>
      <c r="E61" s="459"/>
      <c r="F61" s="459"/>
      <c r="G61" s="459"/>
      <c r="H61" s="459"/>
      <c r="I61" s="459"/>
      <c r="J61" s="459"/>
      <c r="K61" s="459"/>
      <c r="L61" s="459"/>
      <c r="M61" s="459"/>
      <c r="N61" s="459"/>
      <c r="O61" s="459"/>
      <c r="R61" s="28"/>
    </row>
    <row r="62" spans="1:18" s="29" customFormat="1" ht="15" customHeight="1">
      <c r="A62" s="28"/>
      <c r="B62" s="33" t="s">
        <v>23</v>
      </c>
      <c r="C62" s="34"/>
      <c r="D62" s="416"/>
      <c r="E62" s="418"/>
      <c r="F62" s="418"/>
      <c r="G62" s="418"/>
      <c r="H62" s="418"/>
      <c r="I62" s="418"/>
      <c r="J62" s="418"/>
      <c r="K62" s="418"/>
      <c r="L62" s="418"/>
      <c r="M62" s="418"/>
      <c r="N62" s="418"/>
      <c r="O62" s="419"/>
      <c r="R62" s="28"/>
    </row>
    <row r="63" spans="1:18" s="29" customFormat="1" ht="15" customHeight="1">
      <c r="A63" s="28"/>
      <c r="B63" s="68">
        <v>1</v>
      </c>
      <c r="C63" s="42" t="s">
        <v>123</v>
      </c>
      <c r="D63" s="423" t="s">
        <v>307</v>
      </c>
      <c r="E63" s="425"/>
      <c r="F63" s="425"/>
      <c r="G63" s="425"/>
      <c r="H63" s="425"/>
      <c r="I63" s="425"/>
      <c r="J63" s="425"/>
      <c r="K63" s="425"/>
      <c r="L63" s="425"/>
      <c r="M63" s="425"/>
      <c r="N63" s="425"/>
      <c r="O63" s="426"/>
      <c r="Q63" s="60"/>
      <c r="R63" s="28"/>
    </row>
    <row r="64" spans="1:18" s="29" customFormat="1" ht="15" customHeight="1" thickBot="1">
      <c r="A64" s="28"/>
      <c r="B64" s="68">
        <v>2</v>
      </c>
      <c r="C64" s="42" t="s">
        <v>69</v>
      </c>
      <c r="D64" s="423" t="s">
        <v>307</v>
      </c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6"/>
      <c r="Q64" s="60"/>
      <c r="R64" s="28"/>
    </row>
    <row r="65" spans="1:18" s="29" customFormat="1" ht="15" customHeight="1" thickBot="1">
      <c r="A65" s="28"/>
      <c r="B65" s="410" t="s">
        <v>26</v>
      </c>
      <c r="C65" s="411"/>
      <c r="D65" s="401">
        <v>0.5</v>
      </c>
      <c r="E65" s="402"/>
      <c r="F65" s="402"/>
      <c r="G65" s="402"/>
      <c r="H65" s="402"/>
      <c r="I65" s="402"/>
      <c r="J65" s="402"/>
      <c r="K65" s="402"/>
      <c r="L65" s="402"/>
      <c r="M65" s="402"/>
      <c r="N65" s="402"/>
      <c r="O65" s="403"/>
      <c r="Q65" s="168"/>
      <c r="R65" s="28"/>
    </row>
    <row r="66" spans="1:18" s="29" customFormat="1" ht="15" customHeight="1" thickBot="1">
      <c r="A66" s="28"/>
      <c r="B66" s="459"/>
      <c r="C66" s="459"/>
      <c r="D66" s="459"/>
      <c r="E66" s="459"/>
      <c r="F66" s="459"/>
      <c r="G66" s="459"/>
      <c r="H66" s="459"/>
      <c r="I66" s="459"/>
      <c r="J66" s="459"/>
      <c r="K66" s="459"/>
      <c r="L66" s="459"/>
      <c r="M66" s="459"/>
      <c r="N66" s="459"/>
      <c r="O66" s="459"/>
      <c r="R66" s="28"/>
    </row>
    <row r="67" spans="1:18" s="29" customFormat="1" ht="15" customHeight="1" thickBot="1">
      <c r="A67" s="28"/>
      <c r="B67" s="399" t="s">
        <v>9</v>
      </c>
      <c r="C67" s="405"/>
      <c r="D67" s="406"/>
      <c r="E67" s="594"/>
      <c r="F67" s="594"/>
      <c r="G67" s="594"/>
      <c r="H67" s="594"/>
      <c r="I67" s="594"/>
      <c r="J67" s="594"/>
      <c r="K67" s="594"/>
      <c r="L67" s="594"/>
      <c r="M67" s="594"/>
      <c r="N67" s="594"/>
      <c r="O67" s="460"/>
      <c r="R67" s="28"/>
    </row>
    <row r="68" spans="1:18" s="29" customFormat="1" ht="15" customHeight="1">
      <c r="A68" s="28"/>
      <c r="B68" s="86"/>
      <c r="C68" s="85" t="s">
        <v>124</v>
      </c>
      <c r="D68" s="595">
        <v>3</v>
      </c>
      <c r="E68" s="596"/>
      <c r="F68" s="596"/>
      <c r="G68" s="596"/>
      <c r="H68" s="596"/>
      <c r="I68" s="596"/>
      <c r="J68" s="596"/>
      <c r="K68" s="596"/>
      <c r="L68" s="596"/>
      <c r="M68" s="596"/>
      <c r="N68" s="596"/>
      <c r="O68" s="597"/>
      <c r="R68" s="28"/>
    </row>
    <row r="69" spans="1:18" s="29" customFormat="1" ht="15" customHeight="1">
      <c r="A69" s="28"/>
      <c r="B69" s="36"/>
      <c r="C69" s="82" t="s">
        <v>76</v>
      </c>
      <c r="D69" s="598">
        <v>0.5</v>
      </c>
      <c r="E69" s="599"/>
      <c r="F69" s="599"/>
      <c r="G69" s="599"/>
      <c r="H69" s="599"/>
      <c r="I69" s="599"/>
      <c r="J69" s="599"/>
      <c r="K69" s="599"/>
      <c r="L69" s="599"/>
      <c r="M69" s="599"/>
      <c r="N69" s="599"/>
      <c r="O69" s="600"/>
      <c r="R69" s="28"/>
    </row>
    <row r="70" spans="1:18" ht="15" customHeight="1" thickBot="1">
      <c r="B70" s="38"/>
      <c r="C70" s="84" t="s">
        <v>23</v>
      </c>
      <c r="D70" s="601">
        <v>0.5</v>
      </c>
      <c r="E70" s="602"/>
      <c r="F70" s="602"/>
      <c r="G70" s="602"/>
      <c r="H70" s="602"/>
      <c r="I70" s="602"/>
      <c r="J70" s="602"/>
      <c r="K70" s="602"/>
      <c r="L70" s="602"/>
      <c r="M70" s="602"/>
      <c r="N70" s="602"/>
      <c r="O70" s="603"/>
    </row>
    <row r="71" spans="1:18" ht="15" customHeight="1" thickBot="1">
      <c r="B71" s="459"/>
      <c r="C71" s="459"/>
      <c r="D71" s="459"/>
      <c r="E71" s="459"/>
      <c r="F71" s="459"/>
      <c r="G71" s="459"/>
      <c r="H71" s="459"/>
      <c r="I71" s="459"/>
      <c r="J71" s="459"/>
      <c r="K71" s="459"/>
      <c r="L71" s="459"/>
      <c r="M71" s="459"/>
      <c r="N71" s="459"/>
      <c r="O71" s="459"/>
    </row>
    <row r="72" spans="1:18" ht="21.75" thickBot="1">
      <c r="B72" s="386" t="s">
        <v>125</v>
      </c>
      <c r="C72" s="387"/>
      <c r="D72" s="388">
        <v>4</v>
      </c>
      <c r="E72" s="389"/>
      <c r="F72" s="389"/>
      <c r="G72" s="389"/>
      <c r="H72" s="389"/>
      <c r="I72" s="389"/>
      <c r="J72" s="389"/>
      <c r="K72" s="389"/>
      <c r="L72" s="389"/>
      <c r="M72" s="389"/>
      <c r="N72" s="389"/>
      <c r="O72" s="390"/>
      <c r="R72" s="69"/>
    </row>
  </sheetData>
  <dataConsolidate/>
  <mergeCells count="134">
    <mergeCell ref="D8:O8"/>
    <mergeCell ref="D9:O9"/>
    <mergeCell ref="D10:O10"/>
    <mergeCell ref="B11:O11"/>
    <mergeCell ref="D12:O12"/>
    <mergeCell ref="D13:O13"/>
    <mergeCell ref="B2:C3"/>
    <mergeCell ref="D2:O4"/>
    <mergeCell ref="B4:C4"/>
    <mergeCell ref="D5:O5"/>
    <mergeCell ref="D6:O6"/>
    <mergeCell ref="D7:O7"/>
    <mergeCell ref="D18:F18"/>
    <mergeCell ref="G18:I18"/>
    <mergeCell ref="J18:L18"/>
    <mergeCell ref="M18:O18"/>
    <mergeCell ref="D19:F19"/>
    <mergeCell ref="G19:I19"/>
    <mergeCell ref="J19:L19"/>
    <mergeCell ref="M19:O19"/>
    <mergeCell ref="B14:C14"/>
    <mergeCell ref="D14:O14"/>
    <mergeCell ref="B15:O15"/>
    <mergeCell ref="D16:O16"/>
    <mergeCell ref="D17:F17"/>
    <mergeCell ref="G17:I17"/>
    <mergeCell ref="J17:L17"/>
    <mergeCell ref="M17:O17"/>
    <mergeCell ref="B23:C23"/>
    <mergeCell ref="D23:O23"/>
    <mergeCell ref="D20:F20"/>
    <mergeCell ref="G20:I20"/>
    <mergeCell ref="J20:L20"/>
    <mergeCell ref="M20:O20"/>
    <mergeCell ref="D21:F21"/>
    <mergeCell ref="G21:I21"/>
    <mergeCell ref="J21:L21"/>
    <mergeCell ref="M21:O21"/>
    <mergeCell ref="D24:I24"/>
    <mergeCell ref="J24:O24"/>
    <mergeCell ref="D25:I25"/>
    <mergeCell ref="J25:O25"/>
    <mergeCell ref="D26:I26"/>
    <mergeCell ref="J26:O26"/>
    <mergeCell ref="D22:F22"/>
    <mergeCell ref="G22:I22"/>
    <mergeCell ref="J22:L22"/>
    <mergeCell ref="M22:O22"/>
    <mergeCell ref="D30:O30"/>
    <mergeCell ref="D31:O31"/>
    <mergeCell ref="D32:O32"/>
    <mergeCell ref="D33:O33"/>
    <mergeCell ref="D34:O34"/>
    <mergeCell ref="B35:C35"/>
    <mergeCell ref="D35:O35"/>
    <mergeCell ref="D27:I27"/>
    <mergeCell ref="J27:O27"/>
    <mergeCell ref="D28:I28"/>
    <mergeCell ref="J28:O28"/>
    <mergeCell ref="B29:C29"/>
    <mergeCell ref="D29:O29"/>
    <mergeCell ref="D39:I39"/>
    <mergeCell ref="J39:O39"/>
    <mergeCell ref="D40:I40"/>
    <mergeCell ref="J40:O40"/>
    <mergeCell ref="D41:I41"/>
    <mergeCell ref="J41:O41"/>
    <mergeCell ref="D36:I36"/>
    <mergeCell ref="J36:O36"/>
    <mergeCell ref="D37:I37"/>
    <mergeCell ref="J37:O37"/>
    <mergeCell ref="D38:I38"/>
    <mergeCell ref="J38:O38"/>
    <mergeCell ref="D45:I45"/>
    <mergeCell ref="J45:O45"/>
    <mergeCell ref="D46:I46"/>
    <mergeCell ref="J46:O46"/>
    <mergeCell ref="D47:I47"/>
    <mergeCell ref="J47:O47"/>
    <mergeCell ref="D42:I42"/>
    <mergeCell ref="J42:O42"/>
    <mergeCell ref="D43:I43"/>
    <mergeCell ref="J43:O43"/>
    <mergeCell ref="D44:I44"/>
    <mergeCell ref="J44:O44"/>
    <mergeCell ref="D52:I52"/>
    <mergeCell ref="J52:O52"/>
    <mergeCell ref="D53:F53"/>
    <mergeCell ref="G53:I53"/>
    <mergeCell ref="J53:L53"/>
    <mergeCell ref="M53:O53"/>
    <mergeCell ref="B48:C48"/>
    <mergeCell ref="D48:O48"/>
    <mergeCell ref="B49:O49"/>
    <mergeCell ref="B50:C50"/>
    <mergeCell ref="D50:O50"/>
    <mergeCell ref="B51:O51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B61:O61"/>
    <mergeCell ref="D62:O62"/>
    <mergeCell ref="D63:O63"/>
    <mergeCell ref="D64:O64"/>
    <mergeCell ref="B65:C65"/>
    <mergeCell ref="D65:O65"/>
    <mergeCell ref="B58:C58"/>
    <mergeCell ref="D58:I58"/>
    <mergeCell ref="J58:O58"/>
    <mergeCell ref="B59:O59"/>
    <mergeCell ref="B60:C60"/>
    <mergeCell ref="D60:O60"/>
    <mergeCell ref="B71:O71"/>
    <mergeCell ref="B72:C72"/>
    <mergeCell ref="D72:O72"/>
    <mergeCell ref="B66:O66"/>
    <mergeCell ref="B67:C67"/>
    <mergeCell ref="D67:O67"/>
    <mergeCell ref="D68:O68"/>
    <mergeCell ref="D69:O69"/>
    <mergeCell ref="D70:O70"/>
  </mergeCells>
  <dataValidations count="3">
    <dataValidation type="list" allowBlank="1" showInputMessage="1" showErrorMessage="1" sqref="D8:O8" xr:uid="{5E845322-1251-45D5-96BF-651667D67A99}">
      <formula1>"LKA,LKA and ELK"</formula1>
    </dataValidation>
    <dataValidation type="list" allowBlank="1" showInputMessage="1" showErrorMessage="1" sqref="D7:O7 D13:G13" xr:uid="{9B6B36AB-585D-48A8-A6D4-74C47C92AFF1}">
      <formula1>"YES,NO"</formula1>
    </dataValidation>
    <dataValidation type="list" allowBlank="1" showInputMessage="1" showErrorMessage="1" sqref="D63:O64 D31:O34 D43:I46 D37:I40 J39:O41 J45:O47" xr:uid="{CCE4D60D-6AF8-4932-A5EA-917D3A573E31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&amp;C_x000D_&amp;1#&amp;"Calibri"&amp;8&amp;KA80000 This document has been classified as Restricted and its distribution should be limited within and outside of Thatcham Research.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5432-0CD2-4001-9007-F289D67A0DC9}">
  <sheetPr codeName="Sheet19">
    <tabColor rgb="FF7030A0"/>
    <pageSetUpPr fitToPage="1"/>
  </sheetPr>
  <dimension ref="A1:F72"/>
  <sheetViews>
    <sheetView zoomScaleNormal="100" workbookViewId="0">
      <selection activeCell="D55" sqref="D55:E55"/>
    </sheetView>
  </sheetViews>
  <sheetFormatPr defaultColWidth="8.7109375" defaultRowHeight="12.75"/>
  <cols>
    <col min="1" max="2" width="8.7109375" style="20"/>
    <col min="3" max="3" width="47.7109375" style="20" customWidth="1"/>
    <col min="4" max="5" width="18.5703125" style="20" customWidth="1"/>
    <col min="6" max="6" width="8.7109375" style="41" hidden="1" customWidth="1"/>
    <col min="7" max="16384" width="8.7109375" style="20"/>
  </cols>
  <sheetData>
    <row r="1" spans="1:6" ht="13.5" thickBot="1"/>
    <row r="2" spans="1:6" s="26" customFormat="1" ht="12.75" customHeight="1">
      <c r="B2" s="662" t="s">
        <v>254</v>
      </c>
      <c r="C2" s="663"/>
      <c r="D2" s="666"/>
      <c r="E2" s="667"/>
      <c r="F2" s="172"/>
    </row>
    <row r="3" spans="1:6" s="26" customFormat="1" ht="15" customHeight="1">
      <c r="B3" s="664"/>
      <c r="C3" s="665"/>
      <c r="D3" s="668"/>
      <c r="E3" s="669"/>
      <c r="F3" s="172"/>
    </row>
    <row r="4" spans="1:6" ht="15" customHeight="1" thickBot="1">
      <c r="B4" s="670"/>
      <c r="C4" s="671"/>
      <c r="D4" s="153" t="s">
        <v>13</v>
      </c>
      <c r="E4" s="173" t="s">
        <v>15</v>
      </c>
    </row>
    <row r="5" spans="1:6" s="93" customFormat="1" ht="15" customHeight="1">
      <c r="A5" s="20"/>
      <c r="B5" s="33" t="s">
        <v>28</v>
      </c>
      <c r="C5" s="174"/>
      <c r="D5" s="544"/>
      <c r="E5" s="546"/>
      <c r="F5" s="41"/>
    </row>
    <row r="6" spans="1:6" s="93" customFormat="1" ht="15" customHeight="1" thickBot="1">
      <c r="A6" s="20"/>
      <c r="B6" s="175"/>
      <c r="C6" s="176" t="s">
        <v>48</v>
      </c>
      <c r="D6" s="672"/>
      <c r="E6" s="673"/>
      <c r="F6" s="177">
        <f>D6</f>
        <v>0</v>
      </c>
    </row>
    <row r="7" spans="1:6" s="93" customFormat="1" ht="15" customHeight="1" thickBot="1">
      <c r="A7" s="20"/>
      <c r="B7" s="20"/>
      <c r="C7" s="26"/>
      <c r="D7" s="20"/>
      <c r="E7" s="20"/>
      <c r="F7" s="41"/>
    </row>
    <row r="8" spans="1:6" s="93" customFormat="1" ht="15" customHeight="1">
      <c r="A8" s="20"/>
      <c r="B8" s="95" t="s">
        <v>53</v>
      </c>
      <c r="C8" s="178"/>
      <c r="D8" s="544"/>
      <c r="E8" s="546"/>
      <c r="F8" s="41"/>
    </row>
    <row r="9" spans="1:6" s="93" customFormat="1" ht="15" customHeight="1">
      <c r="A9" s="20"/>
      <c r="B9" s="25"/>
      <c r="C9" s="179" t="s">
        <v>6</v>
      </c>
      <c r="D9" s="674"/>
      <c r="E9" s="675"/>
      <c r="F9" s="177"/>
    </row>
    <row r="10" spans="1:6" s="93" customFormat="1" ht="15" customHeight="1">
      <c r="A10" s="20"/>
      <c r="B10" s="25"/>
      <c r="C10" s="179" t="s">
        <v>222</v>
      </c>
      <c r="D10" s="151"/>
      <c r="E10" s="180">
        <f>D10</f>
        <v>0</v>
      </c>
      <c r="F10" s="41"/>
    </row>
    <row r="11" spans="1:6" s="93" customFormat="1" ht="15" customHeight="1">
      <c r="A11" s="20"/>
      <c r="B11" s="25"/>
      <c r="C11" s="179" t="s">
        <v>223</v>
      </c>
      <c r="D11" s="181"/>
      <c r="E11" s="180"/>
      <c r="F11" s="41"/>
    </row>
    <row r="12" spans="1:6" s="93" customFormat="1" ht="15" customHeight="1">
      <c r="A12" s="20"/>
      <c r="B12" s="25"/>
      <c r="C12" s="182" t="s">
        <v>224</v>
      </c>
      <c r="D12" s="151"/>
      <c r="E12" s="183">
        <f>D12</f>
        <v>0</v>
      </c>
      <c r="F12" s="41"/>
    </row>
    <row r="13" spans="1:6" s="93" customFormat="1" ht="15" customHeight="1">
      <c r="A13" s="20"/>
      <c r="B13" s="25"/>
      <c r="C13" s="52" t="s">
        <v>225</v>
      </c>
      <c r="D13" s="151"/>
      <c r="E13" s="183">
        <f>D13</f>
        <v>0</v>
      </c>
      <c r="F13" s="41"/>
    </row>
    <row r="14" spans="1:6" s="93" customFormat="1" ht="15" customHeight="1">
      <c r="A14" s="20"/>
      <c r="B14" s="25"/>
      <c r="C14" s="52" t="s">
        <v>56</v>
      </c>
      <c r="D14" s="184"/>
      <c r="E14" s="152" t="str">
        <f>IF(D14="","",IF(D14&lt;&gt;"Other","Pass","Fail"))</f>
        <v/>
      </c>
      <c r="F14" s="41"/>
    </row>
    <row r="15" spans="1:6" s="187" customFormat="1" ht="15" customHeight="1">
      <c r="A15" s="26"/>
      <c r="B15" s="185"/>
      <c r="C15" s="186" t="s">
        <v>226</v>
      </c>
      <c r="D15" s="676">
        <f>IF(COUNTIFS(E10:E14,"Pass")=4,0.5,0)</f>
        <v>0</v>
      </c>
      <c r="E15" s="677"/>
      <c r="F15" s="172"/>
    </row>
    <row r="16" spans="1:6" s="93" customFormat="1" ht="15" customHeight="1">
      <c r="A16" s="20"/>
      <c r="B16" s="188"/>
      <c r="C16" s="51" t="s">
        <v>227</v>
      </c>
      <c r="D16" s="678"/>
      <c r="E16" s="679"/>
      <c r="F16" s="41"/>
    </row>
    <row r="17" spans="1:6" s="93" customFormat="1" ht="15" customHeight="1">
      <c r="A17" s="20"/>
      <c r="B17" s="25"/>
      <c r="C17" s="94" t="s">
        <v>82</v>
      </c>
      <c r="D17" s="151"/>
      <c r="E17" s="189">
        <f>IF(D17="Pass",2,0)</f>
        <v>0</v>
      </c>
      <c r="F17" s="41"/>
    </row>
    <row r="18" spans="1:6" s="93" customFormat="1" ht="15" customHeight="1">
      <c r="A18" s="20"/>
      <c r="B18" s="25"/>
      <c r="C18" s="94" t="s">
        <v>83</v>
      </c>
      <c r="D18" s="151"/>
      <c r="E18" s="189">
        <f>IF(D18="Pass",2,0)</f>
        <v>0</v>
      </c>
      <c r="F18" s="41"/>
    </row>
    <row r="19" spans="1:6" s="93" customFormat="1" ht="15" customHeight="1">
      <c r="A19" s="20"/>
      <c r="B19" s="25"/>
      <c r="C19" s="94" t="s">
        <v>84</v>
      </c>
      <c r="D19" s="151"/>
      <c r="E19" s="189">
        <f>IF(D19="Pass",3,0)</f>
        <v>0</v>
      </c>
      <c r="F19" s="41"/>
    </row>
    <row r="20" spans="1:6" s="93" customFormat="1" ht="15" customHeight="1">
      <c r="A20" s="20"/>
      <c r="B20" s="25"/>
      <c r="C20" s="94" t="s">
        <v>89</v>
      </c>
      <c r="D20" s="151"/>
      <c r="E20" s="189">
        <f>IF(D20="Pass",1,0)</f>
        <v>0</v>
      </c>
      <c r="F20" s="41"/>
    </row>
    <row r="21" spans="1:6" s="93" customFormat="1" ht="15" customHeight="1">
      <c r="A21" s="20"/>
      <c r="B21" s="25"/>
      <c r="C21" s="94" t="s">
        <v>85</v>
      </c>
      <c r="D21" s="151"/>
      <c r="E21" s="189">
        <f>IF(D21="Pass",1,0)</f>
        <v>0</v>
      </c>
      <c r="F21" s="41"/>
    </row>
    <row r="22" spans="1:6" s="93" customFormat="1" ht="15" customHeight="1">
      <c r="A22" s="20"/>
      <c r="B22" s="25"/>
      <c r="C22" s="94" t="s">
        <v>90</v>
      </c>
      <c r="D22" s="151"/>
      <c r="E22" s="189">
        <f>IF(D22="Pass",1,0)</f>
        <v>0</v>
      </c>
      <c r="F22" s="41"/>
    </row>
    <row r="23" spans="1:6" s="93" customFormat="1" ht="15" customHeight="1">
      <c r="A23" s="20"/>
      <c r="B23" s="25"/>
      <c r="C23" s="94" t="s">
        <v>86</v>
      </c>
      <c r="D23" s="151"/>
      <c r="E23" s="189">
        <f>IF(D23="Pass",2,0)</f>
        <v>0</v>
      </c>
      <c r="F23" s="41"/>
    </row>
    <row r="24" spans="1:6" s="93" customFormat="1" ht="15" customHeight="1">
      <c r="A24" s="20"/>
      <c r="B24" s="25"/>
      <c r="C24" s="94" t="s">
        <v>87</v>
      </c>
      <c r="D24" s="151"/>
      <c r="E24" s="189">
        <f>IF(D24="Pass",3,0)</f>
        <v>0</v>
      </c>
      <c r="F24" s="41"/>
    </row>
    <row r="25" spans="1:6" s="93" customFormat="1" ht="15" customHeight="1">
      <c r="A25" s="20"/>
      <c r="B25" s="25"/>
      <c r="C25" s="94" t="s">
        <v>88</v>
      </c>
      <c r="D25" s="151"/>
      <c r="E25" s="189">
        <f>IF(D25="Pass",2,0)</f>
        <v>0</v>
      </c>
      <c r="F25" s="41"/>
    </row>
    <row r="26" spans="1:6" s="93" customFormat="1" ht="15" customHeight="1">
      <c r="A26" s="20"/>
      <c r="B26" s="25"/>
      <c r="C26" s="94" t="s">
        <v>91</v>
      </c>
      <c r="D26" s="151"/>
      <c r="E26" s="189">
        <f>IF(D26="Pass",3,0)</f>
        <v>0</v>
      </c>
      <c r="F26" s="41"/>
    </row>
    <row r="27" spans="1:6" s="93" customFormat="1" ht="15" customHeight="1">
      <c r="A27" s="20"/>
      <c r="B27" s="190"/>
      <c r="C27" s="191" t="s">
        <v>228</v>
      </c>
      <c r="D27" s="192"/>
      <c r="E27" s="193">
        <f>SUM(E17:E26)</f>
        <v>0</v>
      </c>
      <c r="F27" s="41"/>
    </row>
    <row r="28" spans="1:6" s="93" customFormat="1" ht="15" customHeight="1">
      <c r="A28" s="20"/>
      <c r="B28" s="25"/>
      <c r="C28" s="51" t="s">
        <v>229</v>
      </c>
      <c r="D28" s="194"/>
      <c r="E28" s="180"/>
      <c r="F28" s="41"/>
    </row>
    <row r="29" spans="1:6" s="93" customFormat="1" ht="15" customHeight="1">
      <c r="A29" s="20"/>
      <c r="B29" s="25"/>
      <c r="C29" s="94" t="s">
        <v>230</v>
      </c>
      <c r="D29" s="151"/>
      <c r="E29" s="189">
        <f>IF(AND(D29="Pass",IF(LEFT(D$55,1)="I",1,0)=1),2,0)</f>
        <v>0</v>
      </c>
      <c r="F29" s="41"/>
    </row>
    <row r="30" spans="1:6" s="93" customFormat="1" ht="15" customHeight="1">
      <c r="A30" s="20"/>
      <c r="B30" s="25"/>
      <c r="C30" s="94" t="s">
        <v>231</v>
      </c>
      <c r="D30" s="151"/>
      <c r="E30" s="189">
        <f>IF(AND(D30="Pass",IF(LEFT(D$55,1)="I",1,0)=1),2,0)</f>
        <v>0</v>
      </c>
      <c r="F30" s="41"/>
    </row>
    <row r="31" spans="1:6" s="93" customFormat="1" ht="15" customHeight="1">
      <c r="A31" s="20"/>
      <c r="B31" s="25"/>
      <c r="C31" s="94" t="s">
        <v>232</v>
      </c>
      <c r="D31" s="151"/>
      <c r="E31" s="189">
        <f>IF(AND(D31="Pass",IF(LEFT(D$55,1)="I",1,0)=1),1,0)</f>
        <v>0</v>
      </c>
      <c r="F31" s="41"/>
    </row>
    <row r="32" spans="1:6" s="93" customFormat="1" ht="15" customHeight="1">
      <c r="A32" s="20"/>
      <c r="B32" s="25"/>
      <c r="C32" s="94" t="s">
        <v>233</v>
      </c>
      <c r="D32" s="151"/>
      <c r="E32" s="189">
        <f>IF(D32="Pass",2,0)</f>
        <v>0</v>
      </c>
      <c r="F32" s="41"/>
    </row>
    <row r="33" spans="1:6" s="93" customFormat="1" ht="15" customHeight="1">
      <c r="A33" s="20"/>
      <c r="B33" s="25"/>
      <c r="C33" s="94" t="s">
        <v>234</v>
      </c>
      <c r="D33" s="151"/>
      <c r="E33" s="189">
        <f>IF(D33="Pass",1,0)</f>
        <v>0</v>
      </c>
      <c r="F33" s="41"/>
    </row>
    <row r="34" spans="1:6" s="93" customFormat="1" ht="15" customHeight="1">
      <c r="A34" s="20"/>
      <c r="B34" s="25"/>
      <c r="C34" s="94" t="s">
        <v>235</v>
      </c>
      <c r="D34" s="151"/>
      <c r="E34" s="189">
        <f>IF(D34="Pass",1,0)</f>
        <v>0</v>
      </c>
      <c r="F34" s="41"/>
    </row>
    <row r="35" spans="1:6" s="93" customFormat="1" ht="15" customHeight="1">
      <c r="A35" s="20"/>
      <c r="B35" s="25"/>
      <c r="C35" s="94" t="s">
        <v>236</v>
      </c>
      <c r="D35" s="151"/>
      <c r="E35" s="189">
        <f>IF(D35="Pass",1,0)</f>
        <v>0</v>
      </c>
      <c r="F35" s="41"/>
    </row>
    <row r="36" spans="1:6" s="93" customFormat="1" ht="15" customHeight="1">
      <c r="A36" s="20"/>
      <c r="B36" s="190"/>
      <c r="C36" s="191" t="s">
        <v>237</v>
      </c>
      <c r="D36" s="192"/>
      <c r="E36" s="193">
        <f>SUM(E29:E35)</f>
        <v>0</v>
      </c>
      <c r="F36" s="41"/>
    </row>
    <row r="37" spans="1:6" s="93" customFormat="1" ht="15" customHeight="1">
      <c r="A37" s="20"/>
      <c r="B37" s="25"/>
      <c r="C37" s="51" t="s">
        <v>238</v>
      </c>
      <c r="D37" s="194"/>
      <c r="E37" s="180"/>
      <c r="F37" s="41"/>
    </row>
    <row r="38" spans="1:6" s="93" customFormat="1" ht="15" customHeight="1">
      <c r="A38" s="20"/>
      <c r="B38" s="25"/>
      <c r="C38" s="195" t="s">
        <v>239</v>
      </c>
      <c r="D38" s="151"/>
      <c r="E38" s="189">
        <f>IF(D38="Pass",2,0)</f>
        <v>0</v>
      </c>
      <c r="F38" s="41"/>
    </row>
    <row r="39" spans="1:6" s="93" customFormat="1" ht="15" customHeight="1">
      <c r="A39" s="20"/>
      <c r="B39" s="25"/>
      <c r="C39" s="195" t="s">
        <v>240</v>
      </c>
      <c r="D39" s="151"/>
      <c r="E39" s="189">
        <f>IF(D39="Pass",1,0)</f>
        <v>0</v>
      </c>
      <c r="F39" s="41"/>
    </row>
    <row r="40" spans="1:6" s="93" customFormat="1" ht="15" customHeight="1">
      <c r="A40" s="20"/>
      <c r="B40" s="25"/>
      <c r="C40" s="195" t="s">
        <v>241</v>
      </c>
      <c r="D40" s="151"/>
      <c r="E40" s="189">
        <f t="shared" ref="E40:E46" si="0">IF(D40="Pass",1,0)</f>
        <v>0</v>
      </c>
      <c r="F40" s="41"/>
    </row>
    <row r="41" spans="1:6" s="93" customFormat="1" ht="15" customHeight="1">
      <c r="A41" s="20"/>
      <c r="B41" s="25"/>
      <c r="C41" s="195" t="s">
        <v>242</v>
      </c>
      <c r="D41" s="151"/>
      <c r="E41" s="189">
        <f t="shared" si="0"/>
        <v>0</v>
      </c>
      <c r="F41" s="41"/>
    </row>
    <row r="42" spans="1:6" s="93" customFormat="1" ht="15" customHeight="1">
      <c r="A42" s="20"/>
      <c r="B42" s="25"/>
      <c r="C42" s="195" t="s">
        <v>243</v>
      </c>
      <c r="D42" s="151"/>
      <c r="E42" s="189">
        <f t="shared" si="0"/>
        <v>0</v>
      </c>
      <c r="F42" s="41"/>
    </row>
    <row r="43" spans="1:6" s="93" customFormat="1" ht="15" customHeight="1">
      <c r="A43" s="20"/>
      <c r="B43" s="25"/>
      <c r="C43" s="195" t="s">
        <v>244</v>
      </c>
      <c r="D43" s="151"/>
      <c r="E43" s="189">
        <f t="shared" si="0"/>
        <v>0</v>
      </c>
      <c r="F43" s="41"/>
    </row>
    <row r="44" spans="1:6" s="93" customFormat="1" ht="15" customHeight="1">
      <c r="A44" s="20"/>
      <c r="B44" s="25"/>
      <c r="C44" s="195" t="s">
        <v>245</v>
      </c>
      <c r="D44" s="151"/>
      <c r="E44" s="189">
        <f t="shared" si="0"/>
        <v>0</v>
      </c>
      <c r="F44" s="41"/>
    </row>
    <row r="45" spans="1:6" s="93" customFormat="1" ht="15" customHeight="1">
      <c r="A45" s="20"/>
      <c r="B45" s="25"/>
      <c r="C45" s="195" t="s">
        <v>246</v>
      </c>
      <c r="D45" s="151"/>
      <c r="E45" s="189">
        <f t="shared" si="0"/>
        <v>0</v>
      </c>
      <c r="F45" s="41"/>
    </row>
    <row r="46" spans="1:6" s="93" customFormat="1" ht="15" customHeight="1">
      <c r="A46" s="20"/>
      <c r="B46" s="25"/>
      <c r="C46" s="195" t="s">
        <v>247</v>
      </c>
      <c r="D46" s="151"/>
      <c r="E46" s="189">
        <f t="shared" si="0"/>
        <v>0</v>
      </c>
      <c r="F46" s="41"/>
    </row>
    <row r="47" spans="1:6" s="93" customFormat="1" ht="15" customHeight="1">
      <c r="A47" s="20"/>
      <c r="B47" s="190"/>
      <c r="C47" s="196" t="s">
        <v>248</v>
      </c>
      <c r="D47" s="192"/>
      <c r="E47" s="193">
        <f>SUM(E38:E46)</f>
        <v>0</v>
      </c>
      <c r="F47" s="41"/>
    </row>
    <row r="48" spans="1:6" s="93" customFormat="1" ht="15" customHeight="1">
      <c r="A48" s="20"/>
      <c r="B48" s="25"/>
      <c r="C48" s="51" t="s">
        <v>249</v>
      </c>
      <c r="D48" s="194"/>
      <c r="E48" s="180"/>
      <c r="F48" s="41"/>
    </row>
    <row r="49" spans="1:6" s="93" customFormat="1" ht="15" customHeight="1">
      <c r="A49" s="20"/>
      <c r="B49" s="25"/>
      <c r="C49" s="51"/>
      <c r="D49" s="151" t="s">
        <v>250</v>
      </c>
      <c r="E49" s="189">
        <f>IF(D49="Quarterly",5,IF(D49="Continuous",10,0))</f>
        <v>10</v>
      </c>
      <c r="F49" s="41"/>
    </row>
    <row r="50" spans="1:6" s="93" customFormat="1" ht="15" customHeight="1">
      <c r="A50" s="20"/>
      <c r="B50" s="190"/>
      <c r="C50" s="196" t="s">
        <v>251</v>
      </c>
      <c r="D50" s="192"/>
      <c r="E50" s="193">
        <f>E49</f>
        <v>10</v>
      </c>
      <c r="F50" s="41"/>
    </row>
    <row r="51" spans="1:6" s="93" customFormat="1" ht="15" customHeight="1" thickBot="1">
      <c r="A51" s="20"/>
      <c r="B51" s="25"/>
      <c r="C51" s="195"/>
      <c r="D51" s="194"/>
      <c r="E51" s="180"/>
      <c r="F51" s="41"/>
    </row>
    <row r="52" spans="1:6" s="93" customFormat="1" ht="15" customHeight="1" thickBot="1">
      <c r="A52" s="20"/>
      <c r="B52" s="592" t="s">
        <v>54</v>
      </c>
      <c r="C52" s="593"/>
      <c r="D52" s="495">
        <f>IF(D15=0,0,D15+E27*(0.25/20)+E36*(0.25/10)+E47*(0.25/10)+E50*(0.25/10))</f>
        <v>0</v>
      </c>
      <c r="E52" s="497"/>
      <c r="F52" s="41"/>
    </row>
    <row r="53" spans="1:6" s="93" customFormat="1" ht="15" customHeight="1" thickBot="1">
      <c r="A53" s="20"/>
      <c r="B53" s="20"/>
      <c r="C53" s="26"/>
      <c r="D53" s="20"/>
      <c r="E53" s="20"/>
      <c r="F53" s="41"/>
    </row>
    <row r="54" spans="1:6" s="93" customFormat="1" ht="15" customHeight="1">
      <c r="A54" s="20"/>
      <c r="B54" s="95" t="s">
        <v>93</v>
      </c>
      <c r="C54" s="178"/>
      <c r="D54" s="544"/>
      <c r="E54" s="546"/>
      <c r="F54" s="41"/>
    </row>
    <row r="55" spans="1:6" s="93" customFormat="1" ht="15" customHeight="1">
      <c r="A55" s="20"/>
      <c r="B55" s="188"/>
      <c r="C55" s="51" t="s">
        <v>252</v>
      </c>
      <c r="D55" s="674"/>
      <c r="E55" s="675"/>
      <c r="F55" s="197"/>
    </row>
    <row r="56" spans="1:6" s="93" customFormat="1" ht="15" customHeight="1">
      <c r="A56" s="20"/>
      <c r="B56" s="188"/>
      <c r="C56" s="51" t="s">
        <v>253</v>
      </c>
      <c r="D56" s="678"/>
      <c r="E56" s="679"/>
      <c r="F56" s="41"/>
    </row>
    <row r="57" spans="1:6" s="93" customFormat="1" ht="15" customHeight="1">
      <c r="A57" s="20"/>
      <c r="B57" s="188"/>
      <c r="C57" s="53" t="s">
        <v>59</v>
      </c>
      <c r="D57" s="678"/>
      <c r="E57" s="679"/>
      <c r="F57" s="41"/>
    </row>
    <row r="58" spans="1:6" s="93" customFormat="1" ht="15" customHeight="1">
      <c r="A58" s="20"/>
      <c r="B58" s="188"/>
      <c r="C58" s="52" t="s">
        <v>63</v>
      </c>
      <c r="D58" s="198"/>
      <c r="E58" s="183" t="str">
        <f>IF(AND(D58&lt;&gt;"",D58&gt;=45),"Pass","Fail")</f>
        <v>Fail</v>
      </c>
      <c r="F58" s="41"/>
    </row>
    <row r="59" spans="1:6" s="93" customFormat="1" ht="15" customHeight="1">
      <c r="A59" s="20"/>
      <c r="B59" s="188"/>
      <c r="C59" s="52" t="s">
        <v>75</v>
      </c>
      <c r="D59" s="194" t="str">
        <f>IF(D58="","",50-D58)</f>
        <v/>
      </c>
      <c r="E59" s="183"/>
      <c r="F59" s="41"/>
    </row>
    <row r="60" spans="1:6" s="93" customFormat="1" ht="15" customHeight="1">
      <c r="A60" s="20"/>
      <c r="B60" s="188"/>
      <c r="C60" s="53" t="s">
        <v>60</v>
      </c>
      <c r="D60" s="181"/>
      <c r="E60" s="199"/>
      <c r="F60" s="41"/>
    </row>
    <row r="61" spans="1:6" s="93" customFormat="1" ht="15" customHeight="1">
      <c r="A61" s="20"/>
      <c r="B61" s="188"/>
      <c r="C61" s="52" t="s">
        <v>63</v>
      </c>
      <c r="D61" s="198"/>
      <c r="E61" s="183" t="str">
        <f>IF(AND(D61&lt;&gt;"",D61&gt;=75),"Pass","Fail")</f>
        <v>Fail</v>
      </c>
      <c r="F61" s="41"/>
    </row>
    <row r="62" spans="1:6" s="93" customFormat="1" ht="15" customHeight="1">
      <c r="A62" s="20"/>
      <c r="B62" s="188"/>
      <c r="C62" s="52" t="s">
        <v>75</v>
      </c>
      <c r="D62" s="194" t="str">
        <f>IF(D61="","",80-D61)</f>
        <v/>
      </c>
      <c r="E62" s="183"/>
      <c r="F62" s="41"/>
    </row>
    <row r="63" spans="1:6" s="93" customFormat="1" ht="15" customHeight="1">
      <c r="A63" s="20"/>
      <c r="B63" s="188"/>
      <c r="C63" s="53" t="s">
        <v>61</v>
      </c>
      <c r="D63" s="181"/>
      <c r="E63" s="199"/>
      <c r="F63" s="41"/>
    </row>
    <row r="64" spans="1:6" s="93" customFormat="1" ht="15" customHeight="1">
      <c r="A64" s="20"/>
      <c r="B64" s="188"/>
      <c r="C64" s="52" t="s">
        <v>63</v>
      </c>
      <c r="D64" s="198"/>
      <c r="E64" s="183" t="str">
        <f>IF(AND(D64&lt;&gt;"",D64&gt;=115),"Pass","Fail")</f>
        <v>Fail</v>
      </c>
      <c r="F64" s="41"/>
    </row>
    <row r="65" spans="1:6" s="93" customFormat="1" ht="15" customHeight="1" thickBot="1">
      <c r="A65" s="20"/>
      <c r="B65" s="188"/>
      <c r="C65" s="52" t="s">
        <v>75</v>
      </c>
      <c r="D65" s="194" t="str">
        <f>IF(D64="","",120-D64)</f>
        <v/>
      </c>
      <c r="E65" s="183"/>
      <c r="F65" s="41"/>
    </row>
    <row r="66" spans="1:6" s="93" customFormat="1" ht="15" customHeight="1" thickBot="1">
      <c r="A66" s="20"/>
      <c r="B66" s="592" t="s">
        <v>94</v>
      </c>
      <c r="C66" s="593"/>
      <c r="D66" s="495">
        <f>IF(AND(D59&lt;=5,D62&lt;=5,D65&lt;=5),IF(OR(D55="Intelligent Speed Limiter default ON",D55="Intelligent ACC"),1.5,IF(D55="Intelligent Speed Limiter not default ON",1,IF(D55="Speed limitation function",0.5,0))),0)</f>
        <v>0</v>
      </c>
      <c r="E66" s="497"/>
      <c r="F66" s="41"/>
    </row>
    <row r="67" spans="1:6" s="93" customFormat="1" ht="15" customHeight="1" thickBot="1">
      <c r="A67" s="20"/>
      <c r="B67" s="20"/>
      <c r="C67" s="26"/>
      <c r="D67" s="20"/>
      <c r="E67" s="20"/>
      <c r="F67" s="41"/>
    </row>
    <row r="68" spans="1:6" s="93" customFormat="1" ht="15" customHeight="1" thickBot="1">
      <c r="A68" s="20"/>
      <c r="B68" s="592" t="s">
        <v>9</v>
      </c>
      <c r="C68" s="593"/>
      <c r="D68" s="503"/>
      <c r="E68" s="506"/>
      <c r="F68" s="41"/>
    </row>
    <row r="69" spans="1:6" s="93" customFormat="1" ht="15" customHeight="1">
      <c r="A69" s="20"/>
      <c r="B69" s="25"/>
      <c r="C69" s="200" t="s">
        <v>55</v>
      </c>
      <c r="D69" s="680">
        <f>D52</f>
        <v>0</v>
      </c>
      <c r="E69" s="681"/>
      <c r="F69" s="41"/>
    </row>
    <row r="70" spans="1:6" ht="15" customHeight="1" thickBot="1">
      <c r="B70" s="201"/>
      <c r="C70" s="202" t="s">
        <v>96</v>
      </c>
      <c r="D70" s="682">
        <f>D66</f>
        <v>0</v>
      </c>
      <c r="E70" s="683"/>
    </row>
    <row r="71" spans="1:6" ht="15" customHeight="1" thickBot="1"/>
    <row r="72" spans="1:6" ht="21.75" thickBot="1">
      <c r="B72" s="579" t="s">
        <v>5</v>
      </c>
      <c r="C72" s="580"/>
      <c r="D72" s="581">
        <f>ROUND(SUM(D69:E70),Round)</f>
        <v>0</v>
      </c>
      <c r="E72" s="583"/>
      <c r="F72" s="203"/>
    </row>
  </sheetData>
  <mergeCells count="23">
    <mergeCell ref="D69:E69"/>
    <mergeCell ref="D70:E70"/>
    <mergeCell ref="B72:C72"/>
    <mergeCell ref="D72:E72"/>
    <mergeCell ref="D55:E55"/>
    <mergeCell ref="D56:E56"/>
    <mergeCell ref="D57:E57"/>
    <mergeCell ref="B66:C66"/>
    <mergeCell ref="D66:E66"/>
    <mergeCell ref="B68:C68"/>
    <mergeCell ref="D68:E68"/>
    <mergeCell ref="D54:E54"/>
    <mergeCell ref="B2:C3"/>
    <mergeCell ref="D2:E3"/>
    <mergeCell ref="B4:C4"/>
    <mergeCell ref="D5:E5"/>
    <mergeCell ref="D6:E6"/>
    <mergeCell ref="D8:E8"/>
    <mergeCell ref="D9:E9"/>
    <mergeCell ref="D15:E15"/>
    <mergeCell ref="D16:E16"/>
    <mergeCell ref="B52:C52"/>
    <mergeCell ref="D52:E52"/>
  </mergeCells>
  <dataValidations count="6">
    <dataValidation type="list" allowBlank="1" showInputMessage="1" showErrorMessage="1" sqref="D55:E55" xr:uid="{1EB52281-5AEF-434F-8925-08B9E34A90EB}">
      <formula1>"NA,Speed Limitation Function,Intelligent Speed Limiter not default ON,Intelligent Speed Limiter default ON,Intelligent ACC"</formula1>
    </dataValidation>
    <dataValidation type="list" allowBlank="1" showInputMessage="1" showErrorMessage="1" sqref="D49" xr:uid="{FB25A9C2-D0F4-4BD0-ADB8-7B7CF301C240}">
      <formula1>"Quarterly,Continuous,Fail"</formula1>
    </dataValidation>
    <dataValidation type="list" allowBlank="1" showInputMessage="1" showErrorMessage="1" sqref="D12:D13" xr:uid="{7792B7D6-8011-457E-BAF1-298D3442FC72}">
      <formula1>"Pass,Fail"</formula1>
    </dataValidation>
    <dataValidation type="list" allowBlank="1" showInputMessage="1" showErrorMessage="1" sqref="D14" xr:uid="{F8DED85D-AD9E-4711-A4A7-929ADECDDD7E}">
      <formula1>"Flashing Traffic Sign,Additional signal,Other"</formula1>
    </dataValidation>
    <dataValidation type="list" allowBlank="1" showInputMessage="1" showErrorMessage="1" sqref="D17:D26 D38:D46 D29:D35 D10" xr:uid="{84914929-113F-4AD2-8248-DFB1C6661A12}">
      <formula1>"Pass,Fail,N/A"</formula1>
    </dataValidation>
    <dataValidation type="list" allowBlank="1" showInputMessage="1" showErrorMessage="1" sqref="D9" xr:uid="{BC8112DE-883B-4E9C-889B-30B7C3E47E76}">
      <formula1>"Camera based,Map based,Camera &amp; Map,N/A"</formula1>
    </dataValidation>
  </dataValidations>
  <pageMargins left="0.8" right="0.44" top="0.53" bottom="1" header="0.5" footer="0.5"/>
  <pageSetup paperSize="9" scale="55" orientation="portrait" r:id="rId1"/>
  <headerFooter alignWithMargins="0">
    <oddFooter>&amp;C_x000D_&amp;1#&amp;"Calibri"&amp;8&amp;KA80000 This document has been classified as Restricted and its distribution should be limited within and outside of Thatcham Research.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P49"/>
  <sheetViews>
    <sheetView showGridLines="0" zoomScaleNormal="100" workbookViewId="0">
      <pane ySplit="4" topLeftCell="A5" activePane="bottomLeft" state="frozen"/>
      <selection activeCell="I19" sqref="I19:M19"/>
      <selection pane="bottomLeft" activeCell="I19" sqref="A1:XFD1048576"/>
    </sheetView>
  </sheetViews>
  <sheetFormatPr defaultColWidth="8.7109375" defaultRowHeight="12.75"/>
  <cols>
    <col min="1" max="2" width="8.7109375" style="1"/>
    <col min="3" max="3" width="40.42578125" style="1" customWidth="1"/>
    <col min="4" max="5" width="18.5703125" style="1" customWidth="1"/>
    <col min="6" max="8" width="8.7109375" style="45" customWidth="1"/>
    <col min="9" max="9" width="9.28515625" style="47" customWidth="1"/>
    <col min="10" max="11" width="8.7109375" style="45"/>
    <col min="12" max="16384" width="8.7109375" style="1"/>
  </cols>
  <sheetData>
    <row r="1" spans="1:16" ht="13.5" thickBot="1"/>
    <row r="2" spans="1:16" s="3" customFormat="1" ht="12.75" customHeight="1">
      <c r="B2" s="372" t="s">
        <v>255</v>
      </c>
      <c r="C2" s="373"/>
      <c r="D2" s="702"/>
      <c r="E2" s="703"/>
      <c r="F2" s="46"/>
      <c r="G2" s="45"/>
      <c r="H2" s="46"/>
      <c r="I2" s="70"/>
      <c r="J2" s="46"/>
      <c r="K2" s="46"/>
    </row>
    <row r="3" spans="1:16" s="3" customFormat="1" ht="15" customHeight="1">
      <c r="B3" s="374"/>
      <c r="C3" s="375"/>
      <c r="D3" s="704"/>
      <c r="E3" s="705"/>
      <c r="F3" s="46"/>
      <c r="G3" s="46"/>
      <c r="H3" s="46"/>
      <c r="I3" s="70"/>
      <c r="J3" s="46"/>
      <c r="K3" s="46"/>
    </row>
    <row r="4" spans="1:16" ht="15" customHeight="1" thickBot="1">
      <c r="B4" s="376"/>
      <c r="C4" s="377"/>
      <c r="D4" s="4" t="s">
        <v>13</v>
      </c>
      <c r="E4" s="17" t="s">
        <v>15</v>
      </c>
    </row>
    <row r="5" spans="1:16" s="2" customFormat="1" ht="15" customHeight="1">
      <c r="A5" s="1"/>
      <c r="B5" s="33" t="s">
        <v>28</v>
      </c>
      <c r="C5" s="66"/>
      <c r="D5" s="507"/>
      <c r="E5" s="684"/>
      <c r="F5" s="45"/>
      <c r="G5" s="45"/>
      <c r="H5" s="45"/>
      <c r="I5" s="47"/>
      <c r="J5" s="45"/>
      <c r="K5" s="47"/>
    </row>
    <row r="6" spans="1:16" s="2" customFormat="1" ht="15" customHeight="1">
      <c r="A6" s="1"/>
      <c r="B6" s="5"/>
      <c r="C6" s="50" t="s">
        <v>48</v>
      </c>
      <c r="D6" s="685" t="s">
        <v>313</v>
      </c>
      <c r="E6" s="686"/>
      <c r="F6" s="45"/>
      <c r="G6" s="45"/>
      <c r="H6" s="45"/>
      <c r="I6" s="47"/>
      <c r="J6" s="45"/>
      <c r="K6" s="47"/>
    </row>
    <row r="7" spans="1:16" s="2" customFormat="1" ht="15" customHeight="1" thickBot="1">
      <c r="A7" s="1"/>
      <c r="B7" s="49"/>
      <c r="C7" s="67" t="s">
        <v>29</v>
      </c>
      <c r="D7" s="700" t="s">
        <v>310</v>
      </c>
      <c r="E7" s="701"/>
      <c r="F7" s="45"/>
      <c r="G7" s="45"/>
      <c r="H7" s="45"/>
      <c r="I7" s="47"/>
      <c r="J7" s="45"/>
      <c r="K7" s="47"/>
    </row>
    <row r="8" spans="1:16" s="2" customFormat="1" ht="15" customHeight="1" thickBot="1">
      <c r="A8" s="1"/>
      <c r="B8" s="1"/>
      <c r="C8" s="3"/>
      <c r="D8" s="1"/>
      <c r="E8" s="1"/>
      <c r="F8" s="45"/>
      <c r="G8" s="45"/>
      <c r="H8" s="71"/>
      <c r="I8" s="47"/>
      <c r="J8" s="45"/>
      <c r="K8" s="47"/>
    </row>
    <row r="9" spans="1:16" s="2" customFormat="1" ht="15" customHeight="1">
      <c r="A9" s="1"/>
      <c r="B9" s="9" t="s">
        <v>53</v>
      </c>
      <c r="C9" s="19"/>
      <c r="D9" s="507"/>
      <c r="E9" s="684"/>
      <c r="F9" s="45"/>
      <c r="G9" s="45"/>
      <c r="H9" s="45"/>
      <c r="I9" s="47"/>
      <c r="J9" s="45"/>
      <c r="K9" s="47"/>
    </row>
    <row r="10" spans="1:16" s="2" customFormat="1" ht="15" customHeight="1">
      <c r="A10" s="1"/>
      <c r="B10" s="7"/>
      <c r="C10" s="16" t="s">
        <v>6</v>
      </c>
      <c r="D10" s="685" t="s">
        <v>314</v>
      </c>
      <c r="E10" s="686"/>
      <c r="F10" s="72"/>
      <c r="G10" s="45"/>
      <c r="H10" s="45"/>
      <c r="I10" s="47"/>
      <c r="J10" s="45"/>
      <c r="K10" s="47"/>
    </row>
    <row r="11" spans="1:16" s="2" customFormat="1" ht="15" customHeight="1">
      <c r="A11" s="1"/>
      <c r="B11" s="7"/>
      <c r="C11" s="16" t="s">
        <v>80</v>
      </c>
      <c r="D11" s="75" t="s">
        <v>312</v>
      </c>
      <c r="E11" s="115">
        <v>0.5</v>
      </c>
      <c r="F11" s="45"/>
      <c r="G11" s="45"/>
      <c r="H11" s="45"/>
      <c r="I11" s="47"/>
      <c r="J11" s="45"/>
      <c r="K11" s="47"/>
    </row>
    <row r="12" spans="1:16" s="2" customFormat="1" ht="15" customHeight="1">
      <c r="A12" s="1"/>
      <c r="B12" s="5"/>
      <c r="C12" s="51" t="s">
        <v>81</v>
      </c>
      <c r="D12" s="689"/>
      <c r="E12" s="690"/>
      <c r="F12" s="45"/>
      <c r="G12" s="45"/>
      <c r="H12" s="45"/>
      <c r="I12" s="47"/>
      <c r="J12" s="45"/>
      <c r="K12" s="47"/>
    </row>
    <row r="13" spans="1:16" s="2" customFormat="1" ht="15" customHeight="1">
      <c r="A13" s="1"/>
      <c r="B13" s="7"/>
      <c r="C13" s="12" t="s">
        <v>82</v>
      </c>
      <c r="D13" s="75" t="s">
        <v>312</v>
      </c>
      <c r="E13" s="115">
        <v>0.05</v>
      </c>
      <c r="F13"/>
      <c r="G13" s="6"/>
      <c r="H13" s="6"/>
      <c r="I13" s="324"/>
      <c r="J13" s="6"/>
      <c r="K13" s="324"/>
      <c r="L13" s="324"/>
      <c r="M13" s="324"/>
      <c r="N13" s="324"/>
      <c r="O13" s="324"/>
      <c r="P13" s="324"/>
    </row>
    <row r="14" spans="1:16" s="2" customFormat="1" ht="15" customHeight="1">
      <c r="A14" s="1"/>
      <c r="B14" s="7"/>
      <c r="C14" s="12" t="s">
        <v>83</v>
      </c>
      <c r="D14" s="75" t="s">
        <v>312</v>
      </c>
      <c r="E14" s="115">
        <v>0.05</v>
      </c>
      <c r="F14"/>
      <c r="G14" s="45"/>
      <c r="H14" s="45"/>
      <c r="I14" s="47"/>
      <c r="J14" s="45"/>
      <c r="K14" s="47"/>
    </row>
    <row r="15" spans="1:16" s="2" customFormat="1" ht="15" customHeight="1">
      <c r="A15" s="1"/>
      <c r="B15" s="7"/>
      <c r="C15" s="12" t="s">
        <v>84</v>
      </c>
      <c r="D15" s="75" t="s">
        <v>312</v>
      </c>
      <c r="E15" s="115">
        <v>7.4999999999999997E-2</v>
      </c>
      <c r="F15"/>
      <c r="G15" s="45"/>
      <c r="H15" s="45"/>
      <c r="I15" s="47"/>
      <c r="J15" s="45"/>
      <c r="K15" s="47"/>
    </row>
    <row r="16" spans="1:16" s="2" customFormat="1" ht="15" customHeight="1">
      <c r="A16" s="1"/>
      <c r="B16" s="7"/>
      <c r="C16" s="12" t="s">
        <v>89</v>
      </c>
      <c r="D16" s="75" t="s">
        <v>312</v>
      </c>
      <c r="E16" s="115">
        <v>2.5000000000000001E-2</v>
      </c>
      <c r="F16"/>
      <c r="G16" s="45"/>
      <c r="H16" s="45"/>
      <c r="I16" s="47"/>
      <c r="J16" s="45"/>
      <c r="K16" s="47"/>
    </row>
    <row r="17" spans="1:11" s="2" customFormat="1" ht="15" customHeight="1">
      <c r="A17" s="1"/>
      <c r="B17" s="7"/>
      <c r="C17" s="12" t="s">
        <v>85</v>
      </c>
      <c r="D17" s="75" t="s">
        <v>312</v>
      </c>
      <c r="E17" s="115">
        <v>2.5000000000000001E-2</v>
      </c>
      <c r="F17"/>
      <c r="G17" s="45"/>
      <c r="H17" s="45"/>
      <c r="I17" s="47"/>
      <c r="J17" s="45"/>
      <c r="K17" s="47"/>
    </row>
    <row r="18" spans="1:11" s="2" customFormat="1" ht="15" customHeight="1">
      <c r="A18" s="1"/>
      <c r="B18" s="7"/>
      <c r="C18" s="12" t="s">
        <v>90</v>
      </c>
      <c r="D18" s="75" t="s">
        <v>312</v>
      </c>
      <c r="E18" s="115">
        <v>2.5000000000000001E-2</v>
      </c>
      <c r="F18"/>
      <c r="G18" s="45"/>
      <c r="H18" s="45"/>
      <c r="I18" s="47"/>
      <c r="J18" s="45"/>
      <c r="K18" s="47"/>
    </row>
    <row r="19" spans="1:11" s="2" customFormat="1" ht="15" customHeight="1">
      <c r="A19" s="1"/>
      <c r="B19" s="7"/>
      <c r="C19" s="12" t="s">
        <v>86</v>
      </c>
      <c r="D19" s="75" t="s">
        <v>312</v>
      </c>
      <c r="E19" s="115">
        <v>0.05</v>
      </c>
      <c r="F19"/>
      <c r="G19" s="45"/>
      <c r="H19" s="45"/>
      <c r="I19" s="47"/>
      <c r="J19" s="45"/>
      <c r="K19" s="47"/>
    </row>
    <row r="20" spans="1:11" s="2" customFormat="1" ht="15" customHeight="1">
      <c r="A20" s="1"/>
      <c r="B20" s="7"/>
      <c r="C20" s="12" t="s">
        <v>87</v>
      </c>
      <c r="D20" s="75" t="s">
        <v>312</v>
      </c>
      <c r="E20" s="115">
        <v>7.4999999999999997E-2</v>
      </c>
      <c r="F20"/>
      <c r="G20" s="45"/>
      <c r="H20" s="45"/>
      <c r="I20" s="47"/>
      <c r="J20" s="45"/>
      <c r="K20" s="47"/>
    </row>
    <row r="21" spans="1:11" s="2" customFormat="1" ht="15" customHeight="1">
      <c r="A21" s="1"/>
      <c r="B21" s="7"/>
      <c r="C21" s="12" t="s">
        <v>88</v>
      </c>
      <c r="D21" s="75" t="s">
        <v>312</v>
      </c>
      <c r="E21" s="115">
        <v>0.05</v>
      </c>
      <c r="F21"/>
      <c r="G21" s="45"/>
      <c r="H21" s="45"/>
      <c r="I21" s="47"/>
      <c r="J21" s="45"/>
      <c r="K21" s="47"/>
    </row>
    <row r="22" spans="1:11" s="2" customFormat="1" ht="15" customHeight="1">
      <c r="A22" s="1"/>
      <c r="B22" s="7"/>
      <c r="C22" s="12" t="s">
        <v>91</v>
      </c>
      <c r="D22" s="75" t="s">
        <v>312</v>
      </c>
      <c r="E22" s="115">
        <v>7.4999999999999997E-2</v>
      </c>
      <c r="F22"/>
      <c r="G22" s="45"/>
      <c r="H22" s="45"/>
      <c r="I22" s="47"/>
      <c r="J22" s="45"/>
      <c r="K22" s="47"/>
    </row>
    <row r="23" spans="1:11" s="2" customFormat="1" ht="15" customHeight="1">
      <c r="A23" s="1"/>
      <c r="B23" s="7"/>
      <c r="C23" s="16" t="s">
        <v>92</v>
      </c>
      <c r="D23" s="61"/>
      <c r="E23" s="115">
        <v>0.25</v>
      </c>
      <c r="F23" s="45"/>
      <c r="G23" s="45"/>
      <c r="H23" s="45"/>
      <c r="I23" s="47"/>
      <c r="J23" s="45"/>
      <c r="K23" s="47"/>
    </row>
    <row r="24" spans="1:11" s="2" customFormat="1" ht="15" customHeight="1">
      <c r="A24" s="1"/>
      <c r="B24" s="5"/>
      <c r="C24" s="52" t="s">
        <v>208</v>
      </c>
      <c r="D24" s="75" t="s">
        <v>312</v>
      </c>
      <c r="E24" s="15" t="s">
        <v>312</v>
      </c>
      <c r="F24" s="6"/>
      <c r="G24" s="72"/>
      <c r="H24" s="45"/>
      <c r="I24" s="47"/>
      <c r="J24" s="45"/>
      <c r="K24" s="47"/>
    </row>
    <row r="25" spans="1:11" s="2" customFormat="1" ht="15" customHeight="1">
      <c r="A25" s="1"/>
      <c r="B25" s="7"/>
      <c r="C25" s="16" t="s">
        <v>7</v>
      </c>
      <c r="D25" s="61"/>
      <c r="E25" s="115">
        <v>0.25</v>
      </c>
      <c r="F25" s="45"/>
      <c r="G25" s="45"/>
      <c r="H25" s="45"/>
      <c r="I25" s="47"/>
      <c r="J25" s="45"/>
      <c r="K25" s="47"/>
    </row>
    <row r="26" spans="1:11" s="2" customFormat="1" ht="15" customHeight="1">
      <c r="A26" s="1"/>
      <c r="B26" s="5"/>
      <c r="C26" s="52" t="s">
        <v>58</v>
      </c>
      <c r="D26" s="278" t="s">
        <v>315</v>
      </c>
      <c r="E26" s="15" t="s">
        <v>312</v>
      </c>
      <c r="F26" s="45"/>
      <c r="G26" s="45"/>
      <c r="H26" s="45"/>
      <c r="I26" s="47"/>
      <c r="J26" s="45"/>
      <c r="K26" s="47"/>
    </row>
    <row r="27" spans="1:11" s="2" customFormat="1" ht="15" customHeight="1">
      <c r="A27" s="1"/>
      <c r="B27" s="5"/>
      <c r="C27" s="52" t="s">
        <v>56</v>
      </c>
      <c r="D27" s="278" t="s">
        <v>316</v>
      </c>
      <c r="E27" s="15" t="s">
        <v>312</v>
      </c>
      <c r="F27" s="45"/>
      <c r="G27" s="45"/>
      <c r="H27" s="45"/>
      <c r="I27" s="47"/>
      <c r="J27" s="45"/>
      <c r="K27" s="47"/>
    </row>
    <row r="28" spans="1:11" s="2" customFormat="1" ht="15" customHeight="1" thickBot="1">
      <c r="A28" s="1"/>
      <c r="B28" s="5"/>
      <c r="C28" s="52" t="s">
        <v>62</v>
      </c>
      <c r="D28" s="294">
        <v>15</v>
      </c>
      <c r="E28" s="15" t="s">
        <v>312</v>
      </c>
      <c r="F28" s="45"/>
      <c r="G28" s="45"/>
      <c r="H28" s="45"/>
      <c r="I28" s="47"/>
      <c r="J28" s="45"/>
      <c r="K28" s="47"/>
    </row>
    <row r="29" spans="1:11" s="2" customFormat="1" ht="15" customHeight="1" thickBot="1">
      <c r="A29" s="1"/>
      <c r="B29" s="378" t="s">
        <v>54</v>
      </c>
      <c r="C29" s="379"/>
      <c r="D29" s="695">
        <v>1.5000000000000002</v>
      </c>
      <c r="E29" s="696"/>
      <c r="F29" s="45"/>
      <c r="G29" s="45"/>
      <c r="H29" s="45"/>
      <c r="I29" s="47"/>
      <c r="J29" s="45"/>
      <c r="K29" s="47"/>
    </row>
    <row r="30" spans="1:11" s="2" customFormat="1" ht="15" customHeight="1" thickBot="1">
      <c r="A30" s="1"/>
      <c r="B30" s="1"/>
      <c r="C30" s="3"/>
      <c r="D30" s="1"/>
      <c r="E30" s="1"/>
      <c r="F30" s="45"/>
      <c r="G30" s="45"/>
      <c r="H30" s="71"/>
      <c r="I30" s="47"/>
      <c r="J30" s="45"/>
      <c r="K30" s="47"/>
    </row>
    <row r="31" spans="1:11" s="2" customFormat="1" ht="15" customHeight="1">
      <c r="A31" s="1"/>
      <c r="B31" s="9" t="s">
        <v>93</v>
      </c>
      <c r="C31" s="19"/>
      <c r="D31" s="507"/>
      <c r="E31" s="684"/>
      <c r="F31" s="45"/>
      <c r="G31" s="47"/>
      <c r="H31" s="45"/>
      <c r="I31" s="47"/>
      <c r="J31" s="45"/>
      <c r="K31" s="47"/>
    </row>
    <row r="32" spans="1:11" s="2" customFormat="1" ht="15" customHeight="1">
      <c r="A32" s="1"/>
      <c r="B32" s="5"/>
      <c r="C32" s="51" t="s">
        <v>57</v>
      </c>
      <c r="D32" s="685" t="s">
        <v>311</v>
      </c>
      <c r="E32" s="686"/>
      <c r="F32" s="43"/>
      <c r="G32" s="45"/>
      <c r="H32" s="45"/>
      <c r="I32" s="47"/>
      <c r="J32" s="45"/>
      <c r="K32" s="47"/>
    </row>
    <row r="33" spans="1:11" s="2" customFormat="1" ht="15" customHeight="1">
      <c r="A33" s="1"/>
      <c r="B33" s="5"/>
      <c r="C33" s="51"/>
      <c r="D33" s="689"/>
      <c r="E33" s="690"/>
      <c r="F33" s="45"/>
      <c r="G33" s="45"/>
      <c r="H33" s="45"/>
      <c r="I33" s="47"/>
      <c r="J33" s="45"/>
      <c r="K33" s="47"/>
    </row>
    <row r="34" spans="1:11" s="2" customFormat="1" ht="15" customHeight="1">
      <c r="A34" s="1"/>
      <c r="B34" s="5"/>
      <c r="C34" s="53" t="s">
        <v>59</v>
      </c>
      <c r="D34" s="689"/>
      <c r="E34" s="690"/>
      <c r="F34" s="45"/>
      <c r="G34" s="45"/>
      <c r="H34" s="45"/>
      <c r="I34" s="47"/>
      <c r="J34" s="45"/>
      <c r="K34" s="47"/>
    </row>
    <row r="35" spans="1:11" s="2" customFormat="1" ht="15" customHeight="1">
      <c r="A35" s="1"/>
      <c r="B35" s="5"/>
      <c r="C35" s="52" t="s">
        <v>63</v>
      </c>
      <c r="D35" s="268">
        <v>47.94</v>
      </c>
      <c r="E35" s="15" t="s">
        <v>312</v>
      </c>
      <c r="F35" s="45"/>
      <c r="G35" s="45"/>
      <c r="H35" s="45"/>
      <c r="I35" s="47"/>
      <c r="J35" s="45"/>
      <c r="K35" s="47"/>
    </row>
    <row r="36" spans="1:11" s="2" customFormat="1" ht="15" customHeight="1">
      <c r="A36" s="1"/>
      <c r="B36" s="5"/>
      <c r="C36" s="52" t="s">
        <v>75</v>
      </c>
      <c r="D36" s="61">
        <v>2.0600000000000023</v>
      </c>
      <c r="E36" s="15"/>
      <c r="F36" s="45"/>
      <c r="G36" s="45"/>
      <c r="H36" s="45"/>
      <c r="I36" s="47"/>
      <c r="J36" s="45"/>
      <c r="K36" s="47"/>
    </row>
    <row r="37" spans="1:11" s="2" customFormat="1" ht="15" customHeight="1">
      <c r="A37" s="1"/>
      <c r="B37" s="5"/>
      <c r="C37" s="53" t="s">
        <v>60</v>
      </c>
      <c r="D37" s="11"/>
      <c r="E37" s="8"/>
      <c r="F37" s="45"/>
      <c r="G37" s="45"/>
      <c r="H37" s="45"/>
      <c r="I37" s="47"/>
      <c r="J37" s="45"/>
      <c r="K37" s="47"/>
    </row>
    <row r="38" spans="1:11" s="2" customFormat="1" ht="15" customHeight="1">
      <c r="A38" s="1"/>
      <c r="B38" s="5"/>
      <c r="C38" s="52" t="s">
        <v>63</v>
      </c>
      <c r="D38" s="268">
        <v>77.31</v>
      </c>
      <c r="E38" s="15" t="s">
        <v>312</v>
      </c>
      <c r="F38" s="45"/>
      <c r="G38" s="45"/>
      <c r="H38" s="45"/>
      <c r="I38" s="47"/>
      <c r="J38" s="45"/>
      <c r="K38" s="47"/>
    </row>
    <row r="39" spans="1:11" s="2" customFormat="1" ht="15" customHeight="1">
      <c r="A39" s="1"/>
      <c r="B39" s="5"/>
      <c r="C39" s="52" t="s">
        <v>75</v>
      </c>
      <c r="D39" s="61">
        <v>2.6899999999999977</v>
      </c>
      <c r="E39" s="15"/>
      <c r="F39" s="45"/>
      <c r="G39" s="45"/>
      <c r="H39" s="45"/>
      <c r="I39" s="47"/>
      <c r="J39" s="45"/>
      <c r="K39" s="47"/>
    </row>
    <row r="40" spans="1:11" s="2" customFormat="1" ht="15" customHeight="1">
      <c r="A40" s="1"/>
      <c r="B40" s="5"/>
      <c r="C40" s="53" t="s">
        <v>61</v>
      </c>
      <c r="D40" s="11"/>
      <c r="E40" s="8"/>
      <c r="F40" s="45"/>
      <c r="G40" s="45"/>
      <c r="H40" s="45"/>
      <c r="I40" s="47"/>
      <c r="J40" s="45"/>
      <c r="K40" s="47"/>
    </row>
    <row r="41" spans="1:11" s="2" customFormat="1" ht="15" customHeight="1">
      <c r="A41" s="1"/>
      <c r="B41" s="5"/>
      <c r="C41" s="52" t="s">
        <v>63</v>
      </c>
      <c r="D41" s="268">
        <v>116.78</v>
      </c>
      <c r="E41" s="15" t="s">
        <v>312</v>
      </c>
      <c r="F41" s="45"/>
      <c r="G41" s="45"/>
      <c r="H41" s="45"/>
      <c r="I41" s="47"/>
      <c r="J41" s="45"/>
      <c r="K41" s="47"/>
    </row>
    <row r="42" spans="1:11" s="2" customFormat="1" ht="15" customHeight="1" thickBot="1">
      <c r="A42" s="1"/>
      <c r="B42" s="5"/>
      <c r="C42" s="52" t="s">
        <v>75</v>
      </c>
      <c r="D42" s="61">
        <v>3.2199999999999989</v>
      </c>
      <c r="E42" s="15"/>
      <c r="F42" s="45"/>
      <c r="G42" s="45"/>
      <c r="H42" s="45"/>
      <c r="I42" s="47"/>
      <c r="J42" s="45"/>
      <c r="K42" s="47"/>
    </row>
    <row r="43" spans="1:11" s="2" customFormat="1" ht="15" customHeight="1" thickBot="1">
      <c r="A43" s="1"/>
      <c r="B43" s="378" t="s">
        <v>94</v>
      </c>
      <c r="C43" s="379"/>
      <c r="D43" s="695">
        <v>1.5</v>
      </c>
      <c r="E43" s="696"/>
      <c r="F43" s="45"/>
      <c r="G43" s="45"/>
      <c r="H43" s="45"/>
      <c r="I43" s="47"/>
      <c r="J43" s="45"/>
      <c r="K43" s="47"/>
    </row>
    <row r="44" spans="1:11" s="2" customFormat="1" ht="15" customHeight="1" thickBot="1">
      <c r="A44" s="1"/>
      <c r="B44" s="1"/>
      <c r="C44" s="3"/>
      <c r="D44" s="1"/>
      <c r="E44" s="1"/>
      <c r="F44" s="45"/>
      <c r="G44" s="45"/>
      <c r="H44" s="71"/>
      <c r="I44" s="47"/>
      <c r="J44" s="45"/>
      <c r="K44" s="47"/>
    </row>
    <row r="45" spans="1:11" s="2" customFormat="1" ht="15" customHeight="1" thickBot="1">
      <c r="A45" s="1"/>
      <c r="B45" s="378" t="s">
        <v>9</v>
      </c>
      <c r="C45" s="379"/>
      <c r="D45" s="590"/>
      <c r="E45" s="699"/>
      <c r="F45" s="45"/>
      <c r="G45" s="45"/>
      <c r="H45" s="45"/>
      <c r="I45" s="47"/>
      <c r="J45" s="45"/>
      <c r="K45" s="47"/>
    </row>
    <row r="46" spans="1:11" s="2" customFormat="1" ht="15" customHeight="1">
      <c r="A46" s="1"/>
      <c r="B46" s="7"/>
      <c r="C46" s="18" t="s">
        <v>55</v>
      </c>
      <c r="D46" s="697">
        <v>1.5000000000000002</v>
      </c>
      <c r="E46" s="698"/>
      <c r="F46" s="45"/>
      <c r="G46" s="45"/>
      <c r="H46" s="45"/>
      <c r="I46" s="47"/>
      <c r="J46" s="45"/>
      <c r="K46" s="47"/>
    </row>
    <row r="47" spans="1:11" ht="15" customHeight="1" thickBot="1">
      <c r="B47" s="13"/>
      <c r="C47" s="14" t="s">
        <v>96</v>
      </c>
      <c r="D47" s="687">
        <v>1.5</v>
      </c>
      <c r="E47" s="688"/>
    </row>
    <row r="48" spans="1:11" ht="15" customHeight="1" thickBot="1"/>
    <row r="49" spans="2:6" ht="21.75" thickBot="1">
      <c r="B49" s="691" t="s">
        <v>5</v>
      </c>
      <c r="C49" s="692"/>
      <c r="D49" s="693">
        <v>3</v>
      </c>
      <c r="E49" s="694"/>
      <c r="F49" s="73"/>
    </row>
  </sheetData>
  <mergeCells count="22">
    <mergeCell ref="D9:E9"/>
    <mergeCell ref="B29:C29"/>
    <mergeCell ref="D29:E29"/>
    <mergeCell ref="D7:E7"/>
    <mergeCell ref="D2:E3"/>
    <mergeCell ref="D5:E5"/>
    <mergeCell ref="D6:E6"/>
    <mergeCell ref="D10:E10"/>
    <mergeCell ref="D12:E12"/>
    <mergeCell ref="B2:C4"/>
    <mergeCell ref="B49:C49"/>
    <mergeCell ref="D49:E49"/>
    <mergeCell ref="B43:C43"/>
    <mergeCell ref="D43:E43"/>
    <mergeCell ref="D46:E46"/>
    <mergeCell ref="B45:C45"/>
    <mergeCell ref="D45:E45"/>
    <mergeCell ref="D31:E31"/>
    <mergeCell ref="D32:E32"/>
    <mergeCell ref="D47:E47"/>
    <mergeCell ref="D34:E34"/>
    <mergeCell ref="D33:E33"/>
  </mergeCells>
  <phoneticPr fontId="0" type="noConversion"/>
  <dataValidations count="6">
    <dataValidation type="list" allowBlank="1" showInputMessage="1" showErrorMessage="1" sqref="D7:E7" xr:uid="{411666CC-E108-4A96-A47F-52FA6CF86E5A}">
      <formula1>"SLIF,SLIF and Speed Control Function,Speed Control Function"</formula1>
    </dataValidation>
    <dataValidation type="list" allowBlank="1" showInputMessage="1" showErrorMessage="1" sqref="D10" xr:uid="{DA08F4ED-6487-4A74-BDB6-E1B1B46CAA14}">
      <formula1>"Camera based,Map based,Camera &amp; Map,N/A"</formula1>
    </dataValidation>
    <dataValidation type="list" allowBlank="1" showInputMessage="1" showErrorMessage="1" sqref="D11 D13:D22 D24" xr:uid="{D0232618-3DD2-4743-8165-E7BCE4B7A933}">
      <formula1>"Pass,Fail,N/A"</formula1>
    </dataValidation>
    <dataValidation type="list" allowBlank="1" showInputMessage="1" showErrorMessage="1" sqref="D27" xr:uid="{5EDB7ED3-380A-40C1-A650-777C49344C8F}">
      <formula1>"Flashing Traffic Sign,Additional signal.Other"</formula1>
    </dataValidation>
    <dataValidation type="list" allowBlank="1" showInputMessage="1" showErrorMessage="1" sqref="D26" xr:uid="{3A7041D6-458E-43F5-8AC9-08DFBEBB7D34}">
      <formula1>"Instrument Panel,Head-Up Display,Other"</formula1>
    </dataValidation>
    <dataValidation type="list" allowBlank="1" showInputMessage="1" showErrorMessage="1" sqref="D32" xr:uid="{8063D9CB-EC0A-431C-9148-D302CC0883C1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>
    <oddFooter>&amp;C_x000D_&amp;1#&amp;"Calibri"&amp;8&amp;KA80000 This document has been classified as Restricted and its distribution should be limited within and outside of Thatcham Research.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434a54-06da-41fb-ae3b-b16efd57354c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sisl xmlns:xsi="http://www.w3.org/2001/XMLSchema-instance" xmlns:xsd="http://www.w3.org/2001/XMLSchema" xmlns="http://www.boldonjames.com/2008/01/sie/internal/label" sislVersion="0" policy="5fb8a254-7589-4056-aa62-59681c789ae6" origin="userSelected">
  <element uid="id_classification_confidential" value=""/>
  <element uid="28eebab9-7447-4fb1-b102-91e0610c1da7" value=""/>
</sisl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www.w3.org/XML/1998/namespace"/>
    <ds:schemaRef ds:uri="http://purl.org/dc/terms/"/>
    <ds:schemaRef ds:uri="cdb0d05c-46bf-431a-8fac-6ec8e5617526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85ffb7c6-0cec-4ff6-b5fa-d924ad2672d6"/>
  </ds:schemaRefs>
</ds:datastoreItem>
</file>

<file path=customXml/itemProps2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2E67A2-656A-43DB-B42F-B69E004C7728}">
  <ds:schemaRefs>
    <ds:schemaRef ds:uri="http://www.w3.org/2001/XMLSchema"/>
    <ds:schemaRef ds:uri="http://www.boldonjames.com/2008/01/sie/internal/label"/>
  </ds:schemaRefs>
</ds:datastoreItem>
</file>

<file path=customXml/itemProps4.xml><?xml version="1.0" encoding="utf-8"?>
<ds:datastoreItem xmlns:ds="http://schemas.openxmlformats.org/officeDocument/2006/customXml" ds:itemID="{C30818A8-3F86-4316-9B79-3C3037F4F0A3}"/>
</file>

<file path=docMetadata/LabelInfo.xml><?xml version="1.0" encoding="utf-8"?>
<clbl:labelList xmlns:clbl="http://schemas.microsoft.com/office/2020/mipLabelMetadata">
  <clbl:label id="{c6c1f669-4b64-4201-8f27-c2df2db14104}" enabled="1" method="Standard" siteId="{1aa38cc4-7106-4d3e-b63e-68f109713a7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14</vt:i4>
      </vt:variant>
    </vt:vector>
  </HeadingPairs>
  <TitlesOfParts>
    <vt:vector size="24" baseType="lpstr">
      <vt:lpstr>General Overview</vt:lpstr>
      <vt:lpstr>OVERALL RATING</vt:lpstr>
      <vt:lpstr>FITMENT</vt:lpstr>
      <vt:lpstr>AEB Pedestrian</vt:lpstr>
      <vt:lpstr>AEB Cyclist</vt:lpstr>
      <vt:lpstr>AEB Car-to-Car</vt:lpstr>
      <vt:lpstr>LSS</vt:lpstr>
      <vt:lpstr>SAS 2023</vt:lpstr>
      <vt:lpstr>SAS 2020</vt:lpstr>
      <vt:lpstr>OSM</vt:lpstr>
      <vt:lpstr>CCRm_AEB_GOR</vt:lpstr>
      <vt:lpstr>CCRm_AEB_GR</vt:lpstr>
      <vt:lpstr>CCRm_AEB_GYOBR</vt:lpstr>
      <vt:lpstr>CCRm_AEB_GYOR</vt:lpstr>
      <vt:lpstr>CCRm_FCW_GYOBR</vt:lpstr>
      <vt:lpstr>CCRm_FCW_GYOR</vt:lpstr>
      <vt:lpstr>CCRs_AEB_GOR</vt:lpstr>
      <vt:lpstr>CCRs_AEB_GR</vt:lpstr>
      <vt:lpstr>CCRs_AEB_GYOBR</vt:lpstr>
      <vt:lpstr>CCRs_AEB_GYOR</vt:lpstr>
      <vt:lpstr>CCRs_FCW_GYOBR</vt:lpstr>
      <vt:lpstr>CCRs_FCW_GYOR</vt:lpstr>
      <vt:lpstr>Round</vt:lpstr>
      <vt:lpstr>version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23-FOR-V032-Euro NCAP Commercial Van Rating Sheet 2024.1.0</dc:title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2024-04-18T10:57:28Z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MediaServiceImageTags">
    <vt:lpwstr/>
  </property>
  <property fmtid="{D5CDD505-2E9C-101B-9397-08002B2CF9AE}" pid="9" name="docIndexRef">
    <vt:lpwstr>ff1deaa0-1870-4bf3-b159-a5475600c7ab</vt:lpwstr>
  </property>
  <property fmtid="{D5CDD505-2E9C-101B-9397-08002B2CF9AE}" pid="10" name="bjSaver">
    <vt:lpwstr>tz6Ie76u8AlnxJ7FauwSyyXaen4hH96Y</vt:lpwstr>
  </property>
  <property fmtid="{D5CDD505-2E9C-101B-9397-08002B2CF9AE}" pid="11" name="bjClsUserRVM">
    <vt:lpwstr>[]</vt:lpwstr>
  </property>
  <property fmtid="{D5CDD505-2E9C-101B-9397-08002B2CF9AE}" pid="12" name="bjDocumentLabelXML">
    <vt:lpwstr>&lt;?xml version="1.0" encoding="us-ascii"?&gt;&lt;sisl xmlns:xsi="http://www.w3.org/2001/XMLSchema-instance" xmlns:xsd="http://www.w3.org/2001/XMLSchema" sislVersion="0" policy="5fb8a254-7589-4056-aa62-59681c789ae6" origin="userSelected" xmlns="http://www.boldonj</vt:lpwstr>
  </property>
  <property fmtid="{D5CDD505-2E9C-101B-9397-08002B2CF9AE}" pid="13" name="bjDocumentLabelXML-0">
    <vt:lpwstr>ames.com/2008/01/sie/internal/label"&gt;&lt;element uid="id_classification_confidential" value="" /&gt;&lt;element uid="28eebab9-7447-4fb1-b102-91e0610c1da7" value="" /&gt;&lt;/sisl&gt;</vt:lpwstr>
  </property>
  <property fmtid="{D5CDD505-2E9C-101B-9397-08002B2CF9AE}" pid="14" name="bjDocumentSecurityLabel">
    <vt:lpwstr>HORIBA MIRA - Confidential</vt:lpwstr>
  </property>
  <property fmtid="{D5CDD505-2E9C-101B-9397-08002B2CF9AE}" pid="15" name="Order">
    <vt:r8>285600</vt:r8>
  </property>
  <property fmtid="{D5CDD505-2E9C-101B-9397-08002B2CF9AE}" pid="16" name="xd_Signature">
    <vt:bool>false</vt:bool>
  </property>
  <property fmtid="{D5CDD505-2E9C-101B-9397-08002B2CF9AE}" pid="17" name="xd_ProgID">
    <vt:lpwstr/>
  </property>
  <property fmtid="{D5CDD505-2E9C-101B-9397-08002B2CF9AE}" pid="18" name="_SourceUrl">
    <vt:lpwstr/>
  </property>
  <property fmtid="{D5CDD505-2E9C-101B-9397-08002B2CF9AE}" pid="19" name="_SharedFileIndex">
    <vt:lpwstr/>
  </property>
  <property fmtid="{D5CDD505-2E9C-101B-9397-08002B2CF9AE}" pid="20" name="ComplianceAssetId">
    <vt:lpwstr/>
  </property>
  <property fmtid="{D5CDD505-2E9C-101B-9397-08002B2CF9AE}" pid="21" name="TemplateUrl">
    <vt:lpwstr/>
  </property>
  <property fmtid="{D5CDD505-2E9C-101B-9397-08002B2CF9AE}" pid="22" name="_ExtendedDescription">
    <vt:lpwstr/>
  </property>
  <property fmtid="{D5CDD505-2E9C-101B-9397-08002B2CF9AE}" pid="23" name="TriggerFlowInfo">
    <vt:lpwstr/>
  </property>
</Properties>
</file>