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d04f23f7faf3ef/Bureau/PROFESSIONAL/CANADA/5_Cours/H25_MEC8211/0_Devoir 1/MEC8211_projet/data/"/>
    </mc:Choice>
  </mc:AlternateContent>
  <xr:revisionPtr revIDLastSave="0" documentId="8_{414DB0E0-9895-4DA5-A394-5A0BE4668337}" xr6:coauthVersionLast="47" xr6:coauthVersionMax="47" xr10:uidLastSave="{00000000-0000-0000-0000-000000000000}"/>
  <bookViews>
    <workbookView xWindow="-110" yWindow="-110" windowWidth="25820" windowHeight="15500" activeTab="1" xr2:uid="{2E8EF390-6283-42AF-B763-8B5EF2A945E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2" l="1"/>
  <c r="G32" i="2"/>
  <c r="G33" i="2"/>
  <c r="G34" i="2"/>
  <c r="G35" i="2"/>
  <c r="G36" i="2"/>
  <c r="G37" i="2"/>
  <c r="G30" i="2"/>
  <c r="C10" i="2" l="1"/>
  <c r="E31" i="2"/>
  <c r="E32" i="2"/>
  <c r="E33" i="2"/>
  <c r="E34" i="2"/>
  <c r="E35" i="2"/>
  <c r="E36" i="2"/>
  <c r="E37" i="2"/>
  <c r="E30" i="2"/>
  <c r="C31" i="2"/>
  <c r="C32" i="2"/>
  <c r="C33" i="2"/>
  <c r="C34" i="2"/>
  <c r="C35" i="2"/>
  <c r="C36" i="2"/>
  <c r="C37" i="2"/>
  <c r="C30" i="2"/>
  <c r="B26" i="2"/>
  <c r="B25" i="2"/>
  <c r="B24" i="2"/>
  <c r="B23" i="2"/>
  <c r="B22" i="2"/>
  <c r="B17" i="2"/>
  <c r="B21" i="2"/>
  <c r="B20" i="2"/>
  <c r="B19" i="2"/>
  <c r="B18" i="2"/>
  <c r="B14" i="2"/>
  <c r="B13" i="2"/>
  <c r="B12" i="2"/>
  <c r="B11" i="2"/>
  <c r="B10" i="2"/>
  <c r="I14" i="2"/>
  <c r="I12" i="2"/>
  <c r="I13" i="2"/>
  <c r="I11" i="2"/>
  <c r="I10" i="2"/>
  <c r="C6" i="2"/>
  <c r="J4" i="2"/>
  <c r="C4" i="2"/>
  <c r="D19" i="2" s="1"/>
  <c r="J2" i="2"/>
  <c r="J5" i="2" s="1"/>
  <c r="C2" i="2"/>
  <c r="C5" i="2" s="1"/>
  <c r="D17" i="2" s="1"/>
  <c r="G11" i="1"/>
  <c r="G12" i="1"/>
  <c r="G13" i="1"/>
  <c r="G10" i="1"/>
  <c r="N11" i="1"/>
  <c r="N12" i="1"/>
  <c r="N13" i="1"/>
  <c r="N10" i="1"/>
  <c r="I10" i="1"/>
  <c r="J4" i="1"/>
  <c r="J2" i="1"/>
  <c r="J5" i="1" s="1"/>
  <c r="B10" i="1"/>
  <c r="C6" i="1"/>
  <c r="C4" i="1"/>
  <c r="C2" i="1"/>
  <c r="C5" i="1" s="1"/>
  <c r="F24" i="2" l="1"/>
  <c r="F18" i="2"/>
  <c r="D20" i="2"/>
  <c r="F25" i="2"/>
  <c r="D18" i="2"/>
  <c r="F20" i="2"/>
  <c r="F21" i="2"/>
  <c r="F23" i="2"/>
  <c r="F22" i="2"/>
  <c r="F19" i="2"/>
  <c r="D21" i="2"/>
  <c r="F26" i="2"/>
  <c r="F17" i="2"/>
  <c r="K14" i="2"/>
  <c r="J14" i="2"/>
  <c r="K11" i="2"/>
  <c r="C13" i="2"/>
  <c r="F13" i="2" s="1"/>
  <c r="J10" i="2"/>
  <c r="N10" i="2" s="1"/>
  <c r="D13" i="2"/>
  <c r="K10" i="2"/>
  <c r="C12" i="2"/>
  <c r="F12" i="2" s="1"/>
  <c r="D12" i="2"/>
  <c r="J13" i="2"/>
  <c r="N13" i="2" s="1"/>
  <c r="C11" i="2"/>
  <c r="F11" i="2" s="1"/>
  <c r="K13" i="2"/>
  <c r="F10" i="2"/>
  <c r="D11" i="2"/>
  <c r="J12" i="2"/>
  <c r="N12" i="2" s="1"/>
  <c r="D10" i="2"/>
  <c r="K12" i="2"/>
  <c r="C14" i="2"/>
  <c r="F14" i="2" s="1"/>
  <c r="J11" i="2"/>
  <c r="N11" i="2" s="1"/>
  <c r="D14" i="2"/>
  <c r="K14" i="1"/>
  <c r="D15" i="1"/>
  <c r="J16" i="1"/>
  <c r="C12" i="1"/>
  <c r="D14" i="1"/>
  <c r="J15" i="1"/>
  <c r="D16" i="1"/>
  <c r="K12" i="1"/>
  <c r="C15" i="1"/>
  <c r="J14" i="1"/>
  <c r="D12" i="1"/>
  <c r="C14" i="1"/>
  <c r="K11" i="1"/>
  <c r="C16" i="1"/>
  <c r="K10" i="1"/>
  <c r="D10" i="1"/>
  <c r="C10" i="1"/>
  <c r="J10" i="1"/>
  <c r="D13" i="1"/>
  <c r="C13" i="1"/>
  <c r="K13" i="1"/>
  <c r="J13" i="1"/>
  <c r="J12" i="1"/>
  <c r="D11" i="1"/>
  <c r="C11" i="1"/>
  <c r="K15" i="1"/>
  <c r="J11" i="1"/>
  <c r="K16" i="1"/>
</calcChain>
</file>

<file path=xl/sharedStrings.xml><?xml version="1.0" encoding="utf-8"?>
<sst xmlns="http://schemas.openxmlformats.org/spreadsheetml/2006/main" count="69" uniqueCount="21">
  <si>
    <t>b</t>
  </si>
  <si>
    <t>h</t>
  </si>
  <si>
    <t>L</t>
  </si>
  <si>
    <t>I</t>
  </si>
  <si>
    <t>E</t>
  </si>
  <si>
    <t>Pa</t>
  </si>
  <si>
    <t>m^4</t>
  </si>
  <si>
    <t>F</t>
  </si>
  <si>
    <t>Dx</t>
  </si>
  <si>
    <t>y_mx_th</t>
  </si>
  <si>
    <t>sigma_max_th</t>
  </si>
  <si>
    <t>sigma_max_sim</t>
  </si>
  <si>
    <t>y_mx_sim</t>
  </si>
  <si>
    <t>e_h</t>
  </si>
  <si>
    <t>nb</t>
  </si>
  <si>
    <t>ng seg</t>
  </si>
  <si>
    <t>nb element</t>
  </si>
  <si>
    <t>taille element</t>
  </si>
  <si>
    <t>vrai taille</t>
  </si>
  <si>
    <t>y_max</t>
  </si>
  <si>
    <t>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</si>
</sst>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"/>
    <numFmt numFmtId="166" formatCode="0.00000"/>
    <numFmt numFmtId="167" formatCode="0.0000000"/>
    <numFmt numFmtId="168" formatCode="0.000000000"/>
    <numFmt numFmtId="169" formatCode="0.0000000000"/>
    <numFmt numFmtId="170" formatCode="0.0000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Sheet2!$F$16</c:f>
              <c:strCache>
                <c:ptCount val="1"/>
                <c:pt idx="0">
                  <c:v>e_h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Sheet2!$B$17:$B$26</c:f>
              <c:numCache>
                <c:formatCode>General</c:formatCode>
                <c:ptCount val="10"/>
                <c:pt idx="0">
                  <c:v>7.6190476190476197E-2</c:v>
                </c:pt>
                <c:pt idx="1">
                  <c:v>3.8095238095238099E-2</c:v>
                </c:pt>
                <c:pt idx="2">
                  <c:v>0.16</c:v>
                </c:pt>
                <c:pt idx="3">
                  <c:v>0.32</c:v>
                </c:pt>
                <c:pt idx="4">
                  <c:v>0.53333333333333333</c:v>
                </c:pt>
                <c:pt idx="5">
                  <c:v>0.4</c:v>
                </c:pt>
                <c:pt idx="6">
                  <c:v>0.2</c:v>
                </c:pt>
                <c:pt idx="7">
                  <c:v>0.8</c:v>
                </c:pt>
                <c:pt idx="8">
                  <c:v>1.6E-2</c:v>
                </c:pt>
                <c:pt idx="9">
                  <c:v>1.6000000000000001E-3</c:v>
                </c:pt>
              </c:numCache>
            </c:numRef>
          </c:xVal>
          <c:yVal>
            <c:numRef>
              <c:f>Sheet2!$F$17:$F$26</c:f>
              <c:numCache>
                <c:formatCode>0.000000000</c:formatCode>
                <c:ptCount val="10"/>
                <c:pt idx="0">
                  <c:v>2.8685720000005688E-3</c:v>
                </c:pt>
                <c:pt idx="1">
                  <c:v>2.8685720000005688E-3</c:v>
                </c:pt>
                <c:pt idx="2">
                  <c:v>2.8690490000000679E-3</c:v>
                </c:pt>
                <c:pt idx="3">
                  <c:v>2.8695260000004552E-3</c:v>
                </c:pt>
                <c:pt idx="4">
                  <c:v>2.8714330000001453E-3</c:v>
                </c:pt>
                <c:pt idx="5">
                  <c:v>2.8704800000003416E-3</c:v>
                </c:pt>
                <c:pt idx="6">
                  <c:v>2.8690490000000679E-3</c:v>
                </c:pt>
                <c:pt idx="7">
                  <c:v>2.8747710000001092E-3</c:v>
                </c:pt>
                <c:pt idx="8">
                  <c:v>2.8685720000005688E-3</c:v>
                </c:pt>
                <c:pt idx="9">
                  <c:v>2.8685720000005688E-3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5-4F6F-9286-262C45F06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313312"/>
        <c:axId val="1967316672"/>
      </c:scatterChart>
      <c:valAx>
        <c:axId val="19673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16672"/>
        <c:crosses val="autoZero"/>
        <c:crossBetween val="midCat"/>
      </c:valAx>
      <c:valAx>
        <c:axId val="19673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1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719269466316711"/>
                  <c:y val="-0.101769830854476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Sheet2!$E$30:$E$37</c:f>
              <c:numCache>
                <c:formatCode>General</c:formatCode>
                <c:ptCount val="8"/>
                <c:pt idx="0">
                  <c:v>0.4</c:v>
                </c:pt>
                <c:pt idx="1">
                  <c:v>0.2</c:v>
                </c:pt>
                <c:pt idx="2">
                  <c:v>0.16</c:v>
                </c:pt>
                <c:pt idx="3">
                  <c:v>0.08</c:v>
                </c:pt>
                <c:pt idx="4">
                  <c:v>5.3333333333333337E-2</c:v>
                </c:pt>
                <c:pt idx="5">
                  <c:v>3.2000000000000001E-2</c:v>
                </c:pt>
                <c:pt idx="6">
                  <c:v>1.6E-2</c:v>
                </c:pt>
                <c:pt idx="7">
                  <c:v>8.0000000000000002E-3</c:v>
                </c:pt>
              </c:numCache>
            </c:numRef>
          </c:xVal>
          <c:yVal>
            <c:numRef>
              <c:f>Sheet2!$G$30:$G$37</c:f>
              <c:numCache>
                <c:formatCode>0.000000000000</c:formatCode>
                <c:ptCount val="8"/>
                <c:pt idx="0">
                  <c:v>2.8747710000001092E-3</c:v>
                </c:pt>
                <c:pt idx="1">
                  <c:v>2.8704800000003416E-3</c:v>
                </c:pt>
                <c:pt idx="2">
                  <c:v>2.8695260000004552E-3</c:v>
                </c:pt>
                <c:pt idx="3">
                  <c:v>2.8690490000000679E-3</c:v>
                </c:pt>
                <c:pt idx="4">
                  <c:v>2.8690490000000679E-3</c:v>
                </c:pt>
                <c:pt idx="5">
                  <c:v>2.8685720000005688E-3</c:v>
                </c:pt>
                <c:pt idx="6">
                  <c:v>2.8685720000005688E-3</c:v>
                </c:pt>
                <c:pt idx="7">
                  <c:v>2.8685720000005688E-3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D-4511-B6F7-29019F24F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341152"/>
        <c:axId val="1967338752"/>
      </c:scatterChart>
      <c:valAx>
        <c:axId val="196734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38752"/>
        <c:crosses val="autoZero"/>
        <c:crossBetween val="midCat"/>
      </c:valAx>
      <c:valAx>
        <c:axId val="19673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4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855869</xdr:colOff>
      <xdr:row>6</xdr:row>
      <xdr:rowOff>124238</xdr:rowOff>
    </xdr:from>
    <xdr:to>
      <xdr:col>21</xdr:col>
      <xdr:colOff>446444</xdr:colOff>
      <xdr:row>19</xdr:row>
      <xdr:rowOff>41412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E2F761-FF2D-F332-8DC9-881D60480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2065" y="1200977"/>
          <a:ext cx="4297858" cy="2250109"/>
        </a:xfrm>
        <a:prstGeom prst="rect">
          <a:avLst/>
        </a:prstGeom>
      </xdr:spPr>
    </xdr:pic>
    <xdr:clientData/>
  </xdr:twoCellAnchor>
  <xdr:twoCellAnchor>
    <xdr:from>
      <xdr:col>8</xdr:col>
      <xdr:colOff>8010</xdr:colOff>
      <xdr:row>14</xdr:row>
      <xdr:rowOff>181576</xdr:rowOff>
    </xdr:from>
    <xdr:to>
      <xdr:col>13</xdr:col>
      <xdr:colOff>278028</xdr:colOff>
      <xdr:row>29</xdr:row>
      <xdr:rowOff>178830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01B50C-5B67-0559-D05D-CD0D8C77B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597243</xdr:colOff>
      <xdr:row>30</xdr:row>
      <xdr:rowOff>158692</xdr:rowOff>
    </xdr:from>
    <xdr:to>
      <xdr:col>13</xdr:col>
      <xdr:colOff>249423</xdr:colOff>
      <xdr:row>45</xdr:row>
      <xdr:rowOff>155946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4277E4-1238-915C-7792-EEA83F04A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14E0E-BA18-4FE7-968B-107B5C935EC0}">
  <dimension ref="B2:O16"/>
  <sheetViews>
    <sheetView topLeftCell="B1" zoomScale="148" workbookViewId="0">
      <selection activeCell="I17" sqref="A1:XFD1048576"/>
    </sheetView>
  </sheetViews>
  <sheetFormatPr defaultRowHeight="14.5" x14ac:dyDescent="0.35"/>
  <cols>
    <col min="3" max="3" width="11.90625" bestFit="1" customWidth="1"/>
    <col min="4" max="4" width="12.1796875" customWidth="1"/>
    <col min="6" max="6" width="15.453125" customWidth="1"/>
    <col min="11" max="11" width="12.54296875" customWidth="1"/>
    <col min="12" max="12" width="12.1796875" customWidth="1"/>
    <col min="13" max="13" width="13.6328125" customWidth="1"/>
    <col min="14" max="14" width="12.6328125" customWidth="1"/>
    <col min="15" max="15" width="15.26953125" customWidth="1"/>
  </cols>
  <sheetData>
    <row r="2" spans="2:15" x14ac:dyDescent="0.35">
      <c r="B2" t="s">
        <v>0</v>
      </c>
      <c r="C2">
        <f>0.08</f>
        <v>0.08</v>
      </c>
      <c r="I2" t="s">
        <v>0</v>
      </c>
      <c r="J2">
        <f>0.08</f>
        <v>0.08</v>
      </c>
    </row>
    <row r="3" spans="2:15" x14ac:dyDescent="0.35">
      <c r="B3" t="s">
        <v>1</v>
      </c>
      <c r="C3">
        <v>0.04</v>
      </c>
      <c r="I3" t="s">
        <v>1</v>
      </c>
      <c r="J3">
        <v>0.04</v>
      </c>
    </row>
    <row r="4" spans="2:15" x14ac:dyDescent="0.35">
      <c r="B4" t="s">
        <v>2</v>
      </c>
      <c r="C4">
        <f>1.6</f>
        <v>1.6</v>
      </c>
      <c r="I4" t="s">
        <v>2</v>
      </c>
      <c r="J4">
        <f>1.6</f>
        <v>1.6</v>
      </c>
    </row>
    <row r="5" spans="2:15" x14ac:dyDescent="0.35">
      <c r="B5" t="s">
        <v>3</v>
      </c>
      <c r="C5">
        <f>C2*C3^3 /12</f>
        <v>4.2666666666666673E-7</v>
      </c>
      <c r="D5" t="s">
        <v>6</v>
      </c>
      <c r="I5" t="s">
        <v>3</v>
      </c>
      <c r="J5">
        <f>J2*J3^3 /12</f>
        <v>4.2666666666666673E-7</v>
      </c>
      <c r="K5" t="s">
        <v>6</v>
      </c>
    </row>
    <row r="6" spans="2:15" x14ac:dyDescent="0.35">
      <c r="B6" t="s">
        <v>4</v>
      </c>
      <c r="C6">
        <f>20000000</f>
        <v>20000000</v>
      </c>
      <c r="D6" t="s">
        <v>5</v>
      </c>
      <c r="I6" t="s">
        <v>4</v>
      </c>
      <c r="J6" s="2">
        <v>200000000000</v>
      </c>
      <c r="K6" t="s">
        <v>5</v>
      </c>
    </row>
    <row r="7" spans="2:15" x14ac:dyDescent="0.35">
      <c r="B7" t="s">
        <v>7</v>
      </c>
      <c r="C7">
        <v>30</v>
      </c>
      <c r="I7" t="s">
        <v>7</v>
      </c>
      <c r="J7">
        <v>30</v>
      </c>
    </row>
    <row r="9" spans="2:15" x14ac:dyDescent="0.35">
      <c r="B9" t="s">
        <v>8</v>
      </c>
      <c r="C9" t="s">
        <v>9</v>
      </c>
      <c r="D9" t="s">
        <v>10</v>
      </c>
      <c r="E9" t="s">
        <v>12</v>
      </c>
      <c r="F9" t="s">
        <v>11</v>
      </c>
      <c r="G9" t="s">
        <v>13</v>
      </c>
      <c r="I9" t="s">
        <v>8</v>
      </c>
      <c r="J9" t="s">
        <v>9</v>
      </c>
      <c r="K9" t="s">
        <v>10</v>
      </c>
      <c r="L9" t="s">
        <v>12</v>
      </c>
      <c r="M9" t="s">
        <v>11</v>
      </c>
      <c r="N9" t="s">
        <v>13</v>
      </c>
    </row>
    <row r="10" spans="2:15" x14ac:dyDescent="0.35">
      <c r="B10">
        <f>0.009</f>
        <v>8.9999999999999993E-3</v>
      </c>
      <c r="C10" s="1">
        <f>$C$7*$C$4^3/(3*$C$6*$C$5)</f>
        <v>4.8</v>
      </c>
      <c r="D10">
        <f>$C$7*$C$4*$C$3/(2*$C$5)</f>
        <v>2249999.9999999995</v>
      </c>
      <c r="E10">
        <v>4.7729999999999997</v>
      </c>
      <c r="F10" s="2">
        <v>2502800</v>
      </c>
      <c r="G10" s="3">
        <f>C10-E10</f>
        <v>2.7000000000000135E-2</v>
      </c>
      <c r="I10">
        <f>0.009</f>
        <v>8.9999999999999993E-3</v>
      </c>
      <c r="J10" s="4">
        <f>$C$7*$C$4^3/(3*$J$6*$C$5)</f>
        <v>4.8000000000000001E-4</v>
      </c>
      <c r="K10">
        <f>$C$7*$C$4*$C$3/(2*$C$5)</f>
        <v>2249999.9999999995</v>
      </c>
      <c r="L10">
        <v>4.7864000000000001E-4</v>
      </c>
      <c r="M10" s="2">
        <v>2425600</v>
      </c>
      <c r="N10" s="6">
        <f>J10-L10</f>
        <v>1.3600000000000005E-6</v>
      </c>
      <c r="O10" s="2"/>
    </row>
    <row r="11" spans="2:15" x14ac:dyDescent="0.35">
      <c r="B11">
        <v>8.0000000000000002E-3</v>
      </c>
      <c r="C11" s="1">
        <f t="shared" ref="C11:C16" si="0">$C$7*$C$4^3/(3*$C$6*$C$5)</f>
        <v>4.8</v>
      </c>
      <c r="D11">
        <f t="shared" ref="D11:D16" si="1">$C$7*$C$4*$C$3/(2*$C$5)</f>
        <v>2249999.9999999995</v>
      </c>
      <c r="E11">
        <v>4.7731000000000003</v>
      </c>
      <c r="F11" s="2">
        <v>2587500</v>
      </c>
      <c r="G11" s="3">
        <f t="shared" ref="G11:G13" si="2">C11-E11</f>
        <v>2.689999999999948E-2</v>
      </c>
      <c r="I11">
        <v>8.0000000000000002E-3</v>
      </c>
      <c r="J11" s="4">
        <f t="shared" ref="J11:J16" si="3">$C$7*$C$4^3/(3*$J$6*$C$5)</f>
        <v>4.8000000000000001E-4</v>
      </c>
      <c r="K11">
        <f t="shared" ref="K11:K16" si="4">$C$7*$C$4*$C$3/(2*$C$5)</f>
        <v>2249999.9999999995</v>
      </c>
      <c r="L11">
        <v>4.7865000000000001E-4</v>
      </c>
      <c r="M11" s="2">
        <v>2489600</v>
      </c>
      <c r="N11" s="6">
        <f t="shared" ref="N11:N13" si="5">J11-L11</f>
        <v>1.3500000000000057E-6</v>
      </c>
      <c r="O11" s="2"/>
    </row>
    <row r="12" spans="2:15" x14ac:dyDescent="0.35">
      <c r="B12">
        <v>7.0000000000000001E-3</v>
      </c>
      <c r="C12" s="1">
        <f t="shared" si="0"/>
        <v>4.8</v>
      </c>
      <c r="D12">
        <f t="shared" si="1"/>
        <v>2249999.9999999995</v>
      </c>
      <c r="E12">
        <v>4.7735000000000003</v>
      </c>
      <c r="G12" s="3">
        <f t="shared" si="2"/>
        <v>2.6499999999999524E-2</v>
      </c>
      <c r="I12">
        <v>7.0000000000000001E-3</v>
      </c>
      <c r="J12" s="4">
        <f t="shared" si="3"/>
        <v>4.8000000000000001E-4</v>
      </c>
      <c r="K12">
        <f t="shared" si="4"/>
        <v>2249999.9999999995</v>
      </c>
      <c r="L12">
        <v>4.7867E-4</v>
      </c>
      <c r="M12" s="2">
        <v>2620600</v>
      </c>
      <c r="N12" s="6">
        <f t="shared" si="5"/>
        <v>1.3300000000000161E-6</v>
      </c>
      <c r="O12" s="2"/>
    </row>
    <row r="13" spans="2:15" x14ac:dyDescent="0.35">
      <c r="B13">
        <v>6.0000000000000001E-3</v>
      </c>
      <c r="C13" s="1">
        <f t="shared" si="0"/>
        <v>4.8</v>
      </c>
      <c r="D13">
        <f t="shared" si="1"/>
        <v>2249999.9999999995</v>
      </c>
      <c r="E13">
        <v>4.7736999999999998</v>
      </c>
      <c r="G13" s="3">
        <f t="shared" si="2"/>
        <v>2.629999999999999E-2</v>
      </c>
      <c r="I13">
        <v>6.0000000000000001E-3</v>
      </c>
      <c r="J13" s="4">
        <f t="shared" si="3"/>
        <v>4.8000000000000001E-4</v>
      </c>
      <c r="K13">
        <f t="shared" si="4"/>
        <v>2249999.9999999995</v>
      </c>
      <c r="L13">
        <v>4.7867999999999999E-4</v>
      </c>
      <c r="M13" s="2">
        <v>2749600</v>
      </c>
      <c r="N13" s="6">
        <f t="shared" si="5"/>
        <v>1.3200000000000212E-6</v>
      </c>
      <c r="O13" s="2"/>
    </row>
    <row r="14" spans="2:15" x14ac:dyDescent="0.35">
      <c r="C14" s="1">
        <f t="shared" si="0"/>
        <v>4.8</v>
      </c>
      <c r="D14">
        <f t="shared" si="1"/>
        <v>2249999.9999999995</v>
      </c>
      <c r="J14" s="4">
        <f t="shared" si="3"/>
        <v>4.8000000000000001E-4</v>
      </c>
      <c r="K14">
        <f t="shared" si="4"/>
        <v>2249999.9999999995</v>
      </c>
      <c r="N14" s="4"/>
    </row>
    <row r="15" spans="2:15" x14ac:dyDescent="0.35">
      <c r="C15" s="1">
        <f t="shared" si="0"/>
        <v>4.8</v>
      </c>
      <c r="D15">
        <f t="shared" si="1"/>
        <v>2249999.9999999995</v>
      </c>
      <c r="J15" s="4">
        <f t="shared" si="3"/>
        <v>4.8000000000000001E-4</v>
      </c>
      <c r="K15">
        <f t="shared" si="4"/>
        <v>2249999.9999999995</v>
      </c>
      <c r="N15" s="4"/>
    </row>
    <row r="16" spans="2:15" x14ac:dyDescent="0.35">
      <c r="C16" s="1">
        <f t="shared" si="0"/>
        <v>4.8</v>
      </c>
      <c r="D16">
        <f t="shared" si="1"/>
        <v>2249999.9999999995</v>
      </c>
      <c r="J16" s="4">
        <f t="shared" si="3"/>
        <v>4.8000000000000001E-4</v>
      </c>
      <c r="K16">
        <f t="shared" si="4"/>
        <v>2249999.9999999995</v>
      </c>
      <c r="N1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C2CA-1EF4-4FF6-8A07-027497D8B3A7}">
  <dimension ref="A2:O37"/>
  <sheetViews>
    <sheetView tabSelected="1" topLeftCell="A6" zoomScale="111" workbookViewId="0">
      <selection activeCell="C32" sqref="C32"/>
    </sheetView>
  </sheetViews>
  <sheetFormatPr defaultRowHeight="14.5" x14ac:dyDescent="0.35"/>
  <cols>
    <col min="1" max="2" width="8.81640625" bestFit="1" customWidth="1"/>
    <col min="3" max="3" width="14.36328125" bestFit="1" customWidth="1"/>
    <col min="4" max="4" width="12.1796875" customWidth="1"/>
    <col min="5" max="5" width="14.453125" customWidth="1"/>
    <col min="6" max="6" width="15.36328125" customWidth="1"/>
    <col min="7" max="7" width="14.08984375" customWidth="1"/>
    <col min="8" max="9" width="8.81640625" bestFit="1" customWidth="1"/>
    <col min="10" max="10" width="14.36328125" bestFit="1" customWidth="1"/>
    <col min="11" max="11" width="12.54296875" customWidth="1"/>
    <col min="12" max="12" width="12.1796875" customWidth="1"/>
    <col min="13" max="13" width="13.6328125" customWidth="1"/>
    <col min="14" max="14" width="12.6328125" customWidth="1"/>
    <col min="15" max="15" width="15.26953125" customWidth="1"/>
  </cols>
  <sheetData>
    <row r="2" spans="1:15" x14ac:dyDescent="0.35">
      <c r="B2" t="s">
        <v>0</v>
      </c>
      <c r="C2">
        <f>0.08</f>
        <v>0.08</v>
      </c>
      <c r="I2" t="s">
        <v>0</v>
      </c>
      <c r="J2">
        <f>0.08</f>
        <v>0.08</v>
      </c>
    </row>
    <row r="3" spans="1:15" x14ac:dyDescent="0.35">
      <c r="B3" t="s">
        <v>1</v>
      </c>
      <c r="C3">
        <v>0.04</v>
      </c>
      <c r="I3" t="s">
        <v>1</v>
      </c>
      <c r="J3">
        <v>0.04</v>
      </c>
    </row>
    <row r="4" spans="1:15" x14ac:dyDescent="0.35">
      <c r="B4" t="s">
        <v>2</v>
      </c>
      <c r="C4">
        <f>1.6</f>
        <v>1.6</v>
      </c>
      <c r="I4" t="s">
        <v>2</v>
      </c>
      <c r="J4">
        <f>1.6</f>
        <v>1.6</v>
      </c>
    </row>
    <row r="5" spans="1:15" x14ac:dyDescent="0.35">
      <c r="B5" t="s">
        <v>3</v>
      </c>
      <c r="C5">
        <f>C2*C3^3 /12</f>
        <v>4.2666666666666673E-7</v>
      </c>
      <c r="D5" t="s">
        <v>6</v>
      </c>
      <c r="I5" t="s">
        <v>3</v>
      </c>
      <c r="J5">
        <f>J2*J3^3 /12</f>
        <v>4.2666666666666673E-7</v>
      </c>
      <c r="K5" t="s">
        <v>6</v>
      </c>
    </row>
    <row r="6" spans="1:15" x14ac:dyDescent="0.35">
      <c r="B6" t="s">
        <v>4</v>
      </c>
      <c r="C6">
        <f>20000000</f>
        <v>20000000</v>
      </c>
      <c r="D6" t="s">
        <v>5</v>
      </c>
      <c r="I6" t="s">
        <v>4</v>
      </c>
      <c r="J6" s="2">
        <v>200000000000</v>
      </c>
      <c r="K6" t="s">
        <v>5</v>
      </c>
    </row>
    <row r="7" spans="1:15" x14ac:dyDescent="0.35">
      <c r="B7" t="s">
        <v>7</v>
      </c>
      <c r="C7">
        <v>30</v>
      </c>
      <c r="I7" t="s">
        <v>7</v>
      </c>
      <c r="J7">
        <v>30</v>
      </c>
    </row>
    <row r="9" spans="1:15" x14ac:dyDescent="0.35">
      <c r="A9" t="s">
        <v>14</v>
      </c>
      <c r="B9" t="s">
        <v>8</v>
      </c>
      <c r="C9" t="s">
        <v>9</v>
      </c>
      <c r="D9" t="s">
        <v>10</v>
      </c>
      <c r="E9" t="s">
        <v>12</v>
      </c>
      <c r="F9" t="s">
        <v>13</v>
      </c>
      <c r="H9" t="s">
        <v>14</v>
      </c>
      <c r="I9" t="s">
        <v>8</v>
      </c>
      <c r="J9" t="s">
        <v>9</v>
      </c>
      <c r="K9" t="s">
        <v>10</v>
      </c>
      <c r="L9" t="s">
        <v>12</v>
      </c>
      <c r="M9" t="s">
        <v>11</v>
      </c>
      <c r="N9" t="s">
        <v>13</v>
      </c>
    </row>
    <row r="10" spans="1:15" x14ac:dyDescent="0.35">
      <c r="A10">
        <v>21</v>
      </c>
      <c r="B10">
        <f>1.6/A10</f>
        <v>7.6190476190476197E-2</v>
      </c>
      <c r="C10" s="7">
        <f>$C$7*$C$4^3/(3*$C$6*$C$5)</f>
        <v>4.8</v>
      </c>
      <c r="D10">
        <f>$C$7*$C$4*$C$3/(2*$C$5)</f>
        <v>2249999.9999999995</v>
      </c>
      <c r="E10">
        <v>4.8024935720000004</v>
      </c>
      <c r="F10" s="6">
        <f>ABS(C10-E10)</f>
        <v>2.4935720000005546E-3</v>
      </c>
      <c r="G10" s="3"/>
      <c r="H10">
        <v>21</v>
      </c>
      <c r="I10">
        <f>1.6/H10</f>
        <v>7.6190476190476197E-2</v>
      </c>
      <c r="J10" s="4">
        <f>$C$7*$C$4^3/(3*$J$6*$C$5)</f>
        <v>4.8000000000000001E-4</v>
      </c>
      <c r="K10">
        <f>$C$7*$C$4*$C$3/(2*$C$5)</f>
        <v>2249999.9999999995</v>
      </c>
      <c r="L10" s="2">
        <v>4.8023E-4</v>
      </c>
      <c r="M10" s="2"/>
      <c r="N10" s="6">
        <f>J10-L10</f>
        <v>-2.2999999999998933E-7</v>
      </c>
      <c r="O10" s="2"/>
    </row>
    <row r="11" spans="1:15" x14ac:dyDescent="0.35">
      <c r="A11">
        <v>42</v>
      </c>
      <c r="B11">
        <f>1.6/A11</f>
        <v>3.8095238095238099E-2</v>
      </c>
      <c r="C11" s="1">
        <f t="shared" ref="C11:C14" si="0">$C$7*$C$4^3/(3*$C$6*$C$5)</f>
        <v>4.8</v>
      </c>
      <c r="D11">
        <f t="shared" ref="D11:D14" si="1">$C$7*$C$4*$C$3/(2*$C$5)</f>
        <v>2249999.9999999995</v>
      </c>
      <c r="E11">
        <v>4.8024935720000004</v>
      </c>
      <c r="F11" s="6">
        <f>ABS(C11-E11)</f>
        <v>2.4935720000005546E-3</v>
      </c>
      <c r="G11" s="3"/>
      <c r="H11">
        <v>42</v>
      </c>
      <c r="I11">
        <f>1.6/H11</f>
        <v>3.8095238095238099E-2</v>
      </c>
      <c r="J11" s="4">
        <f>$C$7*$C$4^3/(3*$J$6*$C$5)</f>
        <v>4.8000000000000001E-4</v>
      </c>
      <c r="K11">
        <f t="shared" ref="K11:K14" si="2">$C$7*$C$4*$C$3/(2*$C$5)</f>
        <v>2249999.9999999995</v>
      </c>
      <c r="L11" s="2">
        <v>4.8023E-4</v>
      </c>
      <c r="M11" s="2"/>
      <c r="N11" s="6">
        <f t="shared" ref="N11:N13" si="3">J11-L11</f>
        <v>-2.2999999999998933E-7</v>
      </c>
      <c r="O11" s="2"/>
    </row>
    <row r="12" spans="1:15" x14ac:dyDescent="0.35">
      <c r="A12">
        <v>10</v>
      </c>
      <c r="B12">
        <f t="shared" ref="B12:B14" si="4">1.6/A12</f>
        <v>0.16</v>
      </c>
      <c r="C12" s="1">
        <f t="shared" si="0"/>
        <v>4.8</v>
      </c>
      <c r="D12">
        <f t="shared" si="1"/>
        <v>2249999.9999999995</v>
      </c>
      <c r="E12">
        <v>4.8024940489999999</v>
      </c>
      <c r="F12" s="6">
        <f>ABS(C12-E12)</f>
        <v>2.4940490000000537E-3</v>
      </c>
      <c r="G12" s="3"/>
      <c r="H12">
        <v>10</v>
      </c>
      <c r="I12">
        <f t="shared" ref="I12:I14" si="5">1.6/H12</f>
        <v>0.16</v>
      </c>
      <c r="J12" s="4">
        <f>$C$7*$C$4^3/(3*$J$6*$C$5)</f>
        <v>4.8000000000000001E-4</v>
      </c>
      <c r="K12">
        <f t="shared" si="2"/>
        <v>2249999.9999999995</v>
      </c>
      <c r="L12" s="2">
        <v>4.8023E-4</v>
      </c>
      <c r="M12" s="2"/>
      <c r="N12" s="6">
        <f t="shared" si="3"/>
        <v>-2.2999999999998933E-7</v>
      </c>
      <c r="O12" s="2"/>
    </row>
    <row r="13" spans="1:15" x14ac:dyDescent="0.35">
      <c r="A13">
        <v>5</v>
      </c>
      <c r="B13">
        <f t="shared" si="4"/>
        <v>0.32</v>
      </c>
      <c r="C13" s="1">
        <f t="shared" si="0"/>
        <v>4.8</v>
      </c>
      <c r="D13">
        <f t="shared" si="1"/>
        <v>2249999.9999999995</v>
      </c>
      <c r="E13">
        <v>4.8024945260000003</v>
      </c>
      <c r="F13" s="6">
        <f>ABS(C13-E13)</f>
        <v>2.494526000000441E-3</v>
      </c>
      <c r="G13" s="3"/>
      <c r="H13">
        <v>5</v>
      </c>
      <c r="I13">
        <f t="shared" si="5"/>
        <v>0.32</v>
      </c>
      <c r="J13" s="4">
        <f>$C$7*$C$4^3/(3*$J$6*$C$5)</f>
        <v>4.8000000000000001E-4</v>
      </c>
      <c r="K13">
        <f t="shared" si="2"/>
        <v>2249999.9999999995</v>
      </c>
      <c r="L13" s="2">
        <v>4.8023E-4</v>
      </c>
      <c r="M13" s="2"/>
      <c r="N13" s="6">
        <f t="shared" si="3"/>
        <v>-2.2999999999998933E-7</v>
      </c>
      <c r="O13" s="2"/>
    </row>
    <row r="14" spans="1:15" x14ac:dyDescent="0.35">
      <c r="A14">
        <v>3</v>
      </c>
      <c r="B14">
        <f t="shared" si="4"/>
        <v>0.53333333333333333</v>
      </c>
      <c r="C14" s="1">
        <f t="shared" si="0"/>
        <v>4.8</v>
      </c>
      <c r="D14">
        <f t="shared" si="1"/>
        <v>2249999.9999999995</v>
      </c>
      <c r="E14">
        <v>4.802496433</v>
      </c>
      <c r="F14" s="6">
        <f>ABS(C14-E14)</f>
        <v>2.4964330000001311E-3</v>
      </c>
      <c r="H14">
        <v>3</v>
      </c>
      <c r="I14">
        <f t="shared" si="5"/>
        <v>0.53333333333333333</v>
      </c>
      <c r="J14" s="4">
        <f>$C$7*$C$4^3/(3*$J$6*$C$5)</f>
        <v>4.8000000000000001E-4</v>
      </c>
      <c r="K14">
        <f t="shared" si="2"/>
        <v>2249999.9999999995</v>
      </c>
      <c r="L14" s="2">
        <v>4.8023E-4</v>
      </c>
      <c r="N14" s="4"/>
    </row>
    <row r="15" spans="1:15" x14ac:dyDescent="0.35">
      <c r="C15" s="1"/>
      <c r="J15" s="4"/>
      <c r="N15" s="4"/>
    </row>
    <row r="16" spans="1:15" x14ac:dyDescent="0.35">
      <c r="A16" t="s">
        <v>14</v>
      </c>
      <c r="B16" t="s">
        <v>8</v>
      </c>
      <c r="C16" t="s">
        <v>9</v>
      </c>
      <c r="D16" t="s">
        <v>10</v>
      </c>
      <c r="E16" t="s">
        <v>12</v>
      </c>
      <c r="F16" t="s">
        <v>13</v>
      </c>
      <c r="J16" s="4"/>
      <c r="N16" s="4"/>
    </row>
    <row r="17" spans="1:7" x14ac:dyDescent="0.35">
      <c r="A17">
        <v>21</v>
      </c>
      <c r="B17">
        <f>1.6/A17</f>
        <v>7.6190476190476197E-2</v>
      </c>
      <c r="C17" s="5">
        <v>4.7996249999999998</v>
      </c>
      <c r="D17">
        <f>$C$7*$C$4*$C$3/(2*$C$5)</f>
        <v>2249999.9999999995</v>
      </c>
      <c r="E17">
        <v>4.8024935720000004</v>
      </c>
      <c r="F17" s="6">
        <f>ABS(C17-E17)</f>
        <v>2.8685720000005688E-3</v>
      </c>
    </row>
    <row r="18" spans="1:7" x14ac:dyDescent="0.35">
      <c r="A18">
        <v>42</v>
      </c>
      <c r="B18">
        <f>1.6/A18</f>
        <v>3.8095238095238099E-2</v>
      </c>
      <c r="C18" s="5">
        <v>4.7996249999999998</v>
      </c>
      <c r="D18">
        <f t="shared" ref="D18:D21" si="6">$C$7*$C$4*$C$3/(2*$C$5)</f>
        <v>2249999.9999999995</v>
      </c>
      <c r="E18">
        <v>4.8024935720000004</v>
      </c>
      <c r="F18" s="6">
        <f>ABS(C18-E18)</f>
        <v>2.8685720000005688E-3</v>
      </c>
    </row>
    <row r="19" spans="1:7" x14ac:dyDescent="0.35">
      <c r="A19">
        <v>10</v>
      </c>
      <c r="B19">
        <f t="shared" ref="B19:B26" si="7">1.6/A19</f>
        <v>0.16</v>
      </c>
      <c r="C19" s="5">
        <v>4.7996249999999998</v>
      </c>
      <c r="D19">
        <f t="shared" si="6"/>
        <v>2249999.9999999995</v>
      </c>
      <c r="E19">
        <v>4.8024940489999999</v>
      </c>
      <c r="F19" s="6">
        <f>ABS(C19-E19)</f>
        <v>2.8690490000000679E-3</v>
      </c>
    </row>
    <row r="20" spans="1:7" x14ac:dyDescent="0.35">
      <c r="A20">
        <v>5</v>
      </c>
      <c r="B20">
        <f t="shared" si="7"/>
        <v>0.32</v>
      </c>
      <c r="C20" s="5">
        <v>4.7996249999999998</v>
      </c>
      <c r="D20">
        <f t="shared" si="6"/>
        <v>2249999.9999999995</v>
      </c>
      <c r="E20">
        <v>4.8024945260000003</v>
      </c>
      <c r="F20" s="6">
        <f>ABS(C20-E20)</f>
        <v>2.8695260000004552E-3</v>
      </c>
    </row>
    <row r="21" spans="1:7" x14ac:dyDescent="0.35">
      <c r="A21">
        <v>3</v>
      </c>
      <c r="B21">
        <f t="shared" si="7"/>
        <v>0.53333333333333333</v>
      </c>
      <c r="C21" s="5">
        <v>4.7996249999999998</v>
      </c>
      <c r="D21">
        <f t="shared" si="6"/>
        <v>2249999.9999999995</v>
      </c>
      <c r="E21">
        <v>4.802496433</v>
      </c>
      <c r="F21" s="6">
        <f>ABS(C21-E21)</f>
        <v>2.8714330000001453E-3</v>
      </c>
    </row>
    <row r="22" spans="1:7" x14ac:dyDescent="0.35">
      <c r="A22">
        <v>4</v>
      </c>
      <c r="B22">
        <f t="shared" si="7"/>
        <v>0.4</v>
      </c>
      <c r="C22" s="5">
        <v>4.7996249999999998</v>
      </c>
      <c r="E22">
        <v>4.8024954800000001</v>
      </c>
      <c r="F22" s="6">
        <f t="shared" ref="F22:F26" si="8">ABS(C22-E22)</f>
        <v>2.8704800000003416E-3</v>
      </c>
    </row>
    <row r="23" spans="1:7" x14ac:dyDescent="0.35">
      <c r="A23">
        <v>8</v>
      </c>
      <c r="B23">
        <f t="shared" si="7"/>
        <v>0.2</v>
      </c>
      <c r="C23" s="5">
        <v>4.7996249999999998</v>
      </c>
      <c r="E23">
        <v>4.8024940489999999</v>
      </c>
      <c r="F23" s="6">
        <f t="shared" si="8"/>
        <v>2.8690490000000679E-3</v>
      </c>
    </row>
    <row r="24" spans="1:7" x14ac:dyDescent="0.35">
      <c r="A24">
        <v>2</v>
      </c>
      <c r="B24">
        <f t="shared" si="7"/>
        <v>0.8</v>
      </c>
      <c r="C24" s="5">
        <v>4.7996249999999998</v>
      </c>
      <c r="E24">
        <v>4.8024997709999999</v>
      </c>
      <c r="F24" s="6">
        <f t="shared" si="8"/>
        <v>2.8747710000001092E-3</v>
      </c>
    </row>
    <row r="25" spans="1:7" x14ac:dyDescent="0.35">
      <c r="A25">
        <v>100</v>
      </c>
      <c r="B25">
        <f t="shared" si="7"/>
        <v>1.6E-2</v>
      </c>
      <c r="C25" s="5">
        <v>4.7996249999999998</v>
      </c>
      <c r="E25">
        <v>4.8024935720000004</v>
      </c>
      <c r="F25" s="6">
        <f t="shared" si="8"/>
        <v>2.8685720000005688E-3</v>
      </c>
    </row>
    <row r="26" spans="1:7" x14ac:dyDescent="0.35">
      <c r="A26">
        <v>1000</v>
      </c>
      <c r="B26">
        <f t="shared" si="7"/>
        <v>1.6000000000000001E-3</v>
      </c>
      <c r="C26" s="5">
        <v>4.7996249999999998</v>
      </c>
      <c r="E26">
        <v>4.8024935720000004</v>
      </c>
      <c r="F26" s="6">
        <f t="shared" si="8"/>
        <v>2.8685720000005688E-3</v>
      </c>
    </row>
    <row r="29" spans="1:7" x14ac:dyDescent="0.35">
      <c r="B29" t="s">
        <v>15</v>
      </c>
      <c r="C29" t="s">
        <v>17</v>
      </c>
      <c r="D29" t="s">
        <v>16</v>
      </c>
      <c r="E29" t="s">
        <v>18</v>
      </c>
      <c r="F29" t="s">
        <v>19</v>
      </c>
      <c r="G29" t="s">
        <v>20</v>
      </c>
    </row>
    <row r="30" spans="1:7" x14ac:dyDescent="0.35">
      <c r="A30">
        <v>1.6</v>
      </c>
      <c r="B30">
        <v>2</v>
      </c>
      <c r="C30">
        <f>$A$30/B30</f>
        <v>0.8</v>
      </c>
      <c r="D30">
        <v>5</v>
      </c>
      <c r="E30">
        <f>$A$30/(D30-1)</f>
        <v>0.4</v>
      </c>
      <c r="F30">
        <v>4.8024997709999999</v>
      </c>
      <c r="G30" s="8">
        <f>F30-4.799625</f>
        <v>2.8747710000001092E-3</v>
      </c>
    </row>
    <row r="31" spans="1:7" x14ac:dyDescent="0.35">
      <c r="B31">
        <v>4</v>
      </c>
      <c r="C31">
        <f t="shared" ref="C31:C37" si="9">$A$30/B31</f>
        <v>0.4</v>
      </c>
      <c r="D31">
        <v>9</v>
      </c>
      <c r="E31">
        <f t="shared" ref="E31:E37" si="10">$A$30/(D31-1)</f>
        <v>0.2</v>
      </c>
      <c r="F31">
        <v>4.8024954800000001</v>
      </c>
      <c r="G31" s="8">
        <f t="shared" ref="G31:G37" si="11">F31-4.799625</f>
        <v>2.8704800000003416E-3</v>
      </c>
    </row>
    <row r="32" spans="1:7" x14ac:dyDescent="0.35">
      <c r="B32">
        <v>5</v>
      </c>
      <c r="C32">
        <f t="shared" si="9"/>
        <v>0.32</v>
      </c>
      <c r="D32">
        <v>11</v>
      </c>
      <c r="E32">
        <f t="shared" si="10"/>
        <v>0.16</v>
      </c>
      <c r="F32">
        <v>4.8024945260000003</v>
      </c>
      <c r="G32" s="8">
        <f t="shared" si="11"/>
        <v>2.8695260000004552E-3</v>
      </c>
    </row>
    <row r="33" spans="2:7" x14ac:dyDescent="0.35">
      <c r="B33">
        <v>10</v>
      </c>
      <c r="C33">
        <f t="shared" si="9"/>
        <v>0.16</v>
      </c>
      <c r="D33">
        <v>21</v>
      </c>
      <c r="E33">
        <f t="shared" si="10"/>
        <v>0.08</v>
      </c>
      <c r="F33">
        <v>4.8024940489999999</v>
      </c>
      <c r="G33" s="8">
        <f t="shared" si="11"/>
        <v>2.8690490000000679E-3</v>
      </c>
    </row>
    <row r="34" spans="2:7" x14ac:dyDescent="0.35">
      <c r="B34">
        <v>15</v>
      </c>
      <c r="C34">
        <f t="shared" si="9"/>
        <v>0.10666666666666667</v>
      </c>
      <c r="D34">
        <v>31</v>
      </c>
      <c r="E34">
        <f t="shared" si="10"/>
        <v>5.3333333333333337E-2</v>
      </c>
      <c r="F34">
        <v>4.8024940489999999</v>
      </c>
      <c r="G34" s="8">
        <f t="shared" si="11"/>
        <v>2.8690490000000679E-3</v>
      </c>
    </row>
    <row r="35" spans="2:7" x14ac:dyDescent="0.35">
      <c r="B35">
        <v>25</v>
      </c>
      <c r="C35">
        <f t="shared" si="9"/>
        <v>6.4000000000000001E-2</v>
      </c>
      <c r="D35">
        <v>51</v>
      </c>
      <c r="E35">
        <f t="shared" si="10"/>
        <v>3.2000000000000001E-2</v>
      </c>
      <c r="F35">
        <v>4.8024935720000004</v>
      </c>
      <c r="G35" s="8">
        <f t="shared" si="11"/>
        <v>2.8685720000005688E-3</v>
      </c>
    </row>
    <row r="36" spans="2:7" x14ac:dyDescent="0.35">
      <c r="B36">
        <v>50</v>
      </c>
      <c r="C36">
        <f t="shared" si="9"/>
        <v>3.2000000000000001E-2</v>
      </c>
      <c r="D36">
        <v>101</v>
      </c>
      <c r="E36">
        <f t="shared" si="10"/>
        <v>1.6E-2</v>
      </c>
      <c r="F36">
        <v>4.8024935720000004</v>
      </c>
      <c r="G36" s="8">
        <f t="shared" si="11"/>
        <v>2.8685720000005688E-3</v>
      </c>
    </row>
    <row r="37" spans="2:7" x14ac:dyDescent="0.35">
      <c r="B37">
        <v>100</v>
      </c>
      <c r="C37">
        <f t="shared" si="9"/>
        <v>1.6E-2</v>
      </c>
      <c r="D37">
        <v>201</v>
      </c>
      <c r="E37">
        <f t="shared" si="10"/>
        <v>8.0000000000000002E-3</v>
      </c>
      <c r="F37">
        <v>4.8024935720000004</v>
      </c>
      <c r="G37" s="8">
        <f t="shared" si="11"/>
        <v>2.8685720000005688E-3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GLEYZON</dc:creator>
  <cp:lastModifiedBy>François GLEYZON</cp:lastModifiedBy>
  <dcterms:created xsi:type="dcterms:W3CDTF">2025-04-04T18:43:54Z</dcterms:created>
  <dcterms:modified xsi:type="dcterms:W3CDTF">2025-04-05T18:50:24Z</dcterms:modified>
</cp:coreProperties>
</file>