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"/>
    </mc:Choice>
  </mc:AlternateContent>
  <xr:revisionPtr revIDLastSave="0" documentId="8_{FA452E65-9547-4049-94C6-3542802A2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ghligh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2" l="1"/>
  <c r="C19" i="2"/>
  <c r="N17" i="2"/>
  <c r="C21" i="2"/>
  <c r="N21" i="2"/>
  <c r="G8" i="2"/>
  <c r="N19" i="2"/>
  <c r="C9" i="2"/>
  <c r="D12" i="2"/>
  <c r="D19" i="2"/>
  <c r="D9" i="2"/>
  <c r="E10" i="2"/>
  <c r="G9" i="2"/>
  <c r="N11" i="2"/>
  <c r="D13" i="2"/>
  <c r="D8" i="2"/>
  <c r="N8" i="2"/>
  <c r="D21" i="2"/>
  <c r="F21" i="2"/>
  <c r="D17" i="2"/>
  <c r="C14" i="2"/>
  <c r="D20" i="2"/>
  <c r="E21" i="2"/>
  <c r="E19" i="2"/>
  <c r="F14" i="2"/>
  <c r="C7" i="2"/>
  <c r="C11" i="2"/>
  <c r="F7" i="2"/>
  <c r="F9" i="2"/>
  <c r="E18" i="2"/>
  <c r="C17" i="2"/>
  <c r="F13" i="2"/>
  <c r="F8" i="2"/>
  <c r="F17" i="2"/>
  <c r="E13" i="2"/>
  <c r="G7" i="2"/>
  <c r="F12" i="2"/>
  <c r="H9" i="2"/>
  <c r="E20" i="2"/>
  <c r="H13" i="2"/>
  <c r="G19" i="2"/>
  <c r="F18" i="2"/>
  <c r="G17" i="2"/>
  <c r="I10" i="2"/>
  <c r="F19" i="2"/>
  <c r="F10" i="2"/>
  <c r="F11" i="2"/>
  <c r="G10" i="2"/>
  <c r="G12" i="2"/>
  <c r="H12" i="2"/>
  <c r="G14" i="2"/>
  <c r="G11" i="2"/>
  <c r="F20" i="2"/>
  <c r="G20" i="2"/>
  <c r="H7" i="2"/>
  <c r="H8" i="2"/>
  <c r="C12" i="2"/>
  <c r="G13" i="2"/>
  <c r="H11" i="2"/>
  <c r="G18" i="2"/>
  <c r="H18" i="2"/>
  <c r="H10" i="2"/>
  <c r="H14" i="2"/>
  <c r="G21" i="2"/>
  <c r="N7" i="2"/>
  <c r="N14" i="2"/>
  <c r="H21" i="2"/>
  <c r="H19" i="2"/>
  <c r="J14" i="2"/>
  <c r="I7" i="2"/>
  <c r="D10" i="2"/>
  <c r="C18" i="2"/>
  <c r="E11" i="2"/>
  <c r="H17" i="2"/>
  <c r="N18" i="2"/>
  <c r="I18" i="2"/>
  <c r="J19" i="2"/>
  <c r="C10" i="2"/>
  <c r="H20" i="2"/>
  <c r="J13" i="2"/>
  <c r="J18" i="2"/>
  <c r="N10" i="2"/>
  <c r="D18" i="2"/>
  <c r="D14" i="2"/>
  <c r="J12" i="2"/>
  <c r="C13" i="2"/>
  <c r="E8" i="2"/>
  <c r="I12" i="2"/>
  <c r="E14" i="2"/>
  <c r="J11" i="2"/>
  <c r="J9" i="2"/>
  <c r="I14" i="2"/>
  <c r="I21" i="2"/>
  <c r="D7" i="2"/>
  <c r="J10" i="2"/>
  <c r="E9" i="2"/>
  <c r="I8" i="2"/>
  <c r="I13" i="2"/>
  <c r="J7" i="2"/>
  <c r="J20" i="2"/>
  <c r="I9" i="2"/>
  <c r="I20" i="2"/>
  <c r="J21" i="2"/>
  <c r="N9" i="2"/>
  <c r="J8" i="2"/>
  <c r="N12" i="2"/>
  <c r="K10" i="2"/>
  <c r="E12" i="2"/>
  <c r="C8" i="2"/>
  <c r="J17" i="2"/>
  <c r="D11" i="2"/>
  <c r="K21" i="2"/>
  <c r="E17" i="2"/>
  <c r="L9" i="2"/>
  <c r="C20" i="2"/>
  <c r="E7" i="2"/>
  <c r="N20" i="2"/>
  <c r="I11" i="2"/>
  <c r="K8" i="2"/>
  <c r="I19" i="2"/>
  <c r="L18" i="2"/>
  <c r="I17" i="2"/>
  <c r="K18" i="2"/>
  <c r="K11" i="2"/>
  <c r="K19" i="2"/>
  <c r="L7" i="2"/>
  <c r="L19" i="2"/>
  <c r="K7" i="2"/>
  <c r="K13" i="2"/>
  <c r="L13" i="2"/>
  <c r="M21" i="2"/>
  <c r="L11" i="2"/>
  <c r="M10" i="2"/>
  <c r="M7" i="2"/>
  <c r="K20" i="2"/>
  <c r="K14" i="2"/>
  <c r="M14" i="2"/>
  <c r="L8" i="2"/>
  <c r="K9" i="2"/>
  <c r="L10" i="2"/>
  <c r="K12" i="2"/>
  <c r="L14" i="2"/>
  <c r="M19" i="2"/>
  <c r="L12" i="2"/>
  <c r="K17" i="2"/>
  <c r="L21" i="2"/>
  <c r="L17" i="2"/>
  <c r="M17" i="2"/>
  <c r="M13" i="2"/>
  <c r="M8" i="2"/>
  <c r="L20" i="2"/>
  <c r="M18" i="2"/>
  <c r="M11" i="2"/>
  <c r="M12" i="2"/>
  <c r="M20" i="2"/>
  <c r="M9" i="2"/>
</calcChain>
</file>

<file path=xl/sharedStrings.xml><?xml version="1.0" encoding="utf-8"?>
<sst xmlns="http://schemas.openxmlformats.org/spreadsheetml/2006/main" count="72" uniqueCount="72">
  <si>
    <t>Right click to show data transparency (not supported for all values)</t>
  </si>
  <si>
    <t>Nikkei 225 (NKY) - Highlights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</si>
  <si>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</si>
  <si>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</si>
  <si>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</si>
  <si>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</si>
  <si>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</si>
  <si>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</si>
  <si>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</si>
  <si>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</si>
  <si>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</si>
  <si>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</si>
  <si>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</si>
  <si>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</si>
  <si>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 Est</t>
  </si>
  <si>
    <t>Q1 2024 Est</t>
  </si>
  <si>
    <t>Q2 2024 Est</t>
  </si>
  <si>
    <t>Q3 2024 Est</t>
  </si>
  <si>
    <t>Q4 2024 Est</t>
  </si>
  <si>
    <t>Q1 2025 Est</t>
  </si>
  <si>
    <t>Q2 2025 Est</t>
  </si>
  <si>
    <t>Q3 2025 Est</t>
  </si>
  <si>
    <t>3 Months Ending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</si>
  <si>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</si>
  <si>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</si>
  <si>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</si>
  <si>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</si>
  <si>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</si>
  <si>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</si>
  <si>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</si>
  <si>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</si>
  <si>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</si>
  <si>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</si>
  <si>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</si>
  <si>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</si>
  <si>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</si>
  <si>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03/29/2024</t>
  </si>
  <si>
    <t>06/29/2024</t>
  </si>
  <si>
    <t>09/29/2024</t>
  </si>
  <si>
    <t>12/29/2024</t>
  </si>
  <si>
    <t>03/29/2025</t>
  </si>
  <si>
    <t>06/29/2025</t>
  </si>
  <si>
    <t>09/29/2025</t>
  </si>
  <si>
    <t>Valuation Metrics</t>
  </si>
  <si>
    <t>Price/Earnings</t>
  </si>
  <si>
    <t>INDX_ADJ_PE</t>
  </si>
  <si>
    <t>Price/Earnings before XO, Positive</t>
  </si>
  <si>
    <t>PX_POS_EARN_BEFORE_XO_ITEMS</t>
  </si>
  <si>
    <t>Price/Earnings before XO</t>
  </si>
  <si>
    <t>PE_BEF_XO_AGGTE</t>
  </si>
  <si>
    <t>Price/Book Value</t>
  </si>
  <si>
    <t>PX_TO_BOOK_RATIO</t>
  </si>
  <si>
    <t>EV/Sales</t>
  </si>
  <si>
    <t>EV_TO_T12M_SALES</t>
  </si>
  <si>
    <t>EV/EBIT</t>
  </si>
  <si>
    <t>EV_TO_T12M_EBIT</t>
  </si>
  <si>
    <t>EV/EBITDA</t>
  </si>
  <si>
    <t>EV_TO_T12M_EBITDA</t>
  </si>
  <si>
    <t>Dividend Yield</t>
  </si>
  <si>
    <t>EQY_DVD_YLD_12M</t>
  </si>
  <si>
    <t>Fundamentals</t>
  </si>
  <si>
    <t>Gross Margin</t>
  </si>
  <si>
    <t>GROSS_MARGIN</t>
  </si>
  <si>
    <t>Operating Margin</t>
  </si>
  <si>
    <t>OPER_MARGIN</t>
  </si>
  <si>
    <t>Profit Margin</t>
  </si>
  <si>
    <t>TRAIL_12M_PROF_MARGIN</t>
  </si>
  <si>
    <t>Return on Assets</t>
  </si>
  <si>
    <t>RETURN_ON_ASSET</t>
  </si>
  <si>
    <t>Return on Equity</t>
  </si>
  <si>
    <t>RETURN_COM_EQY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</si>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</sst>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BDH|17980559685448891859</stp>
        <tr r="G10" s="2"/>
      </tp>
      <tp t="s">
        <v>#N/A N/A</v>
        <stp/>
        <stp>BDH|12134650338978953520</stp>
        <tr r="J10" s="2"/>
      </tp>
      <tp t="s">
        <v>#N/A N/A</v>
        <stp/>
        <stp>BDH|11435201642475883874</stp>
        <tr r="E12" s="2"/>
      </tp>
      <tp t="s">
        <v>#N/A N/A</v>
        <stp/>
        <stp>BDH|13278794342143743915</stp>
        <tr r="C17" s="2"/>
      </tp>
      <tp t="s">
        <v>#N/A N/A</v>
        <stp/>
        <stp>BDH|17836030118445245845</stp>
        <tr r="N11" s="2"/>
      </tp>
      <tp t="s">
        <v>#N/A N/A</v>
        <stp/>
        <stp>BDH|11460856983018753210</stp>
        <tr r="J7" s="2"/>
      </tp>
      <tp t="s">
        <v>#N/A N/A</v>
        <stp/>
        <stp>BDH|12238418294402278680</stp>
        <tr r="G19" s="2"/>
      </tp>
      <tp t="s">
        <v>#N/A N/A</v>
        <stp/>
        <stp>BDH|13795669388400059668</stp>
        <tr r="G8" s="2"/>
      </tp>
      <tp t="s">
        <v>#N/A N/A</v>
        <stp/>
        <stp>BDH|18041361431510055384</stp>
        <tr r="E9" s="2"/>
      </tp>
      <tp t="s">
        <v>#N/A N/A</v>
        <stp/>
        <stp>BDH|16068888963795302679</stp>
        <tr r="D13" s="2"/>
      </tp>
      <tp t="s">
        <v>#N/A N/A</v>
        <stp/>
        <stp>BDH|13160868421914365539</stp>
        <tr r="K10" s="2"/>
      </tp>
      <tp t="s">
        <v>#N/A N/A</v>
        <stp/>
        <stp>BDH|15247929268490239216</stp>
        <tr r="H11" s="2"/>
      </tp>
      <tp t="s">
        <v>#N/A N/A</v>
        <stp/>
        <stp>BDH|13500646987413825642</stp>
        <tr r="J20" s="2"/>
      </tp>
      <tp t="s">
        <v>#N/A N/A</v>
        <stp/>
        <stp>BDH|17192857921484268185</stp>
        <tr r="J19" s="2"/>
      </tp>
      <tp t="s">
        <v>#N/A N/A</v>
        <stp/>
        <stp>BDH|12043380235963935875</stp>
        <tr r="K13" s="2"/>
      </tp>
      <tp t="s">
        <v>#N/A N/A</v>
        <stp/>
        <stp>BDH|12554693462352324995</stp>
        <tr r="N7" s="2"/>
      </tp>
      <tp t="s">
        <v>#N/A N/A</v>
        <stp/>
        <stp>BDH|11743049992419412832</stp>
        <tr r="K9" s="2"/>
      </tp>
      <tp t="s">
        <v>#N/A N/A</v>
        <stp/>
        <stp>BDH|10083464822467441889</stp>
        <tr r="L12" s="2"/>
      </tp>
      <tp t="s">
        <v>#N/A N/A</v>
        <stp/>
        <stp>BDH|16276788901499709178</stp>
        <tr r="E19" s="2"/>
      </tp>
      <tp t="s">
        <v>#N/A N/A</v>
        <stp/>
        <stp>BDH|11564520600659643318</stp>
        <tr r="C18" s="2"/>
      </tp>
      <tp t="s">
        <v>#N/A N/A</v>
        <stp/>
        <stp>BDH|16431835160191236766</stp>
        <tr r="D17" s="2"/>
      </tp>
      <tp t="s">
        <v>#N/A N/A</v>
        <stp/>
        <stp>BDH|15287150584005381772</stp>
        <tr r="K8" s="2"/>
      </tp>
      <tp t="s">
        <v>#N/A N/A</v>
        <stp/>
        <stp>BDH|14177944152721276738</stp>
        <tr r="N20" s="2"/>
      </tp>
      <tp t="s">
        <v>#N/A N/A</v>
        <stp/>
        <stp>BDH|17484846338475911775</stp>
        <tr r="F10" s="2"/>
      </tp>
      <tp t="s">
        <v>#N/A N/A</v>
        <stp/>
        <stp>BDH|14108071792770485390</stp>
        <tr r="G13" s="2"/>
      </tp>
      <tp t="s">
        <v>#N/A N/A</v>
        <stp/>
        <stp>BDH|17039265960405853864</stp>
        <tr r="M7" s="2"/>
      </tp>
      <tp t="s">
        <v>#N/A N/A</v>
        <stp/>
        <stp>BDH|11891771886666693643</stp>
        <tr r="C10" s="2"/>
      </tp>
      <tp t="s">
        <v>#N/A N/A</v>
        <stp/>
        <stp>BDH|10716857028730625463</stp>
        <tr r="F20" s="2"/>
      </tp>
      <tp t="s">
        <v>#N/A N/A</v>
        <stp/>
        <stp>BDH|14522681856998448125</stp>
        <tr r="F17" s="2"/>
      </tp>
      <tp t="s">
        <v>#N/A N/A</v>
        <stp/>
        <stp>BDH|16298148290122005293</stp>
        <tr r="J12" s="2"/>
      </tp>
      <tp t="s">
        <v>#N/A N/A</v>
        <stp/>
        <stp>BDH|12507405896253616316</stp>
        <tr r="N18" s="2"/>
      </tp>
      <tp t="s">
        <v>#N/A N/A</v>
        <stp/>
        <stp>BDH|12782528282958346891</stp>
        <tr r="M12" s="2"/>
      </tp>
      <tp t="s">
        <v>#N/A N/A</v>
        <stp/>
        <stp>BDH|14491931163690053498</stp>
        <tr r="E18" s="2"/>
      </tp>
      <tp t="s">
        <v>#N/A N/A</v>
        <stp/>
        <stp>BDH|12560805584649697736</stp>
        <tr r="J11" s="2"/>
      </tp>
      <tp t="s">
        <v>#N/A N/A</v>
        <stp/>
        <stp>BDH|14088649634438413535</stp>
        <tr r="M8" s="2"/>
      </tp>
      <tp t="s">
        <v>#N/A N/A</v>
        <stp/>
        <stp>BDH|11424669179134829930</stp>
        <tr r="H7" s="2"/>
      </tp>
      <tp t="s">
        <v>#N/A N/A</v>
        <stp/>
        <stp>BDH|16791839525179602810</stp>
        <tr r="H18" s="2"/>
      </tp>
      <tp t="s">
        <v>#N/A N/A</v>
        <stp/>
        <stp>BDH|15086588286584104190</stp>
        <tr r="D20" s="2"/>
      </tp>
      <tp t="s">
        <v>#N/A N/A</v>
        <stp/>
        <stp>BDH|11911698966201518204</stp>
        <tr r="H8" s="2"/>
      </tp>
      <tp t="s">
        <v>#N/A N/A</v>
        <stp/>
        <stp>BDH|13345635634244569040</stp>
        <tr r="K17" s="2"/>
      </tp>
      <tp t="s">
        <v>#N/A N/A</v>
        <stp/>
        <stp>BDH|14088058220345117198</stp>
        <tr r="F18" s="2"/>
      </tp>
      <tp t="s">
        <v>#N/A N/A</v>
        <stp/>
        <stp>BDH|16636512711618494912</stp>
        <tr r="H9" s="2"/>
      </tp>
      <tp t="s">
        <v>#N/A N/A</v>
        <stp/>
        <stp>BDH|16363647045531248626</stp>
        <tr r="M10" s="2"/>
      </tp>
      <tp t="s">
        <v>#N/A N/A</v>
        <stp/>
        <stp>BDH|15465443747657378125</stp>
        <tr r="H12" s="2"/>
      </tp>
      <tp t="s">
        <v>#N/A N/A</v>
        <stp/>
        <stp>BDH|14972126247724249661</stp>
        <tr r="E10" s="2"/>
      </tp>
      <tp t="s">
        <v>#N/A N/A</v>
        <stp/>
        <stp>BDH|17845844460143177904</stp>
        <tr r="L19" s="2"/>
      </tp>
      <tp t="s">
        <v>#N/A N/A</v>
        <stp/>
        <stp>BDH|11684462167947229795</stp>
        <tr r="H19" s="2"/>
      </tp>
      <tp t="s">
        <v>#N/A N/A</v>
        <stp/>
        <stp>BDH|16901304516357511062</stp>
        <tr r="E21" s="2"/>
      </tp>
      <tp t="s">
        <v>#N/A N/A</v>
        <stp/>
        <stp>BDH|10693777389418712405</stp>
        <tr r="L18" s="2"/>
      </tp>
      <tp t="s">
        <v>#N/A N/A</v>
        <stp/>
        <stp>BDH|17869547080289481399</stp>
        <tr r="J13" s="2"/>
      </tp>
      <tp t="s">
        <v>#N/A N/A</v>
        <stp/>
        <stp>BDH|14776067062785242716</stp>
        <tr r="I14" s="2"/>
      </tp>
      <tp t="s">
        <v>#N/A N/A</v>
        <stp/>
        <stp>BDH|11642494737257970141</stp>
        <tr r="N17" s="2"/>
      </tp>
      <tp t="s">
        <v>#N/A N/A</v>
        <stp/>
        <stp>BDH|14373100317377381330</stp>
        <tr r="C12" s="2"/>
      </tp>
      <tp t="s">
        <v>#N/A N/A</v>
        <stp/>
        <stp>BDH|11009686352420580226</stp>
        <tr r="C19" s="2"/>
      </tp>
      <tp t="s">
        <v>#N/A N/A</v>
        <stp/>
        <stp>BDH|10545272408221996236</stp>
        <tr r="M13" s="2"/>
      </tp>
      <tp t="s">
        <v>#N/A N/A</v>
        <stp/>
        <stp>BDH|14731563407550670006</stp>
        <tr r="F7" s="2"/>
      </tp>
      <tp t="s">
        <v>#N/A N/A</v>
        <stp/>
        <stp>BDH|14474028469772487185</stp>
        <tr r="G17" s="2"/>
      </tp>
      <tp t="s">
        <v>#N/A N/A</v>
        <stp/>
        <stp>BDH|12634468515074282247</stp>
        <tr r="N13" s="2"/>
      </tp>
      <tp t="s">
        <v>#N/A N/A</v>
        <stp/>
        <stp>BDH|15160364948085256697</stp>
        <tr r="N14" s="2"/>
      </tp>
      <tp t="s">
        <v>#N/A N/A</v>
        <stp/>
        <stp>BDH|17203315978453332110</stp>
        <tr r="I19" s="2"/>
      </tp>
      <tp t="s">
        <v>#N/A N/A</v>
        <stp/>
        <stp>BDH|17957347217686792255</stp>
        <tr r="I7" s="2"/>
      </tp>
      <tp t="s">
        <v>#N/A N/A</v>
        <stp/>
        <stp>BDH|18095905917153586569</stp>
        <tr r="M21" s="2"/>
      </tp>
      <tp t="s">
        <v>#N/A N/A</v>
        <stp/>
        <stp>BDH|13698399503637293168</stp>
        <tr r="L14" s="2"/>
      </tp>
      <tp t="s">
        <v>#N/A N/A</v>
        <stp/>
        <stp>BDH|13925304477782763332</stp>
        <tr r="M17" s="2"/>
      </tp>
      <tp t="s">
        <v>#N/A N/A</v>
        <stp/>
        <stp>BDH|16067442334282593580</stp>
        <tr r="G14" s="2"/>
      </tp>
      <tp t="s">
        <v>#N/A N/A</v>
        <stp/>
        <stp>BDH|15604729940807204571</stp>
        <tr r="D14" s="2"/>
      </tp>
      <tp t="s">
        <v>#N/A N/A</v>
        <stp/>
        <stp>BDH|12313814311189487659</stp>
        <tr r="C21" s="2"/>
      </tp>
      <tp t="s">
        <v>#N/A N/A</v>
        <stp/>
        <stp>BDH|16235466566329918921</stp>
        <tr r="F8" s="2"/>
      </tp>
      <tp t="s">
        <v>#N/A N/A</v>
        <stp/>
        <stp>BDH|14210027919168185942</stp>
        <tr r="I11" s="2"/>
      </tp>
      <tp t="s">
        <v>#N/A N/A</v>
        <stp/>
        <stp>BDH|18292896896149025422</stp>
        <tr r="I21" s="2"/>
      </tp>
      <tp t="s">
        <v>#N/A N/A</v>
        <stp/>
        <stp>BDH|12576742903538163805</stp>
        <tr r="G11" s="2"/>
      </tp>
      <tp t="s">
        <v>#N/A N/A</v>
        <stp/>
        <stp>BDH|10999214405120689795</stp>
        <tr r="C9" s="2"/>
      </tp>
      <tp t="s">
        <v>#N/A N/A</v>
        <stp/>
        <stp>BDH|12409201695998314446</stp>
        <tr r="L13" s="2"/>
      </tp>
    </main>
    <main first="bofaddin.rtdserver">
      <tp t="s">
        <v>#N/A N/A</v>
        <stp/>
        <stp>BDH|6656486097225916259</stp>
        <tr r="N19" s="2"/>
      </tp>
      <tp t="s">
        <v>#N/A N/A</v>
        <stp/>
        <stp>BDH|5573451103958857426</stp>
        <tr r="E8" s="2"/>
      </tp>
      <tp t="s">
        <v>#N/A N/A</v>
        <stp/>
        <stp>BDH|8080854778299600345</stp>
        <tr r="K19" s="2"/>
      </tp>
      <tp t="s">
        <v>#N/A N/A</v>
        <stp/>
        <stp>BDH|6147501496452264593</stp>
        <tr r="J18" s="2"/>
      </tp>
      <tp t="s">
        <v>#N/A N/A</v>
        <stp/>
        <stp>BDH|4111434858610351880</stp>
        <tr r="C11" s="2"/>
      </tp>
      <tp t="s">
        <v>#N/A N/A</v>
        <stp/>
        <stp>BDH|4446890386943237953</stp>
        <tr r="E17" s="2"/>
      </tp>
      <tp t="s">
        <v>#N/A N/A</v>
        <stp/>
        <stp>BDH|3080941057540587108</stp>
        <tr r="H17" s="2"/>
      </tp>
      <tp t="s">
        <v>#N/A N/A</v>
        <stp/>
        <stp>BDH|2871585599107198637</stp>
        <tr r="G9" s="2"/>
      </tp>
      <tp t="s">
        <v>#N/A N/A</v>
        <stp/>
        <stp>BDH|6442039292584090470</stp>
        <tr r="G21" s="2"/>
      </tp>
      <tp t="s">
        <v>#N/A N/A</v>
        <stp/>
        <stp>BDH|8909846292421763782</stp>
        <tr r="F9" s="2"/>
      </tp>
      <tp t="s">
        <v>#N/A N/A</v>
        <stp/>
        <stp>BDH|9751472783283788918</stp>
        <tr r="D21" s="2"/>
      </tp>
      <tp t="s">
        <v>#N/A N/A</v>
        <stp/>
        <stp>BDH|8561955279808114635</stp>
        <tr r="I9" s="2"/>
      </tp>
      <tp t="s">
        <v>#N/A N/A</v>
        <stp/>
        <stp>BDH|4920139576338607224</stp>
        <tr r="E14" s="2"/>
      </tp>
      <tp t="s">
        <v>#N/A N/A</v>
        <stp/>
        <stp>BDH|6847482720198916062</stp>
        <tr r="E11" s="2"/>
      </tp>
      <tp t="s">
        <v>#N/A N/A</v>
        <stp/>
        <stp>BDH|1269403294373463740</stp>
        <tr r="F11" s="2"/>
      </tp>
      <tp t="s">
        <v>#N/A N/A</v>
        <stp/>
        <stp>BDH|8811942390304950418</stp>
        <tr r="K14" s="2"/>
      </tp>
      <tp t="s">
        <v>#N/A N/A</v>
        <stp/>
        <stp>BDH|3264602355929024123</stp>
        <tr r="M9" s="2"/>
      </tp>
      <tp t="s">
        <v>#N/A N/A</v>
        <stp/>
        <stp>BDH|2823377191014342532</stp>
        <tr r="M19" s="2"/>
      </tp>
      <tp t="s">
        <v>#N/A N/A</v>
        <stp/>
        <stp>BDH|5357282486854585242</stp>
        <tr r="G7" s="2"/>
      </tp>
      <tp t="s">
        <v>#N/A N/A</v>
        <stp/>
        <stp>BDH|1736067114618464119</stp>
        <tr r="E7" s="2"/>
      </tp>
      <tp t="s">
        <v>#N/A N/A</v>
        <stp/>
        <stp>BDH|9296317653057255149</stp>
        <tr r="N12" s="2"/>
      </tp>
      <tp t="s">
        <v>#N/A N/A</v>
        <stp/>
        <stp>BDH|2274981238069378852</stp>
        <tr r="M20" s="2"/>
      </tp>
      <tp t="s">
        <v>#N/A N/A</v>
        <stp/>
        <stp>BDH|9687532970478404916</stp>
        <tr r="K12" s="2"/>
      </tp>
      <tp t="s">
        <v>#N/A N/A</v>
        <stp/>
        <stp>BDH|2879323021368975177</stp>
        <tr r="N8" s="2"/>
      </tp>
      <tp t="s">
        <v>#N/A N/A</v>
        <stp/>
        <stp>BDH|2871420391322070644</stp>
        <tr r="C20" s="2"/>
      </tp>
      <tp t="s">
        <v>#N/A N/A</v>
        <stp/>
        <stp>BDH|7655998507446328340</stp>
        <tr r="G18" s="2"/>
      </tp>
      <tp t="s">
        <v>#N/A N/A</v>
        <stp/>
        <stp>BDH|1399670816685686860</stp>
        <tr r="D9" s="2"/>
      </tp>
      <tp t="s">
        <v>#N/A N/A</v>
        <stp/>
        <stp>BDH|5424190673110800801</stp>
        <tr r="L17" s="2"/>
      </tp>
      <tp t="s">
        <v>#N/A N/A</v>
        <stp/>
        <stp>BDH|2262592972406648231</stp>
        <tr r="N21" s="2"/>
      </tp>
      <tp t="s">
        <v>#N/A N/A</v>
        <stp/>
        <stp>BDH|7404934974414502965</stp>
        <tr r="I13" s="2"/>
      </tp>
      <tp t="s">
        <v>#N/A N/A</v>
        <stp/>
        <stp>BDH|1272372012477912086</stp>
        <tr r="J17" s="2"/>
      </tp>
      <tp t="s">
        <v>#N/A N/A</v>
        <stp/>
        <stp>BDH|2984378453566695705</stp>
        <tr r="H21" s="2"/>
      </tp>
      <tp t="s">
        <v>#N/A N/A</v>
        <stp/>
        <stp>BDH|1392622927494102497</stp>
        <tr r="F19" s="2"/>
      </tp>
      <tp t="s">
        <v>#N/A N/A</v>
        <stp/>
        <stp>BDH|6217076767627974291</stp>
        <tr r="K18" s="2"/>
      </tp>
      <tp t="s">
        <v>#N/A N/A</v>
        <stp/>
        <stp>BDH|6157448438646874244</stp>
        <tr r="I18" s="2"/>
      </tp>
      <tp t="s">
        <v>#N/A N/A</v>
        <stp/>
        <stp>BDH|1991799014903958194</stp>
        <tr r="D19" s="2"/>
      </tp>
      <tp t="s">
        <v>#N/A N/A</v>
        <stp/>
        <stp>BDH|2116544166413487727</stp>
        <tr r="C13" s="2"/>
      </tp>
      <tp t="s">
        <v>#N/A N/A</v>
        <stp/>
        <stp>BDH|9028755255315554854</stp>
        <tr r="D8" s="2"/>
      </tp>
      <tp t="s">
        <v>#N/A N/A</v>
        <stp/>
        <stp>BDH|7093787565313847351</stp>
        <tr r="L9" s="2"/>
      </tp>
      <tp t="s">
        <v>#N/A N/A</v>
        <stp/>
        <stp>BDH|7188750610900721739</stp>
        <tr r="J14" s="2"/>
      </tp>
      <tp t="s">
        <v>#N/A N/A</v>
        <stp/>
        <stp>BDH|7182064142971055411</stp>
        <tr r="I17" s="2"/>
      </tp>
      <tp t="s">
        <v>#N/A N/A</v>
        <stp/>
        <stp>BDH|1601728142567023320</stp>
        <tr r="H10" s="2"/>
      </tp>
      <tp t="s">
        <v>#N/A N/A</v>
        <stp/>
        <stp>BDH|1481908679131025943</stp>
        <tr r="K21" s="2"/>
      </tp>
      <tp t="s">
        <v>#N/A N/A</v>
        <stp/>
        <stp>BDH|1560331694229895564</stp>
        <tr r="L20" s="2"/>
      </tp>
      <tp t="s">
        <v>#N/A N/A</v>
        <stp/>
        <stp>BDH|8265990523287795324</stp>
        <tr r="L11" s="2"/>
      </tp>
      <tp t="s">
        <v>#N/A N/A</v>
        <stp/>
        <stp>BDH|9047221093103295629</stp>
        <tr r="D12" s="2"/>
      </tp>
      <tp t="s">
        <v>#N/A N/A</v>
        <stp/>
        <stp>BDH|9317652287903276356</stp>
        <tr r="E20" s="2"/>
      </tp>
      <tp t="s">
        <v>#N/A N/A</v>
        <stp/>
        <stp>BDH|6120602119236774777</stp>
        <tr r="I10" s="2"/>
      </tp>
      <tp t="s">
        <v>#N/A N/A</v>
        <stp/>
        <stp>BDH|2432894215682454940</stp>
        <tr r="D11" s="2"/>
      </tp>
      <tp t="s">
        <v>#N/A N/A</v>
        <stp/>
        <stp>BDH|3153958681843989103</stp>
        <tr r="J21" s="2"/>
      </tp>
      <tp t="s">
        <v>#N/A N/A</v>
        <stp/>
        <stp>BDH|7101916982665783383</stp>
        <tr r="J8" s="2"/>
      </tp>
      <tp t="s">
        <v>#N/A N/A</v>
        <stp/>
        <stp>BDH|5191405579072965431</stp>
        <tr r="I20" s="2"/>
      </tp>
      <tp t="s">
        <v>#N/A N/A</v>
        <stp/>
        <stp>BDH|4363384243701456352</stp>
        <tr r="F12" s="2"/>
      </tp>
      <tp t="s">
        <v>#N/A N/A</v>
        <stp/>
        <stp>BDH|1667781309094932302</stp>
        <tr r="N10" s="2"/>
      </tp>
      <tp t="s">
        <v>#N/A N/A</v>
        <stp/>
        <stp>BDH|6271654571391189791</stp>
        <tr r="G20" s="2"/>
      </tp>
      <tp t="s">
        <v>#N/A N/A</v>
        <stp/>
        <stp>BDH|5090856028757373910</stp>
        <tr r="M14" s="2"/>
      </tp>
      <tp t="s">
        <v>#N/A N/A</v>
        <stp/>
        <stp>BDH|6523163257165102690</stp>
        <tr r="F21" s="2"/>
      </tp>
      <tp t="s">
        <v>#N/A N/A</v>
        <stp/>
        <stp>BDH|5103877568003540969</stp>
        <tr r="M18" s="2"/>
      </tp>
      <tp t="s">
        <v>#N/A N/A</v>
        <stp/>
        <stp>BDH|9416944751016727259</stp>
        <tr r="G12" s="2"/>
      </tp>
      <tp t="s">
        <v>#N/A N/A</v>
        <stp/>
        <stp>BDH|8315287731568904032</stp>
        <tr r="J9" s="2"/>
      </tp>
      <tp t="s">
        <v>#N/A N/A</v>
        <stp/>
        <stp>BDH|6733025287787706841</stp>
        <tr r="C7" s="2"/>
      </tp>
      <tp t="s">
        <v>#N/A N/A</v>
        <stp/>
        <stp>BDH|3411348620243538037</stp>
        <tr r="N9" s="2"/>
      </tp>
      <tp t="s">
        <v>#N/A N/A</v>
        <stp/>
        <stp>BDH|6171748845541149687</stp>
        <tr r="F14" s="2"/>
      </tp>
      <tp t="s">
        <v>#N/A N/A</v>
        <stp/>
        <stp>BDH|9370770199774480104</stp>
        <tr r="I8" s="2"/>
      </tp>
      <tp t="s">
        <v>#N/A N/A</v>
        <stp/>
        <stp>BDH|7791069582085483881</stp>
        <tr r="D18" s="2"/>
      </tp>
      <tp t="s">
        <v>#N/A N/A</v>
        <stp/>
        <stp>BDH|3241625918983953513</stp>
        <tr r="K20" s="2"/>
      </tp>
      <tp t="s">
        <v>#N/A N/A</v>
        <stp/>
        <stp>BDH|5540243813560172451</stp>
        <tr r="K11" s="2"/>
      </tp>
      <tp t="s">
        <v>#N/A N/A</v>
        <stp/>
        <stp>BDH|8638565646802906999</stp>
        <tr r="H20" s="2"/>
      </tp>
      <tp t="s">
        <v>#N/A N/A</v>
        <stp/>
        <stp>BDH|5762344167023437154</stp>
        <tr r="L8" s="2"/>
      </tp>
      <tp t="s">
        <v>#N/A N/A</v>
        <stp/>
        <stp>BDH|5448035314862275596</stp>
        <tr r="K7" s="2"/>
      </tp>
      <tp t="s">
        <v>#N/A N/A</v>
        <stp/>
        <stp>BDH|5659666113892266310</stp>
        <tr r="L10" s="2"/>
      </tp>
      <tp t="s">
        <v>#N/A N/A</v>
        <stp/>
        <stp>BDH|6327752327155886594</stp>
        <tr r="C8" s="2"/>
      </tp>
      <tp t="s">
        <v>#N/A N/A</v>
        <stp/>
        <stp>BDH|8839170277535907802</stp>
        <tr r="F13" s="2"/>
      </tp>
      <tp t="s">
        <v>#N/A N/A</v>
        <stp/>
        <stp>BDH|4362278862225670670</stp>
        <tr r="I12" s="2"/>
      </tp>
      <tp t="s">
        <v>#N/A N/A</v>
        <stp/>
        <stp>BDH|301504504860249297</stp>
        <tr r="H14" s="2"/>
      </tp>
      <tp t="s">
        <v>#N/A N/A</v>
        <stp/>
        <stp>BDH|275861934895994875</stp>
        <tr r="M11" s="2"/>
      </tp>
      <tp t="s">
        <v>#N/A N/A</v>
        <stp/>
        <stp>BDH|495112473729323926</stp>
        <tr r="C14" s="2"/>
      </tp>
      <tp t="s">
        <v>#N/A N/A</v>
        <stp/>
        <stp>BDH|822580246091923161</stp>
        <tr r="H13" s="2"/>
      </tp>
      <tp t="s">
        <v>#N/A N/A</v>
        <stp/>
        <stp>BDH|175441661446058557</stp>
        <tr r="L7" s="2"/>
      </tp>
      <tp t="s">
        <v>#N/A N/A</v>
        <stp/>
        <stp>BDH|890569343134156581</stp>
        <tr r="L21" s="2"/>
      </tp>
      <tp t="s">
        <v>#N/A N/A</v>
        <stp/>
        <stp>BDH|265612035730653685</stp>
        <tr r="D10" s="2"/>
      </tp>
      <tp t="s">
        <v>#N/A N/A</v>
        <stp/>
        <stp>BDH|693931406217025378</stp>
        <tr r="D7" s="2"/>
      </tp>
      <tp t="s">
        <v>#N/A N/A</v>
        <stp/>
        <stp>BDH|116528689940828751</stp>
        <tr r="E1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22" width="13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</row>
    <row r="5" spans="1:22" x14ac:dyDescent="0.25">
      <c r="A5" s="9" t="s">
        <v>22</v>
      </c>
      <c r="B5" s="9"/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37</v>
      </c>
      <c r="R5" s="5" t="s">
        <v>38</v>
      </c>
      <c r="S5" s="5" t="s">
        <v>39</v>
      </c>
      <c r="T5" s="5" t="s">
        <v>40</v>
      </c>
      <c r="U5" s="5" t="s">
        <v>41</v>
      </c>
      <c r="V5" s="5" t="s">
        <v>42</v>
      </c>
    </row>
    <row r="6" spans="1:22" x14ac:dyDescent="0.25">
      <c r="A6" s="6" t="s">
        <v>43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10" t="s">
        <v>44</v>
      </c>
      <c r="B7" s="10" t="s">
        <v>45</v>
      </c>
      <c r="C7" s="12" t="str">
        <f>_xll.BDH("NKY Index","INDX_ADJ_PE","CQ4 2020","CQ4 2020","Currency=JPY","Period=CQ","FUND_PER=Q","BEST_FPERIOD_OVERRIDE=1GQ","Sort=A","Dates=H","DateFormat=P","Fill=—","Direction=H","UseDPDF=Y")</f>
        <v>#N/A Review</v>
      </c>
      <c r="D7" s="12" t="str">
        <f>_xll.BDH("NKY Index","INDX_ADJ_PE","CQ1 2021","CQ1 2021","Currency=JPY","Period=CQ","FUND_PER=Q","BEST_FPERIOD_OVERRIDE=1GQ","Sort=A","Dates=H","DateFormat=P","Fill=—","Direction=H","UseDPDF=Y")</f>
        <v>#N/A Review</v>
      </c>
      <c r="E7" s="12" t="str">
        <f>_xll.BDH("NKY Index","INDX_ADJ_PE","CQ2 2021","CQ2 2021","Currency=JPY","Period=CQ","FUND_PER=Q","BEST_FPERIOD_OVERRIDE=1GQ","Sort=A","Dates=H","DateFormat=P","Fill=—","Direction=H","UseDPDF=Y")</f>
        <v>#N/A Review</v>
      </c>
      <c r="F7" s="12" t="str">
        <f>_xll.BDH("NKY Index","INDX_ADJ_PE","CQ3 2021","CQ3 2021","Currency=JPY","Period=CQ","FUND_PER=Q","BEST_FPERIOD_OVERRIDE=1GQ","Sort=A","Dates=H","DateFormat=P","Fill=—","Direction=H","UseDPDF=Y")</f>
        <v>#N/A Review</v>
      </c>
      <c r="G7" s="12" t="str">
        <f>_xll.BDH("NKY Index","INDX_ADJ_PE","CQ4 2021","CQ4 2021","Currency=JPY","Period=CQ","FUND_PER=Q","BEST_FPERIOD_OVERRIDE=1GQ","Sort=A","Dates=H","DateFormat=P","Fill=—","Direction=H","UseDPDF=Y")</f>
        <v>#N/A Review</v>
      </c>
      <c r="H7" s="12" t="str">
        <f>_xll.BDH("NKY Index","INDX_ADJ_PE","CQ1 2022","CQ1 2022","Currency=JPY","Period=CQ","FUND_PER=Q","BEST_FPERIOD_OVERRIDE=1GQ","Sort=A","Dates=H","DateFormat=P","Fill=—","Direction=H","UseDPDF=Y")</f>
        <v>#N/A Review</v>
      </c>
      <c r="I7" s="12" t="str">
        <f>_xll.BDH("NKY Index","INDX_ADJ_PE","CQ2 2022","CQ2 2022","Currency=JPY","Period=CQ","FUND_PER=Q","BEST_FPERIOD_OVERRIDE=1GQ","Sort=A","Dates=H","DateFormat=P","Fill=—","Direction=H","UseDPDF=Y")</f>
        <v>#N/A Review</v>
      </c>
      <c r="J7" s="12" t="str">
        <f>_xll.BDH("NKY Index","INDX_ADJ_PE","CQ3 2022","CQ3 2022","Currency=JPY","Period=CQ","FUND_PER=Q","BEST_FPERIOD_OVERRIDE=1GQ","Sort=A","Dates=H","DateFormat=P","Fill=—","Direction=H","UseDPDF=Y")</f>
        <v>#N/A Review</v>
      </c>
      <c r="K7" s="12" t="str">
        <f>_xll.BDH("NKY Index","INDX_ADJ_PE","CQ4 2022","CQ4 2022","Currency=JPY","Period=CQ","FUND_PER=Q","BEST_FPERIOD_OVERRIDE=1GQ","Sort=A","Dates=H","DateFormat=P","Fill=—","Direction=H","UseDPDF=Y")</f>
        <v>#N/A Review</v>
      </c>
      <c r="L7" s="12" t="str">
        <f>_xll.BDH("NKY Index","INDX_ADJ_PE","CQ1 2023","CQ1 2023","Currency=JPY","Period=CQ","FUND_PER=Q","BEST_FPERIOD_OVERRIDE=1GQ","Sort=A","Dates=H","DateFormat=P","Fill=—","Direction=H","UseDPDF=Y")</f>
        <v>#N/A Review</v>
      </c>
      <c r="M7" s="12" t="str">
        <f>_xll.BDH("NKY Index","INDX_ADJ_PE","CQ2 2023","CQ2 2023","Currency=JPY","Period=CQ","FUND_PER=Q","BEST_FPERIOD_OVERRIDE=1GQ","Sort=A","Dates=H","DateFormat=P","Fill=—","Direction=H","UseDPDF=Y")</f>
        <v>#N/A Review</v>
      </c>
      <c r="N7" s="12" t="str">
        <f>_xll.BDH("NKY Index","INDX_ADJ_PE","CQ3 2023","CQ3 2023","Currency=JPY","Period=CQ","FUND_PER=Q","BEST_FPERIOD_OVERRIDE=1GQ","Sort=A","Dates=H","DateFormat=P","Fill=—","Direction=H","UseDPDF=Y")</f>
        <v>#N/A Review</v>
      </c>
      <c r="O7" s="12">
        <v>24.0892324442149</v>
      </c>
      <c r="P7" s="12">
        <v>24.0892324442149</v>
      </c>
      <c r="Q7" s="12">
        <v>24.0892324442149</v>
      </c>
      <c r="R7" s="12">
        <v>24.0892324442149</v>
      </c>
      <c r="S7" s="12">
        <v>24.0892324442149</v>
      </c>
      <c r="T7" s="12">
        <v>24.0892324442149</v>
      </c>
      <c r="U7" s="12">
        <v>24.0892324442149</v>
      </c>
      <c r="V7" s="12">
        <v>24.0892324442149</v>
      </c>
    </row>
    <row r="8" spans="1:22" x14ac:dyDescent="0.25">
      <c r="A8" s="10" t="s">
        <v>46</v>
      </c>
      <c r="B8" s="10" t="s">
        <v>47</v>
      </c>
      <c r="C8" s="12" t="str">
        <f>_xll.BDH("NKY Index","PX_POS_EARN_BEFORE_XO_ITEMS","CQ4 2020","CQ4 2020","Currency=JPY","Period=CQ","FUND_PER=Q","BEST_FPERIOD_OVERRIDE=1GQ","Sort=A","Dates=H","DateFormat=P","Fill=—","Direction=H","UseDPDF=Y")</f>
        <v>#N/A Review</v>
      </c>
      <c r="D8" s="12" t="str">
        <f>_xll.BDH("NKY Index","PX_POS_EARN_BEFORE_XO_ITEMS","CQ1 2021","CQ1 2021","Currency=JPY","Period=CQ","FUND_PER=Q","BEST_FPERIOD_OVERRIDE=1GQ","Sort=A","Dates=H","DateFormat=P","Fill=—","Direction=H","UseDPDF=Y")</f>
        <v>#N/A Review</v>
      </c>
      <c r="E8" s="12" t="str">
        <f>_xll.BDH("NKY Index","PX_POS_EARN_BEFORE_XO_ITEMS","CQ2 2021","CQ2 2021","Currency=JPY","Period=CQ","FUND_PER=Q","BEST_FPERIOD_OVERRIDE=1GQ","Sort=A","Dates=H","DateFormat=P","Fill=—","Direction=H","UseDPDF=Y")</f>
        <v>#N/A Review</v>
      </c>
      <c r="F8" s="12" t="str">
        <f>_xll.BDH("NKY Index","PX_POS_EARN_BEFORE_XO_ITEMS","CQ3 2021","CQ3 2021","Currency=JPY","Period=CQ","FUND_PER=Q","BEST_FPERIOD_OVERRIDE=1GQ","Sort=A","Dates=H","DateFormat=P","Fill=—","Direction=H","UseDPDF=Y")</f>
        <v>#N/A Review</v>
      </c>
      <c r="G8" s="12" t="str">
        <f>_xll.BDH("NKY Index","PX_POS_EARN_BEFORE_XO_ITEMS","CQ4 2021","CQ4 2021","Currency=JPY","Period=CQ","FUND_PER=Q","BEST_FPERIOD_OVERRIDE=1GQ","Sort=A","Dates=H","DateFormat=P","Fill=—","Direction=H","UseDPDF=Y")</f>
        <v>#N/A Review</v>
      </c>
      <c r="H8" s="12" t="str">
        <f>_xll.BDH("NKY Index","PX_POS_EARN_BEFORE_XO_ITEMS","CQ1 2022","CQ1 2022","Currency=JPY","Period=CQ","FUND_PER=Q","BEST_FPERIOD_OVERRIDE=1GQ","Sort=A","Dates=H","DateFormat=P","Fill=—","Direction=H","UseDPDF=Y")</f>
        <v>#N/A Review</v>
      </c>
      <c r="I8" s="12" t="str">
        <f>_xll.BDH("NKY Index","PX_POS_EARN_BEFORE_XO_ITEMS","CQ2 2022","CQ2 2022","Currency=JPY","Period=CQ","FUND_PER=Q","BEST_FPERIOD_OVERRIDE=1GQ","Sort=A","Dates=H","DateFormat=P","Fill=—","Direction=H","UseDPDF=Y")</f>
        <v>#N/A Review</v>
      </c>
      <c r="J8" s="12" t="str">
        <f>_xll.BDH("NKY Index","PX_POS_EARN_BEFORE_XO_ITEMS","CQ3 2022","CQ3 2022","Currency=JPY","Period=CQ","FUND_PER=Q","BEST_FPERIOD_OVERRIDE=1GQ","Sort=A","Dates=H","DateFormat=P","Fill=—","Direction=H","UseDPDF=Y")</f>
        <v>#N/A Review</v>
      </c>
      <c r="K8" s="12" t="str">
        <f>_xll.BDH("NKY Index","PX_POS_EARN_BEFORE_XO_ITEMS","CQ4 2022","CQ4 2022","Currency=JPY","Period=CQ","FUND_PER=Q","BEST_FPERIOD_OVERRIDE=1GQ","Sort=A","Dates=H","DateFormat=P","Fill=—","Direction=H","UseDPDF=Y")</f>
        <v>#N/A Review</v>
      </c>
      <c r="L8" s="12" t="str">
        <f>_xll.BDH("NKY Index","PX_POS_EARN_BEFORE_XO_ITEMS","CQ1 2023","CQ1 2023","Currency=JPY","Period=CQ","FUND_PER=Q","BEST_FPERIOD_OVERRIDE=1GQ","Sort=A","Dates=H","DateFormat=P","Fill=—","Direction=H","UseDPDF=Y")</f>
        <v>#N/A Review</v>
      </c>
      <c r="M8" s="12" t="str">
        <f>_xll.BDH("NKY Index","PX_POS_EARN_BEFORE_XO_ITEMS","CQ2 2023","CQ2 2023","Currency=JPY","Period=CQ","FUND_PER=Q","BEST_FPERIOD_OVERRIDE=1GQ","Sort=A","Dates=H","DateFormat=P","Fill=—","Direction=H","UseDPDF=Y")</f>
        <v>#N/A Review</v>
      </c>
      <c r="N8" s="12" t="str">
        <f>_xll.BDH("NKY Index","PX_POS_EARN_BEFORE_XO_ITEMS","CQ3 2023","CQ3 2023","Currency=JPY","Period=CQ","FUND_PER=Q","BEST_FPERIOD_OVERRIDE=1GQ","Sort=A","Dates=H","DateFormat=P","Fill=—","Direction=H","UseDPDF=Y")</f>
        <v>#N/A Review</v>
      </c>
      <c r="O8" s="12">
        <v>21.079190919524301</v>
      </c>
      <c r="P8" s="12">
        <v>21.079190919524301</v>
      </c>
      <c r="Q8" s="12">
        <v>21.079190919524301</v>
      </c>
      <c r="R8" s="12">
        <v>21.079190919524301</v>
      </c>
      <c r="S8" s="12">
        <v>21.079190919524301</v>
      </c>
      <c r="T8" s="12">
        <v>21.079190919524301</v>
      </c>
      <c r="U8" s="12">
        <v>21.079190919524301</v>
      </c>
      <c r="V8" s="12">
        <v>21.079190919524301</v>
      </c>
    </row>
    <row r="9" spans="1:22" x14ac:dyDescent="0.25">
      <c r="A9" s="10" t="s">
        <v>48</v>
      </c>
      <c r="B9" s="10" t="s">
        <v>49</v>
      </c>
      <c r="C9" s="12" t="str">
        <f>_xll.BDH("NKY Index","PE_BEF_XO_AGGTE","CQ4 2020","CQ4 2020","Currency=JPY","Period=CQ","FUND_PER=Q","BEST_FPERIOD_OVERRIDE=1GQ","Sort=A","Dates=H","DateFormat=P","Fill=—","Direction=H","UseDPDF=Y")</f>
        <v>#N/A Review</v>
      </c>
      <c r="D9" s="12" t="str">
        <f>_xll.BDH("NKY Index","PE_BEF_XO_AGGTE","CQ1 2021","CQ1 2021","Currency=JPY","Period=CQ","FUND_PER=Q","BEST_FPERIOD_OVERRIDE=1GQ","Sort=A","Dates=H","DateFormat=P","Fill=—","Direction=H","UseDPDF=Y")</f>
        <v>#N/A Review</v>
      </c>
      <c r="E9" s="12" t="str">
        <f>_xll.BDH("NKY Index","PE_BEF_XO_AGGTE","CQ2 2021","CQ2 2021","Currency=JPY","Period=CQ","FUND_PER=Q","BEST_FPERIOD_OVERRIDE=1GQ","Sort=A","Dates=H","DateFormat=P","Fill=—","Direction=H","UseDPDF=Y")</f>
        <v>#N/A Review</v>
      </c>
      <c r="F9" s="12" t="str">
        <f>_xll.BDH("NKY Index","PE_BEF_XO_AGGTE","CQ3 2021","CQ3 2021","Currency=JPY","Period=CQ","FUND_PER=Q","BEST_FPERIOD_OVERRIDE=1GQ","Sort=A","Dates=H","DateFormat=P","Fill=—","Direction=H","UseDPDF=Y")</f>
        <v>#N/A Review</v>
      </c>
      <c r="G9" s="12" t="str">
        <f>_xll.BDH("NKY Index","PE_BEF_XO_AGGTE","CQ4 2021","CQ4 2021","Currency=JPY","Period=CQ","FUND_PER=Q","BEST_FPERIOD_OVERRIDE=1GQ","Sort=A","Dates=H","DateFormat=P","Fill=—","Direction=H","UseDPDF=Y")</f>
        <v>#N/A Review</v>
      </c>
      <c r="H9" s="12" t="str">
        <f>_xll.BDH("NKY Index","PE_BEF_XO_AGGTE","CQ1 2022","CQ1 2022","Currency=JPY","Period=CQ","FUND_PER=Q","BEST_FPERIOD_OVERRIDE=1GQ","Sort=A","Dates=H","DateFormat=P","Fill=—","Direction=H","UseDPDF=Y")</f>
        <v>#N/A Review</v>
      </c>
      <c r="I9" s="12" t="str">
        <f>_xll.BDH("NKY Index","PE_BEF_XO_AGGTE","CQ2 2022","CQ2 2022","Currency=JPY","Period=CQ","FUND_PER=Q","BEST_FPERIOD_OVERRIDE=1GQ","Sort=A","Dates=H","DateFormat=P","Fill=—","Direction=H","UseDPDF=Y")</f>
        <v>#N/A Review</v>
      </c>
      <c r="J9" s="12" t="str">
        <f>_xll.BDH("NKY Index","PE_BEF_XO_AGGTE","CQ3 2022","CQ3 2022","Currency=JPY","Period=CQ","FUND_PER=Q","BEST_FPERIOD_OVERRIDE=1GQ","Sort=A","Dates=H","DateFormat=P","Fill=—","Direction=H","UseDPDF=Y")</f>
        <v>#N/A Review</v>
      </c>
      <c r="K9" s="12" t="str">
        <f>_xll.BDH("NKY Index","PE_BEF_XO_AGGTE","CQ4 2022","CQ4 2022","Currency=JPY","Period=CQ","FUND_PER=Q","BEST_FPERIOD_OVERRIDE=1GQ","Sort=A","Dates=H","DateFormat=P","Fill=—","Direction=H","UseDPDF=Y")</f>
        <v>#N/A Review</v>
      </c>
      <c r="L9" s="12" t="str">
        <f>_xll.BDH("NKY Index","PE_BEF_XO_AGGTE","CQ1 2023","CQ1 2023","Currency=JPY","Period=CQ","FUND_PER=Q","BEST_FPERIOD_OVERRIDE=1GQ","Sort=A","Dates=H","DateFormat=P","Fill=—","Direction=H","UseDPDF=Y")</f>
        <v>#N/A Review</v>
      </c>
      <c r="M9" s="12" t="str">
        <f>_xll.BDH("NKY Index","PE_BEF_XO_AGGTE","CQ2 2023","CQ2 2023","Currency=JPY","Period=CQ","FUND_PER=Q","BEST_FPERIOD_OVERRIDE=1GQ","Sort=A","Dates=H","DateFormat=P","Fill=—","Direction=H","UseDPDF=Y")</f>
        <v>#N/A Review</v>
      </c>
      <c r="N9" s="12" t="str">
        <f>_xll.BDH("NKY Index","PE_BEF_XO_AGGTE","CQ3 2023","CQ3 2023","Currency=JPY","Period=CQ","FUND_PER=Q","BEST_FPERIOD_OVERRIDE=1GQ","Sort=A","Dates=H","DateFormat=P","Fill=—","Direction=H","UseDPDF=Y")</f>
        <v>#N/A Review</v>
      </c>
      <c r="O9" s="12"/>
      <c r="P9" s="12"/>
      <c r="Q9" s="12"/>
      <c r="R9" s="12"/>
      <c r="S9" s="12"/>
      <c r="T9" s="12"/>
      <c r="U9" s="12"/>
      <c r="V9" s="12"/>
    </row>
    <row r="10" spans="1:22" x14ac:dyDescent="0.25">
      <c r="A10" s="10" t="s">
        <v>50</v>
      </c>
      <c r="B10" s="10" t="s">
        <v>51</v>
      </c>
      <c r="C10" s="12" t="str">
        <f>_xll.BDH("NKY Index","PX_TO_BOOK_RATIO","CQ4 2020","CQ4 2020","Currency=JPY","Period=CQ","FUND_PER=Q","BEST_FPERIOD_OVERRIDE=1GQ","Sort=A","Dates=H","DateFormat=P","Fill=—","Direction=H","UseDPDF=Y")</f>
        <v>#N/A Review</v>
      </c>
      <c r="D10" s="12" t="str">
        <f>_xll.BDH("NKY Index","PX_TO_BOOK_RATIO","CQ1 2021","CQ1 2021","Currency=JPY","Period=CQ","FUND_PER=Q","BEST_FPERIOD_OVERRIDE=1GQ","Sort=A","Dates=H","DateFormat=P","Fill=—","Direction=H","UseDPDF=Y")</f>
        <v>#N/A Review</v>
      </c>
      <c r="E10" s="12" t="str">
        <f>_xll.BDH("NKY Index","PX_TO_BOOK_RATIO","CQ2 2021","CQ2 2021","Currency=JPY","Period=CQ","FUND_PER=Q","BEST_FPERIOD_OVERRIDE=1GQ","Sort=A","Dates=H","DateFormat=P","Fill=—","Direction=H","UseDPDF=Y")</f>
        <v>#N/A Review</v>
      </c>
      <c r="F10" s="12" t="str">
        <f>_xll.BDH("NKY Index","PX_TO_BOOK_RATIO","CQ3 2021","CQ3 2021","Currency=JPY","Period=CQ","FUND_PER=Q","BEST_FPERIOD_OVERRIDE=1GQ","Sort=A","Dates=H","DateFormat=P","Fill=—","Direction=H","UseDPDF=Y")</f>
        <v>#N/A Review</v>
      </c>
      <c r="G10" s="12" t="str">
        <f>_xll.BDH("NKY Index","PX_TO_BOOK_RATIO","CQ4 2021","CQ4 2021","Currency=JPY","Period=CQ","FUND_PER=Q","BEST_FPERIOD_OVERRIDE=1GQ","Sort=A","Dates=H","DateFormat=P","Fill=—","Direction=H","UseDPDF=Y")</f>
        <v>#N/A Review</v>
      </c>
      <c r="H10" s="12" t="str">
        <f>_xll.BDH("NKY Index","PX_TO_BOOK_RATIO","CQ1 2022","CQ1 2022","Currency=JPY","Period=CQ","FUND_PER=Q","BEST_FPERIOD_OVERRIDE=1GQ","Sort=A","Dates=H","DateFormat=P","Fill=—","Direction=H","UseDPDF=Y")</f>
        <v>#N/A Review</v>
      </c>
      <c r="I10" s="12" t="str">
        <f>_xll.BDH("NKY Index","PX_TO_BOOK_RATIO","CQ2 2022","CQ2 2022","Currency=JPY","Period=CQ","FUND_PER=Q","BEST_FPERIOD_OVERRIDE=1GQ","Sort=A","Dates=H","DateFormat=P","Fill=—","Direction=H","UseDPDF=Y")</f>
        <v>#N/A Review</v>
      </c>
      <c r="J10" s="12" t="str">
        <f>_xll.BDH("NKY Index","PX_TO_BOOK_RATIO","CQ3 2022","CQ3 2022","Currency=JPY","Period=CQ","FUND_PER=Q","BEST_FPERIOD_OVERRIDE=1GQ","Sort=A","Dates=H","DateFormat=P","Fill=—","Direction=H","UseDPDF=Y")</f>
        <v>#N/A Review</v>
      </c>
      <c r="K10" s="12" t="str">
        <f>_xll.BDH("NKY Index","PX_TO_BOOK_RATIO","CQ4 2022","CQ4 2022","Currency=JPY","Period=CQ","FUND_PER=Q","BEST_FPERIOD_OVERRIDE=1GQ","Sort=A","Dates=H","DateFormat=P","Fill=—","Direction=H","UseDPDF=Y")</f>
        <v>#N/A Review</v>
      </c>
      <c r="L10" s="12" t="str">
        <f>_xll.BDH("NKY Index","PX_TO_BOOK_RATIO","CQ1 2023","CQ1 2023","Currency=JPY","Period=CQ","FUND_PER=Q","BEST_FPERIOD_OVERRIDE=1GQ","Sort=A","Dates=H","DateFormat=P","Fill=—","Direction=H","UseDPDF=Y")</f>
        <v>#N/A Review</v>
      </c>
      <c r="M10" s="12" t="str">
        <f>_xll.BDH("NKY Index","PX_TO_BOOK_RATIO","CQ2 2023","CQ2 2023","Currency=JPY","Period=CQ","FUND_PER=Q","BEST_FPERIOD_OVERRIDE=1GQ","Sort=A","Dates=H","DateFormat=P","Fill=—","Direction=H","UseDPDF=Y")</f>
        <v>#N/A Review</v>
      </c>
      <c r="N10" s="12" t="str">
        <f>_xll.BDH("NKY Index","PX_TO_BOOK_RATIO","CQ3 2023","CQ3 2023","Currency=JPY","Period=CQ","FUND_PER=Q","BEST_FPERIOD_OVERRIDE=1GQ","Sort=A","Dates=H","DateFormat=P","Fill=—","Direction=H","UseDPDF=Y")</f>
        <v>#N/A Review</v>
      </c>
      <c r="O10" s="12">
        <v>1.8620407606119</v>
      </c>
      <c r="P10" s="12">
        <v>1.85446686377995</v>
      </c>
      <c r="Q10" s="12">
        <v>1.8313516944844901</v>
      </c>
      <c r="R10" s="12">
        <v>1.80594904804859</v>
      </c>
      <c r="S10" s="12">
        <v>1.78084154705894</v>
      </c>
      <c r="T10" s="12">
        <v>1.7303124200378399</v>
      </c>
      <c r="U10" s="12">
        <v>1.7166675335279999</v>
      </c>
      <c r="V10" s="12">
        <v>1.68998283592558</v>
      </c>
    </row>
    <row r="11" spans="1:22" x14ac:dyDescent="0.25">
      <c r="A11" s="10" t="s">
        <v>52</v>
      </c>
      <c r="B11" s="10" t="s">
        <v>53</v>
      </c>
      <c r="C11" s="12" t="str">
        <f>_xll.BDH("NKY Index","EV_TO_T12M_SALES","CQ4 2020","CQ4 2020","Currency=JPY","Period=CQ","FUND_PER=Q","BEST_FPERIOD_OVERRIDE=1GQ","FA_ADJUSTED=GAAP","Sort=A","Dates=H","DateFormat=P","Fill=—","Direction=H","UseDPDF=Y")</f>
        <v>#N/A Review</v>
      </c>
      <c r="D11" s="12" t="str">
        <f>_xll.BDH("NKY Index","EV_TO_T12M_SALES","CQ1 2021","CQ1 2021","Currency=JPY","Period=CQ","FUND_PER=Q","BEST_FPERIOD_OVERRIDE=1GQ","FA_ADJUSTED=GAAP","Sort=A","Dates=H","DateFormat=P","Fill=—","Direction=H","UseDPDF=Y")</f>
        <v>#N/A Review</v>
      </c>
      <c r="E11" s="12" t="str">
        <f>_xll.BDH("NKY Index","EV_TO_T12M_SALES","CQ2 2021","CQ2 2021","Currency=JPY","Period=CQ","FUND_PER=Q","BEST_FPERIOD_OVERRIDE=1GQ","FA_ADJUSTED=GAAP","Sort=A","Dates=H","DateFormat=P","Fill=—","Direction=H","UseDPDF=Y")</f>
        <v>#N/A Review</v>
      </c>
      <c r="F11" s="12" t="str">
        <f>_xll.BDH("NKY Index","EV_TO_T12M_SALES","CQ3 2021","CQ3 2021","Currency=JPY","Period=CQ","FUND_PER=Q","BEST_FPERIOD_OVERRIDE=1GQ","FA_ADJUSTED=GAAP","Sort=A","Dates=H","DateFormat=P","Fill=—","Direction=H","UseDPDF=Y")</f>
        <v>#N/A Review</v>
      </c>
      <c r="G11" s="12" t="str">
        <f>_xll.BDH("NKY Index","EV_TO_T12M_SALES","CQ4 2021","CQ4 2021","Currency=JPY","Period=CQ","FUND_PER=Q","BEST_FPERIOD_OVERRIDE=1GQ","FA_ADJUSTED=GAAP","Sort=A","Dates=H","DateFormat=P","Fill=—","Direction=H","UseDPDF=Y")</f>
        <v>#N/A Review</v>
      </c>
      <c r="H11" s="12" t="str">
        <f>_xll.BDH("NKY Index","EV_TO_T12M_SALES","CQ1 2022","CQ1 2022","Currency=JPY","Period=CQ","FUND_PER=Q","BEST_FPERIOD_OVERRIDE=1GQ","FA_ADJUSTED=GAAP","Sort=A","Dates=H","DateFormat=P","Fill=—","Direction=H","UseDPDF=Y")</f>
        <v>#N/A Review</v>
      </c>
      <c r="I11" s="12" t="str">
        <f>_xll.BDH("NKY Index","EV_TO_T12M_SALES","CQ2 2022","CQ2 2022","Currency=JPY","Period=CQ","FUND_PER=Q","BEST_FPERIOD_OVERRIDE=1GQ","FA_ADJUSTED=GAAP","Sort=A","Dates=H","DateFormat=P","Fill=—","Direction=H","UseDPDF=Y")</f>
        <v>#N/A Review</v>
      </c>
      <c r="J11" s="12" t="str">
        <f>_xll.BDH("NKY Index","EV_TO_T12M_SALES","CQ3 2022","CQ3 2022","Currency=JPY","Period=CQ","FUND_PER=Q","BEST_FPERIOD_OVERRIDE=1GQ","FA_ADJUSTED=GAAP","Sort=A","Dates=H","DateFormat=P","Fill=—","Direction=H","UseDPDF=Y")</f>
        <v>#N/A Review</v>
      </c>
      <c r="K11" s="12" t="str">
        <f>_xll.BDH("NKY Index","EV_TO_T12M_SALES","CQ4 2022","CQ4 2022","Currency=JPY","Period=CQ","FUND_PER=Q","BEST_FPERIOD_OVERRIDE=1GQ","FA_ADJUSTED=GAAP","Sort=A","Dates=H","DateFormat=P","Fill=—","Direction=H","UseDPDF=Y")</f>
        <v>#N/A Review</v>
      </c>
      <c r="L11" s="12" t="str">
        <f>_xll.BDH("NKY Index","EV_TO_T12M_SALES","CQ1 2023","CQ1 2023","Currency=JPY","Period=CQ","FUND_PER=Q","BEST_FPERIOD_OVERRIDE=1GQ","FA_ADJUSTED=GAAP","Sort=A","Dates=H","DateFormat=P","Fill=—","Direction=H","UseDPDF=Y")</f>
        <v>#N/A Review</v>
      </c>
      <c r="M11" s="12" t="str">
        <f>_xll.BDH("NKY Index","EV_TO_T12M_SALES","CQ2 2023","CQ2 2023","Currency=JPY","Period=CQ","FUND_PER=Q","BEST_FPERIOD_OVERRIDE=1GQ","FA_ADJUSTED=GAAP","Sort=A","Dates=H","DateFormat=P","Fill=—","Direction=H","UseDPDF=Y")</f>
        <v>#N/A Review</v>
      </c>
      <c r="N11" s="12" t="str">
        <f>_xll.BDH("NKY Index","EV_TO_T12M_SALES","CQ3 2023","CQ3 2023","Currency=JPY","Period=CQ","FUND_PER=Q","BEST_FPERIOD_OVERRIDE=1GQ","FA_ADJUSTED=GAAP","Sort=A","Dates=H","DateFormat=P","Fill=—","Direction=H","UseDPDF=Y")</f>
        <v>#N/A Review</v>
      </c>
      <c r="O11" s="12">
        <v>1.5757709716861401</v>
      </c>
      <c r="P11" s="12">
        <v>1.5757709716861401</v>
      </c>
      <c r="Q11" s="12">
        <v>1.5757709716861401</v>
      </c>
      <c r="R11" s="12">
        <v>1.5757709716861401</v>
      </c>
      <c r="S11" s="12">
        <v>1.5757709716861401</v>
      </c>
      <c r="T11" s="12">
        <v>1.5757709716861401</v>
      </c>
      <c r="U11" s="12">
        <v>1.5757709716861401</v>
      </c>
      <c r="V11" s="12">
        <v>1.5757709716861401</v>
      </c>
    </row>
    <row r="12" spans="1:22" x14ac:dyDescent="0.25">
      <c r="A12" s="10" t="s">
        <v>54</v>
      </c>
      <c r="B12" s="10" t="s">
        <v>55</v>
      </c>
      <c r="C12" s="12" t="str">
        <f>_xll.BDH("NKY Index","EV_TO_T12M_EBIT","CQ4 2020","CQ4 2020","Currency=JPY","Period=CQ","FUND_PER=Q","BEST_FPERIOD_OVERRIDE=1GQ","FA_ADJUSTED=GAAP","Sort=A","Dates=H","DateFormat=P","Fill=—","Direction=H","UseDPDF=Y")</f>
        <v>#N/A Review</v>
      </c>
      <c r="D12" s="12" t="str">
        <f>_xll.BDH("NKY Index","EV_TO_T12M_EBIT","CQ1 2021","CQ1 2021","Currency=JPY","Period=CQ","FUND_PER=Q","BEST_FPERIOD_OVERRIDE=1GQ","FA_ADJUSTED=GAAP","Sort=A","Dates=H","DateFormat=P","Fill=—","Direction=H","UseDPDF=Y")</f>
        <v>#N/A Review</v>
      </c>
      <c r="E12" s="12" t="str">
        <f>_xll.BDH("NKY Index","EV_TO_T12M_EBIT","CQ2 2021","CQ2 2021","Currency=JPY","Period=CQ","FUND_PER=Q","BEST_FPERIOD_OVERRIDE=1GQ","FA_ADJUSTED=GAAP","Sort=A","Dates=H","DateFormat=P","Fill=—","Direction=H","UseDPDF=Y")</f>
        <v>#N/A Review</v>
      </c>
      <c r="F12" s="12" t="str">
        <f>_xll.BDH("NKY Index","EV_TO_T12M_EBIT","CQ3 2021","CQ3 2021","Currency=JPY","Period=CQ","FUND_PER=Q","BEST_FPERIOD_OVERRIDE=1GQ","FA_ADJUSTED=GAAP","Sort=A","Dates=H","DateFormat=P","Fill=—","Direction=H","UseDPDF=Y")</f>
        <v>#N/A Review</v>
      </c>
      <c r="G12" s="12" t="str">
        <f>_xll.BDH("NKY Index","EV_TO_T12M_EBIT","CQ4 2021","CQ4 2021","Currency=JPY","Period=CQ","FUND_PER=Q","BEST_FPERIOD_OVERRIDE=1GQ","FA_ADJUSTED=GAAP","Sort=A","Dates=H","DateFormat=P","Fill=—","Direction=H","UseDPDF=Y")</f>
        <v>#N/A Review</v>
      </c>
      <c r="H12" s="12" t="str">
        <f>_xll.BDH("NKY Index","EV_TO_T12M_EBIT","CQ1 2022","CQ1 2022","Currency=JPY","Period=CQ","FUND_PER=Q","BEST_FPERIOD_OVERRIDE=1GQ","FA_ADJUSTED=GAAP","Sort=A","Dates=H","DateFormat=P","Fill=—","Direction=H","UseDPDF=Y")</f>
        <v>#N/A Review</v>
      </c>
      <c r="I12" s="12" t="str">
        <f>_xll.BDH("NKY Index","EV_TO_T12M_EBIT","CQ2 2022","CQ2 2022","Currency=JPY","Period=CQ","FUND_PER=Q","BEST_FPERIOD_OVERRIDE=1GQ","FA_ADJUSTED=GAAP","Sort=A","Dates=H","DateFormat=P","Fill=—","Direction=H","UseDPDF=Y")</f>
        <v>#N/A Review</v>
      </c>
      <c r="J12" s="12" t="str">
        <f>_xll.BDH("NKY Index","EV_TO_T12M_EBIT","CQ3 2022","CQ3 2022","Currency=JPY","Period=CQ","FUND_PER=Q","BEST_FPERIOD_OVERRIDE=1GQ","FA_ADJUSTED=GAAP","Sort=A","Dates=H","DateFormat=P","Fill=—","Direction=H","UseDPDF=Y")</f>
        <v>#N/A Review</v>
      </c>
      <c r="K12" s="12" t="str">
        <f>_xll.BDH("NKY Index","EV_TO_T12M_EBIT","CQ4 2022","CQ4 2022","Currency=JPY","Period=CQ","FUND_PER=Q","BEST_FPERIOD_OVERRIDE=1GQ","FA_ADJUSTED=GAAP","Sort=A","Dates=H","DateFormat=P","Fill=—","Direction=H","UseDPDF=Y")</f>
        <v>#N/A Review</v>
      </c>
      <c r="L12" s="12" t="str">
        <f>_xll.BDH("NKY Index","EV_TO_T12M_EBIT","CQ1 2023","CQ1 2023","Currency=JPY","Period=CQ","FUND_PER=Q","BEST_FPERIOD_OVERRIDE=1GQ","FA_ADJUSTED=GAAP","Sort=A","Dates=H","DateFormat=P","Fill=—","Direction=H","UseDPDF=Y")</f>
        <v>#N/A Review</v>
      </c>
      <c r="M12" s="12" t="str">
        <f>_xll.BDH("NKY Index","EV_TO_T12M_EBIT","CQ2 2023","CQ2 2023","Currency=JPY","Period=CQ","FUND_PER=Q","BEST_FPERIOD_OVERRIDE=1GQ","FA_ADJUSTED=GAAP","Sort=A","Dates=H","DateFormat=P","Fill=—","Direction=H","UseDPDF=Y")</f>
        <v>#N/A Review</v>
      </c>
      <c r="N12" s="12" t="str">
        <f>_xll.BDH("NKY Index","EV_TO_T12M_EBIT","CQ3 2023","CQ3 2023","Currency=JPY","Period=CQ","FUND_PER=Q","BEST_FPERIOD_OVERRIDE=1GQ","FA_ADJUSTED=GAAP","Sort=A","Dates=H","DateFormat=P","Fill=—","Direction=H","UseDPDF=Y")</f>
        <v>#N/A Review</v>
      </c>
      <c r="O12" s="12"/>
      <c r="P12" s="12"/>
      <c r="Q12" s="12"/>
      <c r="R12" s="12"/>
      <c r="S12" s="12"/>
      <c r="T12" s="12"/>
      <c r="U12" s="12"/>
      <c r="V12" s="12"/>
    </row>
    <row r="13" spans="1:22" x14ac:dyDescent="0.25">
      <c r="A13" s="10" t="s">
        <v>56</v>
      </c>
      <c r="B13" s="10" t="s">
        <v>57</v>
      </c>
      <c r="C13" s="12" t="str">
        <f>_xll.BDH("NKY Index","EV_TO_T12M_EBITDA","CQ4 2020","CQ4 2020","Currency=JPY","Period=CQ","FUND_PER=Q","BEST_FPERIOD_OVERRIDE=1GQ","FA_ADJUSTED=GAAP","Sort=A","Dates=H","DateFormat=P","Fill=—","Direction=H","UseDPDF=Y")</f>
        <v>#N/A Review</v>
      </c>
      <c r="D13" s="12" t="str">
        <f>_xll.BDH("NKY Index","EV_TO_T12M_EBITDA","CQ1 2021","CQ1 2021","Currency=JPY","Period=CQ","FUND_PER=Q","BEST_FPERIOD_OVERRIDE=1GQ","FA_ADJUSTED=GAAP","Sort=A","Dates=H","DateFormat=P","Fill=—","Direction=H","UseDPDF=Y")</f>
        <v>#N/A Review</v>
      </c>
      <c r="E13" s="12" t="str">
        <f>_xll.BDH("NKY Index","EV_TO_T12M_EBITDA","CQ2 2021","CQ2 2021","Currency=JPY","Period=CQ","FUND_PER=Q","BEST_FPERIOD_OVERRIDE=1GQ","FA_ADJUSTED=GAAP","Sort=A","Dates=H","DateFormat=P","Fill=—","Direction=H","UseDPDF=Y")</f>
        <v>#N/A Review</v>
      </c>
      <c r="F13" s="12" t="str">
        <f>_xll.BDH("NKY Index","EV_TO_T12M_EBITDA","CQ3 2021","CQ3 2021","Currency=JPY","Period=CQ","FUND_PER=Q","BEST_FPERIOD_OVERRIDE=1GQ","FA_ADJUSTED=GAAP","Sort=A","Dates=H","DateFormat=P","Fill=—","Direction=H","UseDPDF=Y")</f>
        <v>#N/A Review</v>
      </c>
      <c r="G13" s="12" t="str">
        <f>_xll.BDH("NKY Index","EV_TO_T12M_EBITDA","CQ4 2021","CQ4 2021","Currency=JPY","Period=CQ","FUND_PER=Q","BEST_FPERIOD_OVERRIDE=1GQ","FA_ADJUSTED=GAAP","Sort=A","Dates=H","DateFormat=P","Fill=—","Direction=H","UseDPDF=Y")</f>
        <v>#N/A Review</v>
      </c>
      <c r="H13" s="12" t="str">
        <f>_xll.BDH("NKY Index","EV_TO_T12M_EBITDA","CQ1 2022","CQ1 2022","Currency=JPY","Period=CQ","FUND_PER=Q","BEST_FPERIOD_OVERRIDE=1GQ","FA_ADJUSTED=GAAP","Sort=A","Dates=H","DateFormat=P","Fill=—","Direction=H","UseDPDF=Y")</f>
        <v>#N/A Review</v>
      </c>
      <c r="I13" s="12" t="str">
        <f>_xll.BDH("NKY Index","EV_TO_T12M_EBITDA","CQ2 2022","CQ2 2022","Currency=JPY","Period=CQ","FUND_PER=Q","BEST_FPERIOD_OVERRIDE=1GQ","FA_ADJUSTED=GAAP","Sort=A","Dates=H","DateFormat=P","Fill=—","Direction=H","UseDPDF=Y")</f>
        <v>#N/A Review</v>
      </c>
      <c r="J13" s="12" t="str">
        <f>_xll.BDH("NKY Index","EV_TO_T12M_EBITDA","CQ3 2022","CQ3 2022","Currency=JPY","Period=CQ","FUND_PER=Q","BEST_FPERIOD_OVERRIDE=1GQ","FA_ADJUSTED=GAAP","Sort=A","Dates=H","DateFormat=P","Fill=—","Direction=H","UseDPDF=Y")</f>
        <v>#N/A Review</v>
      </c>
      <c r="K13" s="12" t="str">
        <f>_xll.BDH("NKY Index","EV_TO_T12M_EBITDA","CQ4 2022","CQ4 2022","Currency=JPY","Period=CQ","FUND_PER=Q","BEST_FPERIOD_OVERRIDE=1GQ","FA_ADJUSTED=GAAP","Sort=A","Dates=H","DateFormat=P","Fill=—","Direction=H","UseDPDF=Y")</f>
        <v>#N/A Review</v>
      </c>
      <c r="L13" s="12" t="str">
        <f>_xll.BDH("NKY Index","EV_TO_T12M_EBITDA","CQ1 2023","CQ1 2023","Currency=JPY","Period=CQ","FUND_PER=Q","BEST_FPERIOD_OVERRIDE=1GQ","FA_ADJUSTED=GAAP","Sort=A","Dates=H","DateFormat=P","Fill=—","Direction=H","UseDPDF=Y")</f>
        <v>#N/A Review</v>
      </c>
      <c r="M13" s="12" t="str">
        <f>_xll.BDH("NKY Index","EV_TO_T12M_EBITDA","CQ2 2023","CQ2 2023","Currency=JPY","Period=CQ","FUND_PER=Q","BEST_FPERIOD_OVERRIDE=1GQ","FA_ADJUSTED=GAAP","Sort=A","Dates=H","DateFormat=P","Fill=—","Direction=H","UseDPDF=Y")</f>
        <v>#N/A Review</v>
      </c>
      <c r="N13" s="12" t="str">
        <f>_xll.BDH("NKY Index","EV_TO_T12M_EBITDA","CQ3 2023","CQ3 2023","Currency=JPY","Period=CQ","FUND_PER=Q","BEST_FPERIOD_OVERRIDE=1GQ","FA_ADJUSTED=GAAP","Sort=A","Dates=H","DateFormat=P","Fill=—","Direction=H","UseDPDF=Y")</f>
        <v>#N/A Review</v>
      </c>
      <c r="O13" s="12">
        <v>11.5824603375302</v>
      </c>
      <c r="P13" s="12">
        <v>11.5824603375302</v>
      </c>
      <c r="Q13" s="12">
        <v>11.5824603375302</v>
      </c>
      <c r="R13" s="12">
        <v>11.5824603375302</v>
      </c>
      <c r="S13" s="12">
        <v>11.5824603375302</v>
      </c>
      <c r="T13" s="12">
        <v>11.5824603375302</v>
      </c>
      <c r="U13" s="12">
        <v>11.5824603375302</v>
      </c>
      <c r="V13" s="12">
        <v>11.5824603375302</v>
      </c>
    </row>
    <row r="14" spans="1:22" x14ac:dyDescent="0.25">
      <c r="A14" s="10" t="s">
        <v>58</v>
      </c>
      <c r="B14" s="10" t="s">
        <v>59</v>
      </c>
      <c r="C14" s="12" t="str">
        <f>_xll.BDH("NKY Index","EQY_DVD_YLD_12M","CQ4 2020","CQ4 2020","Currency=JPY","Period=CQ","FUND_PER=Q","BEST_FPERIOD_OVERRIDE=1GQ","Sort=A","Dates=H","DateFormat=P","Fill=—","Direction=H","UseDPDF=Y")</f>
        <v>#N/A Review</v>
      </c>
      <c r="D14" s="12" t="str">
        <f>_xll.BDH("NKY Index","EQY_DVD_YLD_12M","CQ1 2021","CQ1 2021","Currency=JPY","Period=CQ","FUND_PER=Q","BEST_FPERIOD_OVERRIDE=1GQ","Sort=A","Dates=H","DateFormat=P","Fill=—","Direction=H","UseDPDF=Y")</f>
        <v>#N/A Review</v>
      </c>
      <c r="E14" s="12" t="str">
        <f>_xll.BDH("NKY Index","EQY_DVD_YLD_12M","CQ2 2021","CQ2 2021","Currency=JPY","Period=CQ","FUND_PER=Q","BEST_FPERIOD_OVERRIDE=1GQ","Sort=A","Dates=H","DateFormat=P","Fill=—","Direction=H","UseDPDF=Y")</f>
        <v>#N/A Review</v>
      </c>
      <c r="F14" s="12" t="str">
        <f>_xll.BDH("NKY Index","EQY_DVD_YLD_12M","CQ3 2021","CQ3 2021","Currency=JPY","Period=CQ","FUND_PER=Q","BEST_FPERIOD_OVERRIDE=1GQ","Sort=A","Dates=H","DateFormat=P","Fill=—","Direction=H","UseDPDF=Y")</f>
        <v>#N/A Review</v>
      </c>
      <c r="G14" s="12" t="str">
        <f>_xll.BDH("NKY Index","EQY_DVD_YLD_12M","CQ4 2021","CQ4 2021","Currency=JPY","Period=CQ","FUND_PER=Q","BEST_FPERIOD_OVERRIDE=1GQ","Sort=A","Dates=H","DateFormat=P","Fill=—","Direction=H","UseDPDF=Y")</f>
        <v>#N/A Review</v>
      </c>
      <c r="H14" s="12" t="str">
        <f>_xll.BDH("NKY Index","EQY_DVD_YLD_12M","CQ1 2022","CQ1 2022","Currency=JPY","Period=CQ","FUND_PER=Q","BEST_FPERIOD_OVERRIDE=1GQ","Sort=A","Dates=H","DateFormat=P","Fill=—","Direction=H","UseDPDF=Y")</f>
        <v>#N/A Review</v>
      </c>
      <c r="I14" s="12" t="str">
        <f>_xll.BDH("NKY Index","EQY_DVD_YLD_12M","CQ2 2022","CQ2 2022","Currency=JPY","Period=CQ","FUND_PER=Q","BEST_FPERIOD_OVERRIDE=1GQ","Sort=A","Dates=H","DateFormat=P","Fill=—","Direction=H","UseDPDF=Y")</f>
        <v>#N/A Review</v>
      </c>
      <c r="J14" s="12" t="str">
        <f>_xll.BDH("NKY Index","EQY_DVD_YLD_12M","CQ3 2022","CQ3 2022","Currency=JPY","Period=CQ","FUND_PER=Q","BEST_FPERIOD_OVERRIDE=1GQ","Sort=A","Dates=H","DateFormat=P","Fill=—","Direction=H","UseDPDF=Y")</f>
        <v>#N/A Review</v>
      </c>
      <c r="K14" s="12" t="str">
        <f>_xll.BDH("NKY Index","EQY_DVD_YLD_12M","CQ4 2022","CQ4 2022","Currency=JPY","Period=CQ","FUND_PER=Q","BEST_FPERIOD_OVERRIDE=1GQ","Sort=A","Dates=H","DateFormat=P","Fill=—","Direction=H","UseDPDF=Y")</f>
        <v>#N/A Review</v>
      </c>
      <c r="L14" s="12" t="str">
        <f>_xll.BDH("NKY Index","EQY_DVD_YLD_12M","CQ1 2023","CQ1 2023","Currency=JPY","Period=CQ","FUND_PER=Q","BEST_FPERIOD_OVERRIDE=1GQ","Sort=A","Dates=H","DateFormat=P","Fill=—","Direction=H","UseDPDF=Y")</f>
        <v>#N/A Review</v>
      </c>
      <c r="M14" s="12" t="str">
        <f>_xll.BDH("NKY Index","EQY_DVD_YLD_12M","CQ2 2023","CQ2 2023","Currency=JPY","Period=CQ","FUND_PER=Q","BEST_FPERIOD_OVERRIDE=1GQ","Sort=A","Dates=H","DateFormat=P","Fill=—","Direction=H","UseDPDF=Y")</f>
        <v>#N/A Review</v>
      </c>
      <c r="N14" s="12" t="str">
        <f>_xll.BDH("NKY Index","EQY_DVD_YLD_12M","CQ3 2023","CQ3 2023","Currency=JPY","Period=CQ","FUND_PER=Q","BEST_FPERIOD_OVERRIDE=1GQ","Sort=A","Dates=H","DateFormat=P","Fill=—","Direction=H","UseDPDF=Y")</f>
        <v>#N/A Review</v>
      </c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6" t="s">
        <v>60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0" t="s">
        <v>61</v>
      </c>
      <c r="B17" s="10" t="s">
        <v>62</v>
      </c>
      <c r="C17" s="12" t="str">
        <f>_xll.BDH("NKY Index","GROSS_MARGIN","CQ4 2020","CQ4 2020","Currency=JPY","Period=CQ","FUND_PER=Q","BEST_FPERIOD_OVERRIDE=1GQ","FA_ADJUSTED=GAAP","Sort=A","Dates=H","DateFormat=P","Fill=—","Direction=H","UseDPDF=Y")</f>
        <v>#N/A Review</v>
      </c>
      <c r="D17" s="12" t="str">
        <f>_xll.BDH("NKY Index","GROSS_MARGIN","CQ1 2021","CQ1 2021","Currency=JPY","Period=CQ","FUND_PER=Q","BEST_FPERIOD_OVERRIDE=1GQ","FA_ADJUSTED=GAAP","Sort=A","Dates=H","DateFormat=P","Fill=—","Direction=H","UseDPDF=Y")</f>
        <v>#N/A Review</v>
      </c>
      <c r="E17" s="12" t="str">
        <f>_xll.BDH("NKY Index","GROSS_MARGIN","CQ2 2021","CQ2 2021","Currency=JPY","Period=CQ","FUND_PER=Q","BEST_FPERIOD_OVERRIDE=1GQ","FA_ADJUSTED=GAAP","Sort=A","Dates=H","DateFormat=P","Fill=—","Direction=H","UseDPDF=Y")</f>
        <v>#N/A Review</v>
      </c>
      <c r="F17" s="12" t="str">
        <f>_xll.BDH("NKY Index","GROSS_MARGIN","CQ3 2021","CQ3 2021","Currency=JPY","Period=CQ","FUND_PER=Q","BEST_FPERIOD_OVERRIDE=1GQ","FA_ADJUSTED=GAAP","Sort=A","Dates=H","DateFormat=P","Fill=—","Direction=H","UseDPDF=Y")</f>
        <v>#N/A Review</v>
      </c>
      <c r="G17" s="12" t="str">
        <f>_xll.BDH("NKY Index","GROSS_MARGIN","CQ4 2021","CQ4 2021","Currency=JPY","Period=CQ","FUND_PER=Q","BEST_FPERIOD_OVERRIDE=1GQ","FA_ADJUSTED=GAAP","Sort=A","Dates=H","DateFormat=P","Fill=—","Direction=H","UseDPDF=Y")</f>
        <v>#N/A Review</v>
      </c>
      <c r="H17" s="12" t="str">
        <f>_xll.BDH("NKY Index","GROSS_MARGIN","CQ1 2022","CQ1 2022","Currency=JPY","Period=CQ","FUND_PER=Q","BEST_FPERIOD_OVERRIDE=1GQ","FA_ADJUSTED=GAAP","Sort=A","Dates=H","DateFormat=P","Fill=—","Direction=H","UseDPDF=Y")</f>
        <v>#N/A Review</v>
      </c>
      <c r="I17" s="12" t="str">
        <f>_xll.BDH("NKY Index","GROSS_MARGIN","CQ2 2022","CQ2 2022","Currency=JPY","Period=CQ","FUND_PER=Q","BEST_FPERIOD_OVERRIDE=1GQ","FA_ADJUSTED=GAAP","Sort=A","Dates=H","DateFormat=P","Fill=—","Direction=H","UseDPDF=Y")</f>
        <v>#N/A Review</v>
      </c>
      <c r="J17" s="12" t="str">
        <f>_xll.BDH("NKY Index","GROSS_MARGIN","CQ3 2022","CQ3 2022","Currency=JPY","Period=CQ","FUND_PER=Q","BEST_FPERIOD_OVERRIDE=1GQ","FA_ADJUSTED=GAAP","Sort=A","Dates=H","DateFormat=P","Fill=—","Direction=H","UseDPDF=Y")</f>
        <v>#N/A Review</v>
      </c>
      <c r="K17" s="12" t="str">
        <f>_xll.BDH("NKY Index","GROSS_MARGIN","CQ4 2022","CQ4 2022","Currency=JPY","Period=CQ","FUND_PER=Q","BEST_FPERIOD_OVERRIDE=1GQ","FA_ADJUSTED=GAAP","Sort=A","Dates=H","DateFormat=P","Fill=—","Direction=H","UseDPDF=Y")</f>
        <v>#N/A Review</v>
      </c>
      <c r="L17" s="12" t="str">
        <f>_xll.BDH("NKY Index","GROSS_MARGIN","CQ1 2023","CQ1 2023","Currency=JPY","Period=CQ","FUND_PER=Q","BEST_FPERIOD_OVERRIDE=1GQ","FA_ADJUSTED=GAAP","Sort=A","Dates=H","DateFormat=P","Fill=—","Direction=H","UseDPDF=Y")</f>
        <v>#N/A Review</v>
      </c>
      <c r="M17" s="12" t="str">
        <f>_xll.BDH("NKY Index","GROSS_MARGIN","CQ2 2023","CQ2 2023","Currency=JPY","Period=CQ","FUND_PER=Q","BEST_FPERIOD_OVERRIDE=1GQ","FA_ADJUSTED=GAAP","Sort=A","Dates=H","DateFormat=P","Fill=—","Direction=H","UseDPDF=Y")</f>
        <v>#N/A Review</v>
      </c>
      <c r="N17" s="12" t="str">
        <f>_xll.BDH("NKY Index","GROSS_MARGIN","CQ3 2023","CQ3 2023","Currency=JPY","Period=CQ","FUND_PER=Q","BEST_FPERIOD_OVERRIDE=1GQ","FA_ADJUSTED=GAAP","Sort=A","Dates=H","DateFormat=P","Fill=—","Direction=H","UseDPDF=Y")</f>
        <v>#N/A Review</v>
      </c>
      <c r="O17" s="12">
        <v>31.2117920438866</v>
      </c>
      <c r="P17" s="12">
        <v>30.672422490929399</v>
      </c>
      <c r="Q17" s="12">
        <v>31.4228213853767</v>
      </c>
      <c r="R17" s="12">
        <v>31.138758071566102</v>
      </c>
      <c r="S17" s="12">
        <v>31.708515548681302</v>
      </c>
      <c r="T17" s="12">
        <v>31.742263756373301</v>
      </c>
      <c r="U17" s="12">
        <v>32.0238941087689</v>
      </c>
      <c r="V17" s="12">
        <v>32.028909411697903</v>
      </c>
    </row>
    <row r="18" spans="1:22" x14ac:dyDescent="0.25">
      <c r="A18" s="10" t="s">
        <v>63</v>
      </c>
      <c r="B18" s="10" t="s">
        <v>64</v>
      </c>
      <c r="C18" s="12" t="str">
        <f>_xll.BDH("NKY Index","OPER_MARGIN","CQ4 2020","CQ4 2020","Currency=JPY","Period=CQ","FUND_PER=Q","BEST_FPERIOD_OVERRIDE=1GQ","FA_ADJUSTED=GAAP","Sort=A","Dates=H","DateFormat=P","Fill=—","Direction=H","UseDPDF=Y")</f>
        <v>#N/A Review</v>
      </c>
      <c r="D18" s="12" t="str">
        <f>_xll.BDH("NKY Index","OPER_MARGIN","CQ1 2021","CQ1 2021","Currency=JPY","Period=CQ","FUND_PER=Q","BEST_FPERIOD_OVERRIDE=1GQ","FA_ADJUSTED=GAAP","Sort=A","Dates=H","DateFormat=P","Fill=—","Direction=H","UseDPDF=Y")</f>
        <v>#N/A Review</v>
      </c>
      <c r="E18" s="12" t="str">
        <f>_xll.BDH("NKY Index","OPER_MARGIN","CQ2 2021","CQ2 2021","Currency=JPY","Period=CQ","FUND_PER=Q","BEST_FPERIOD_OVERRIDE=1GQ","FA_ADJUSTED=GAAP","Sort=A","Dates=H","DateFormat=P","Fill=—","Direction=H","UseDPDF=Y")</f>
        <v>#N/A Review</v>
      </c>
      <c r="F18" s="12" t="str">
        <f>_xll.BDH("NKY Index","OPER_MARGIN","CQ3 2021","CQ3 2021","Currency=JPY","Period=CQ","FUND_PER=Q","BEST_FPERIOD_OVERRIDE=1GQ","FA_ADJUSTED=GAAP","Sort=A","Dates=H","DateFormat=P","Fill=—","Direction=H","UseDPDF=Y")</f>
        <v>#N/A Review</v>
      </c>
      <c r="G18" s="12" t="str">
        <f>_xll.BDH("NKY Index","OPER_MARGIN","CQ4 2021","CQ4 2021","Currency=JPY","Period=CQ","FUND_PER=Q","BEST_FPERIOD_OVERRIDE=1GQ","FA_ADJUSTED=GAAP","Sort=A","Dates=H","DateFormat=P","Fill=—","Direction=H","UseDPDF=Y")</f>
        <v>#N/A Review</v>
      </c>
      <c r="H18" s="12" t="str">
        <f>_xll.BDH("NKY Index","OPER_MARGIN","CQ1 2022","CQ1 2022","Currency=JPY","Period=CQ","FUND_PER=Q","BEST_FPERIOD_OVERRIDE=1GQ","FA_ADJUSTED=GAAP","Sort=A","Dates=H","DateFormat=P","Fill=—","Direction=H","UseDPDF=Y")</f>
        <v>#N/A Review</v>
      </c>
      <c r="I18" s="12" t="str">
        <f>_xll.BDH("NKY Index","OPER_MARGIN","CQ2 2022","CQ2 2022","Currency=JPY","Period=CQ","FUND_PER=Q","BEST_FPERIOD_OVERRIDE=1GQ","FA_ADJUSTED=GAAP","Sort=A","Dates=H","DateFormat=P","Fill=—","Direction=H","UseDPDF=Y")</f>
        <v>#N/A Review</v>
      </c>
      <c r="J18" s="12" t="str">
        <f>_xll.BDH("NKY Index","OPER_MARGIN","CQ3 2022","CQ3 2022","Currency=JPY","Period=CQ","FUND_PER=Q","BEST_FPERIOD_OVERRIDE=1GQ","FA_ADJUSTED=GAAP","Sort=A","Dates=H","DateFormat=P","Fill=—","Direction=H","UseDPDF=Y")</f>
        <v>#N/A Review</v>
      </c>
      <c r="K18" s="12" t="str">
        <f>_xll.BDH("NKY Index","OPER_MARGIN","CQ4 2022","CQ4 2022","Currency=JPY","Period=CQ","FUND_PER=Q","BEST_FPERIOD_OVERRIDE=1GQ","FA_ADJUSTED=GAAP","Sort=A","Dates=H","DateFormat=P","Fill=—","Direction=H","UseDPDF=Y")</f>
        <v>#N/A Review</v>
      </c>
      <c r="L18" s="12" t="str">
        <f>_xll.BDH("NKY Index","OPER_MARGIN","CQ1 2023","CQ1 2023","Currency=JPY","Period=CQ","FUND_PER=Q","BEST_FPERIOD_OVERRIDE=1GQ","FA_ADJUSTED=GAAP","Sort=A","Dates=H","DateFormat=P","Fill=—","Direction=H","UseDPDF=Y")</f>
        <v>#N/A Review</v>
      </c>
      <c r="M18" s="12" t="str">
        <f>_xll.BDH("NKY Index","OPER_MARGIN","CQ2 2023","CQ2 2023","Currency=JPY","Period=CQ","FUND_PER=Q","BEST_FPERIOD_OVERRIDE=1GQ","FA_ADJUSTED=GAAP","Sort=A","Dates=H","DateFormat=P","Fill=—","Direction=H","UseDPDF=Y")</f>
        <v>#N/A Review</v>
      </c>
      <c r="N18" s="12" t="str">
        <f>_xll.BDH("NKY Index","OPER_MARGIN","CQ3 2023","CQ3 2023","Currency=JPY","Period=CQ","FUND_PER=Q","BEST_FPERIOD_OVERRIDE=1GQ","FA_ADJUSTED=GAAP","Sort=A","Dates=H","DateFormat=P","Fill=—","Direction=H","UseDPDF=Y")</f>
        <v>#N/A Review</v>
      </c>
      <c r="O18" s="12">
        <v>9.6025547470948904</v>
      </c>
      <c r="P18" s="12">
        <v>9.7442800001327203</v>
      </c>
      <c r="Q18" s="12">
        <v>10.152715553309299</v>
      </c>
      <c r="R18" s="12">
        <v>10.3243546077834</v>
      </c>
      <c r="S18" s="12">
        <v>10.7956504482926</v>
      </c>
      <c r="T18" s="12">
        <v>10.608375006463801</v>
      </c>
      <c r="U18" s="12">
        <v>10.848577113991601</v>
      </c>
      <c r="V18" s="12">
        <v>10.903540730618801</v>
      </c>
    </row>
    <row r="19" spans="1:22" x14ac:dyDescent="0.25">
      <c r="A19" s="10" t="s">
        <v>65</v>
      </c>
      <c r="B19" s="10" t="s">
        <v>66</v>
      </c>
      <c r="C19" s="12" t="str">
        <f>_xll.BDH("NKY Index","TRAIL_12M_PROF_MARGIN","CQ4 2020","CQ4 2020","Currency=JPY","Period=CQ","FUND_PER=Q","BEST_FPERIOD_OVERRIDE=1GQ","FA_ADJUSTED=GAAP","Sort=A","Dates=H","DateFormat=P","Fill=—","Direction=H","UseDPDF=Y")</f>
        <v>#N/A Review</v>
      </c>
      <c r="D19" s="12" t="str">
        <f>_xll.BDH("NKY Index","TRAIL_12M_PROF_MARGIN","CQ1 2021","CQ1 2021","Currency=JPY","Period=CQ","FUND_PER=Q","BEST_FPERIOD_OVERRIDE=1GQ","FA_ADJUSTED=GAAP","Sort=A","Dates=H","DateFormat=P","Fill=—","Direction=H","UseDPDF=Y")</f>
        <v>#N/A Review</v>
      </c>
      <c r="E19" s="12" t="str">
        <f>_xll.BDH("NKY Index","TRAIL_12M_PROF_MARGIN","CQ2 2021","CQ2 2021","Currency=JPY","Period=CQ","FUND_PER=Q","BEST_FPERIOD_OVERRIDE=1GQ","FA_ADJUSTED=GAAP","Sort=A","Dates=H","DateFormat=P","Fill=—","Direction=H","UseDPDF=Y")</f>
        <v>#N/A Review</v>
      </c>
      <c r="F19" s="12" t="str">
        <f>_xll.BDH("NKY Index","TRAIL_12M_PROF_MARGIN","CQ3 2021","CQ3 2021","Currency=JPY","Period=CQ","FUND_PER=Q","BEST_FPERIOD_OVERRIDE=1GQ","FA_ADJUSTED=GAAP","Sort=A","Dates=H","DateFormat=P","Fill=—","Direction=H","UseDPDF=Y")</f>
        <v>#N/A Review</v>
      </c>
      <c r="G19" s="12" t="str">
        <f>_xll.BDH("NKY Index","TRAIL_12M_PROF_MARGIN","CQ4 2021","CQ4 2021","Currency=JPY","Period=CQ","FUND_PER=Q","BEST_FPERIOD_OVERRIDE=1GQ","FA_ADJUSTED=GAAP","Sort=A","Dates=H","DateFormat=P","Fill=—","Direction=H","UseDPDF=Y")</f>
        <v>#N/A Review</v>
      </c>
      <c r="H19" s="12" t="str">
        <f>_xll.BDH("NKY Index","TRAIL_12M_PROF_MARGIN","CQ1 2022","CQ1 2022","Currency=JPY","Period=CQ","FUND_PER=Q","BEST_FPERIOD_OVERRIDE=1GQ","FA_ADJUSTED=GAAP","Sort=A","Dates=H","DateFormat=P","Fill=—","Direction=H","UseDPDF=Y")</f>
        <v>#N/A Review</v>
      </c>
      <c r="I19" s="12" t="str">
        <f>_xll.BDH("NKY Index","TRAIL_12M_PROF_MARGIN","CQ2 2022","CQ2 2022","Currency=JPY","Period=CQ","FUND_PER=Q","BEST_FPERIOD_OVERRIDE=1GQ","FA_ADJUSTED=GAAP","Sort=A","Dates=H","DateFormat=P","Fill=—","Direction=H","UseDPDF=Y")</f>
        <v>#N/A Review</v>
      </c>
      <c r="J19" s="12" t="str">
        <f>_xll.BDH("NKY Index","TRAIL_12M_PROF_MARGIN","CQ3 2022","CQ3 2022","Currency=JPY","Period=CQ","FUND_PER=Q","BEST_FPERIOD_OVERRIDE=1GQ","FA_ADJUSTED=GAAP","Sort=A","Dates=H","DateFormat=P","Fill=—","Direction=H","UseDPDF=Y")</f>
        <v>#N/A Review</v>
      </c>
      <c r="K19" s="12" t="str">
        <f>_xll.BDH("NKY Index","TRAIL_12M_PROF_MARGIN","CQ4 2022","CQ4 2022","Currency=JPY","Period=CQ","FUND_PER=Q","BEST_FPERIOD_OVERRIDE=1GQ","FA_ADJUSTED=GAAP","Sort=A","Dates=H","DateFormat=P","Fill=—","Direction=H","UseDPDF=Y")</f>
        <v>#N/A Review</v>
      </c>
      <c r="L19" s="12" t="str">
        <f>_xll.BDH("NKY Index","TRAIL_12M_PROF_MARGIN","CQ1 2023","CQ1 2023","Currency=JPY","Period=CQ","FUND_PER=Q","BEST_FPERIOD_OVERRIDE=1GQ","FA_ADJUSTED=GAAP","Sort=A","Dates=H","DateFormat=P","Fill=—","Direction=H","UseDPDF=Y")</f>
        <v>#N/A Review</v>
      </c>
      <c r="M19" s="12" t="str">
        <f>_xll.BDH("NKY Index","TRAIL_12M_PROF_MARGIN","CQ2 2023","CQ2 2023","Currency=JPY","Period=CQ","FUND_PER=Q","BEST_FPERIOD_OVERRIDE=1GQ","FA_ADJUSTED=GAAP","Sort=A","Dates=H","DateFormat=P","Fill=—","Direction=H","UseDPDF=Y")</f>
        <v>#N/A Review</v>
      </c>
      <c r="N19" s="12" t="str">
        <f>_xll.BDH("NKY Index","TRAIL_12M_PROF_MARGIN","CQ3 2023","CQ3 2023","Currency=JPY","Period=CQ","FUND_PER=Q","BEST_FPERIOD_OVERRIDE=1GQ","FA_ADJUSTED=GAAP","Sort=A","Dates=H","DateFormat=P","Fill=—","Direction=H","UseDPDF=Y")</f>
        <v>#N/A Review</v>
      </c>
      <c r="O19" s="12">
        <v>7.1322489476950199</v>
      </c>
      <c r="P19" s="12">
        <v>6.6907905641485401</v>
      </c>
      <c r="Q19" s="12">
        <v>7.3061837495781603</v>
      </c>
      <c r="R19" s="12">
        <v>7.19703509342005</v>
      </c>
      <c r="S19" s="12">
        <v>7.5124715204433299</v>
      </c>
      <c r="T19" s="12">
        <v>7.1819087107921602</v>
      </c>
      <c r="U19" s="12">
        <v>7.7018568185988903</v>
      </c>
      <c r="V19" s="12">
        <v>7.6582508509131797</v>
      </c>
    </row>
    <row r="20" spans="1:22" x14ac:dyDescent="0.25">
      <c r="A20" s="10" t="s">
        <v>67</v>
      </c>
      <c r="B20" s="10" t="s">
        <v>68</v>
      </c>
      <c r="C20" s="12" t="str">
        <f>_xll.BDH("NKY Index","RETURN_ON_ASSET","CQ4 2020","CQ4 2020","Currency=JPY","Period=CQ","FUND_PER=Q","BEST_FPERIOD_OVERRIDE=1GQ","FA_ADJUSTED=GAAP","Sort=A","Dates=H","DateFormat=P","Fill=—","Direction=H","UseDPDF=Y")</f>
        <v>#N/A Review</v>
      </c>
      <c r="D20" s="12" t="str">
        <f>_xll.BDH("NKY Index","RETURN_ON_ASSET","CQ1 2021","CQ1 2021","Currency=JPY","Period=CQ","FUND_PER=Q","BEST_FPERIOD_OVERRIDE=1GQ","FA_ADJUSTED=GAAP","Sort=A","Dates=H","DateFormat=P","Fill=—","Direction=H","UseDPDF=Y")</f>
        <v>#N/A Review</v>
      </c>
      <c r="E20" s="12" t="str">
        <f>_xll.BDH("NKY Index","RETURN_ON_ASSET","CQ2 2021","CQ2 2021","Currency=JPY","Period=CQ","FUND_PER=Q","BEST_FPERIOD_OVERRIDE=1GQ","FA_ADJUSTED=GAAP","Sort=A","Dates=H","DateFormat=P","Fill=—","Direction=H","UseDPDF=Y")</f>
        <v>#N/A Review</v>
      </c>
      <c r="F20" s="12" t="str">
        <f>_xll.BDH("NKY Index","RETURN_ON_ASSET","CQ3 2021","CQ3 2021","Currency=JPY","Period=CQ","FUND_PER=Q","BEST_FPERIOD_OVERRIDE=1GQ","FA_ADJUSTED=GAAP","Sort=A","Dates=H","DateFormat=P","Fill=—","Direction=H","UseDPDF=Y")</f>
        <v>#N/A Review</v>
      </c>
      <c r="G20" s="12" t="str">
        <f>_xll.BDH("NKY Index","RETURN_ON_ASSET","CQ4 2021","CQ4 2021","Currency=JPY","Period=CQ","FUND_PER=Q","BEST_FPERIOD_OVERRIDE=1GQ","FA_ADJUSTED=GAAP","Sort=A","Dates=H","DateFormat=P","Fill=—","Direction=H","UseDPDF=Y")</f>
        <v>#N/A Review</v>
      </c>
      <c r="H20" s="12" t="str">
        <f>_xll.BDH("NKY Index","RETURN_ON_ASSET","CQ1 2022","CQ1 2022","Currency=JPY","Period=CQ","FUND_PER=Q","BEST_FPERIOD_OVERRIDE=1GQ","FA_ADJUSTED=GAAP","Sort=A","Dates=H","DateFormat=P","Fill=—","Direction=H","UseDPDF=Y")</f>
        <v>#N/A Review</v>
      </c>
      <c r="I20" s="12" t="str">
        <f>_xll.BDH("NKY Index","RETURN_ON_ASSET","CQ2 2022","CQ2 2022","Currency=JPY","Period=CQ","FUND_PER=Q","BEST_FPERIOD_OVERRIDE=1GQ","FA_ADJUSTED=GAAP","Sort=A","Dates=H","DateFormat=P","Fill=—","Direction=H","UseDPDF=Y")</f>
        <v>#N/A Review</v>
      </c>
      <c r="J20" s="12" t="str">
        <f>_xll.BDH("NKY Index","RETURN_ON_ASSET","CQ3 2022","CQ3 2022","Currency=JPY","Period=CQ","FUND_PER=Q","BEST_FPERIOD_OVERRIDE=1GQ","FA_ADJUSTED=GAAP","Sort=A","Dates=H","DateFormat=P","Fill=—","Direction=H","UseDPDF=Y")</f>
        <v>#N/A Review</v>
      </c>
      <c r="K20" s="12" t="str">
        <f>_xll.BDH("NKY Index","RETURN_ON_ASSET","CQ4 2022","CQ4 2022","Currency=JPY","Period=CQ","FUND_PER=Q","BEST_FPERIOD_OVERRIDE=1GQ","FA_ADJUSTED=GAAP","Sort=A","Dates=H","DateFormat=P","Fill=—","Direction=H","UseDPDF=Y")</f>
        <v>#N/A Review</v>
      </c>
      <c r="L20" s="12" t="str">
        <f>_xll.BDH("NKY Index","RETURN_ON_ASSET","CQ1 2023","CQ1 2023","Currency=JPY","Period=CQ","FUND_PER=Q","BEST_FPERIOD_OVERRIDE=1GQ","FA_ADJUSTED=GAAP","Sort=A","Dates=H","DateFormat=P","Fill=—","Direction=H","UseDPDF=Y")</f>
        <v>#N/A Review</v>
      </c>
      <c r="M20" s="12" t="str">
        <f>_xll.BDH("NKY Index","RETURN_ON_ASSET","CQ2 2023","CQ2 2023","Currency=JPY","Period=CQ","FUND_PER=Q","BEST_FPERIOD_OVERRIDE=1GQ","FA_ADJUSTED=GAAP","Sort=A","Dates=H","DateFormat=P","Fill=—","Direction=H","UseDPDF=Y")</f>
        <v>#N/A Review</v>
      </c>
      <c r="N20" s="12" t="str">
        <f>_xll.BDH("NKY Index","RETURN_ON_ASSET","CQ3 2023","CQ3 2023","Currency=JPY","Period=CQ","FUND_PER=Q","BEST_FPERIOD_OVERRIDE=1GQ","FA_ADJUSTED=GAAP","Sort=A","Dates=H","DateFormat=P","Fill=—","Direction=H","UseDPDF=Y")</f>
        <v>#N/A Review</v>
      </c>
      <c r="O20" s="12"/>
      <c r="P20" s="12"/>
      <c r="Q20" s="12"/>
      <c r="R20" s="12"/>
      <c r="S20" s="12"/>
      <c r="T20" s="12"/>
      <c r="U20" s="12"/>
      <c r="V20" s="12"/>
    </row>
    <row r="21" spans="1:22" x14ac:dyDescent="0.25">
      <c r="A21" s="10" t="s">
        <v>69</v>
      </c>
      <c r="B21" s="10" t="s">
        <v>70</v>
      </c>
      <c r="C21" s="12" t="str">
        <f>_xll.BDH("NKY Index","RETURN_COM_EQY","CQ4 2020","CQ4 2020","Currency=JPY","Period=CQ","FUND_PER=Q","BEST_FPERIOD_OVERRIDE=1GQ","FA_ADJUSTED=GAAP","Sort=A","Dates=H","DateFormat=P","Fill=—","Direction=H","UseDPDF=Y")</f>
        <v>#N/A Review</v>
      </c>
      <c r="D21" s="12" t="str">
        <f>_xll.BDH("NKY Index","RETURN_COM_EQY","CQ1 2021","CQ1 2021","Currency=JPY","Period=CQ","FUND_PER=Q","BEST_FPERIOD_OVERRIDE=1GQ","FA_ADJUSTED=GAAP","Sort=A","Dates=H","DateFormat=P","Fill=—","Direction=H","UseDPDF=Y")</f>
        <v>#N/A Review</v>
      </c>
      <c r="E21" s="12" t="str">
        <f>_xll.BDH("NKY Index","RETURN_COM_EQY","CQ2 2021","CQ2 2021","Currency=JPY","Period=CQ","FUND_PER=Q","BEST_FPERIOD_OVERRIDE=1GQ","FA_ADJUSTED=GAAP","Sort=A","Dates=H","DateFormat=P","Fill=—","Direction=H","UseDPDF=Y")</f>
        <v>#N/A Review</v>
      </c>
      <c r="F21" s="12" t="str">
        <f>_xll.BDH("NKY Index","RETURN_COM_EQY","CQ3 2021","CQ3 2021","Currency=JPY","Period=CQ","FUND_PER=Q","BEST_FPERIOD_OVERRIDE=1GQ","FA_ADJUSTED=GAAP","Sort=A","Dates=H","DateFormat=P","Fill=—","Direction=H","UseDPDF=Y")</f>
        <v>#N/A Review</v>
      </c>
      <c r="G21" s="12" t="str">
        <f>_xll.BDH("NKY Index","RETURN_COM_EQY","CQ4 2021","CQ4 2021","Currency=JPY","Period=CQ","FUND_PER=Q","BEST_FPERIOD_OVERRIDE=1GQ","FA_ADJUSTED=GAAP","Sort=A","Dates=H","DateFormat=P","Fill=—","Direction=H","UseDPDF=Y")</f>
        <v>#N/A Review</v>
      </c>
      <c r="H21" s="12" t="str">
        <f>_xll.BDH("NKY Index","RETURN_COM_EQY","CQ1 2022","CQ1 2022","Currency=JPY","Period=CQ","FUND_PER=Q","BEST_FPERIOD_OVERRIDE=1GQ","FA_ADJUSTED=GAAP","Sort=A","Dates=H","DateFormat=P","Fill=—","Direction=H","UseDPDF=Y")</f>
        <v>#N/A Review</v>
      </c>
      <c r="I21" s="12" t="str">
        <f>_xll.BDH("NKY Index","RETURN_COM_EQY","CQ2 2022","CQ2 2022","Currency=JPY","Period=CQ","FUND_PER=Q","BEST_FPERIOD_OVERRIDE=1GQ","FA_ADJUSTED=GAAP","Sort=A","Dates=H","DateFormat=P","Fill=—","Direction=H","UseDPDF=Y")</f>
        <v>#N/A Review</v>
      </c>
      <c r="J21" s="12" t="str">
        <f>_xll.BDH("NKY Index","RETURN_COM_EQY","CQ3 2022","CQ3 2022","Currency=JPY","Period=CQ","FUND_PER=Q","BEST_FPERIOD_OVERRIDE=1GQ","FA_ADJUSTED=GAAP","Sort=A","Dates=H","DateFormat=P","Fill=—","Direction=H","UseDPDF=Y")</f>
        <v>#N/A Review</v>
      </c>
      <c r="K21" s="12" t="str">
        <f>_xll.BDH("NKY Index","RETURN_COM_EQY","CQ4 2022","CQ4 2022","Currency=JPY","Period=CQ","FUND_PER=Q","BEST_FPERIOD_OVERRIDE=1GQ","FA_ADJUSTED=GAAP","Sort=A","Dates=H","DateFormat=P","Fill=—","Direction=H","UseDPDF=Y")</f>
        <v>#N/A Review</v>
      </c>
      <c r="L21" s="12" t="str">
        <f>_xll.BDH("NKY Index","RETURN_COM_EQY","CQ1 2023","CQ1 2023","Currency=JPY","Period=CQ","FUND_PER=Q","BEST_FPERIOD_OVERRIDE=1GQ","FA_ADJUSTED=GAAP","Sort=A","Dates=H","DateFormat=P","Fill=—","Direction=H","UseDPDF=Y")</f>
        <v>#N/A Review</v>
      </c>
      <c r="M21" s="12" t="str">
        <f>_xll.BDH("NKY Index","RETURN_COM_EQY","CQ2 2023","CQ2 2023","Currency=JPY","Period=CQ","FUND_PER=Q","BEST_FPERIOD_OVERRIDE=1GQ","FA_ADJUSTED=GAAP","Sort=A","Dates=H","DateFormat=P","Fill=—","Direction=H","UseDPDF=Y")</f>
        <v>#N/A Review</v>
      </c>
      <c r="N21" s="12" t="str">
        <f>_xll.BDH("NKY Index","RETURN_COM_EQY","CQ3 2023","CQ3 2023","Currency=JPY","Period=CQ","FUND_PER=Q","BEST_FPERIOD_OVERRIDE=1GQ","FA_ADJUSTED=GAAP","Sort=A","Dates=H","DateFormat=P","Fill=—","Direction=H","UseDPDF=Y")</f>
        <v>#N/A Review</v>
      </c>
      <c r="O21" s="12">
        <v>8.5765121486534195</v>
      </c>
      <c r="P21" s="12">
        <v>9.1365508958710198</v>
      </c>
      <c r="Q21" s="12">
        <v>8.5355355632523509</v>
      </c>
      <c r="R21" s="12">
        <v>9.2549200893963004</v>
      </c>
      <c r="S21" s="12">
        <v>9.3573834806069094</v>
      </c>
      <c r="T21" s="12">
        <v>9.3567727362070503</v>
      </c>
      <c r="U21" s="12">
        <v>9.4754694989002104</v>
      </c>
      <c r="V21" s="12">
        <v>9.6838641814991995</v>
      </c>
    </row>
    <row r="22" spans="1:22" x14ac:dyDescent="0.25">
      <c r="A22" s="7" t="s">
        <v>71</v>
      </c>
      <c r="B22" s="7"/>
      <c r="C22" s="7" t="s">
        <v>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2023-11-25T07:24:56Z</dcterms:modified>
</cp:coreProperties>
</file>